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sande\Documents\Ecoauthor\Lopende opdrachten\BISI assessment tools\"/>
    </mc:Choice>
  </mc:AlternateContent>
  <xr:revisionPtr revIDLastSave="0" documentId="13_ncr:1_{E51FB07A-4223-42F2-9ACE-59404D06F729}" xr6:coauthVersionLast="47" xr6:coauthVersionMax="47" xr10:uidLastSave="{00000000-0000-0000-0000-000000000000}"/>
  <bookViews>
    <workbookView xWindow="6000" yWindow="0" windowWidth="32400" windowHeight="20880" xr2:uid="{00000000-000D-0000-FFFF-FFFF00000000}"/>
  </bookViews>
  <sheets>
    <sheet name="Colophon" sheetId="27" r:id="rId1"/>
    <sheet name="Index" sheetId="26" r:id="rId2"/>
    <sheet name="Glossary" sheetId="28" r:id="rId3"/>
    <sheet name="Manual" sheetId="29" r:id="rId4"/>
    <sheet name="PotIndSpec" sheetId="1" r:id="rId5"/>
    <sheet name="Match WoRMS" sheetId="3" r:id="rId6"/>
    <sheet name="Detailed derivation ref" sheetId="13" r:id="rId7"/>
    <sheet name="Ref per Habitat" sheetId="23" r:id="rId8"/>
    <sheet name="Ecotope area ratio" sheetId="14" r:id="rId9"/>
    <sheet name="BE" sheetId="15" r:id="rId10"/>
    <sheet name="DE" sheetId="25" r:id="rId11"/>
    <sheet name="UK south" sheetId="17" r:id="rId12"/>
    <sheet name="UK north" sheetId="19" r:id="rId13"/>
    <sheet name="NL" sheetId="20" r:id="rId14"/>
  </sheets>
  <externalReferences>
    <externalReference r:id="rId15"/>
  </externalReferences>
  <definedNames>
    <definedName name="_xlnm._FilterDatabase" localSheetId="5" hidden="1">'Match WoRMS'!$A$1:$P$1778</definedName>
    <definedName name="B6ecotoop">#REF!</definedName>
    <definedName name="BISIH1130soort">'[1]BISIH1130 srt'!$A$2:$B$27</definedName>
    <definedName name="checkold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92" i="20" l="1"/>
  <c r="AK196" i="20" s="1"/>
  <c r="Z192" i="20"/>
  <c r="AJ196" i="20" s="1"/>
  <c r="Y192" i="20"/>
  <c r="AI196" i="20" s="1"/>
  <c r="X192" i="20"/>
  <c r="AH196" i="20" s="1"/>
  <c r="W192" i="20"/>
  <c r="AG196" i="20" s="1"/>
  <c r="V192" i="20"/>
  <c r="AF196" i="20" s="1"/>
  <c r="U192" i="20"/>
  <c r="AE196" i="20" s="1"/>
  <c r="T192" i="20"/>
  <c r="AD196" i="20" s="1"/>
  <c r="S192" i="20"/>
  <c r="R192" i="20"/>
  <c r="AB196" i="20" s="1"/>
  <c r="AA191" i="20"/>
  <c r="AA190" i="20" s="1"/>
  <c r="Z191" i="20"/>
  <c r="Y191" i="20"/>
  <c r="X191" i="20"/>
  <c r="W191" i="20"/>
  <c r="V191" i="20"/>
  <c r="U191" i="20"/>
  <c r="T191" i="20"/>
  <c r="S191" i="20"/>
  <c r="R191" i="20"/>
  <c r="Z190" i="20"/>
  <c r="Y190" i="20"/>
  <c r="X190" i="20"/>
  <c r="W190" i="20"/>
  <c r="V190" i="20"/>
  <c r="U190" i="20"/>
  <c r="T190" i="20"/>
  <c r="AT188" i="20"/>
  <c r="AR188" i="20"/>
  <c r="AM188" i="20"/>
  <c r="AL188" i="20"/>
  <c r="AJ188" i="20"/>
  <c r="AH188" i="20"/>
  <c r="AC188" i="20"/>
  <c r="AB188" i="20"/>
  <c r="AT187" i="20"/>
  <c r="AR187" i="20"/>
  <c r="AL187" i="20"/>
  <c r="AJ187" i="20"/>
  <c r="AH187" i="20"/>
  <c r="AB187" i="20"/>
  <c r="AR186" i="20"/>
  <c r="AH186" i="20"/>
  <c r="AR185" i="20"/>
  <c r="AH185" i="20"/>
  <c r="AU184" i="20"/>
  <c r="AT184" i="20"/>
  <c r="AS184" i="20"/>
  <c r="AR184" i="20"/>
  <c r="AN184" i="20"/>
  <c r="AK184" i="20"/>
  <c r="AJ184" i="20"/>
  <c r="AI184" i="20"/>
  <c r="AH184" i="20"/>
  <c r="AD184" i="20"/>
  <c r="AU183" i="20"/>
  <c r="AT183" i="20"/>
  <c r="AS183" i="20"/>
  <c r="AR183" i="20"/>
  <c r="AL183" i="20"/>
  <c r="AK183" i="20"/>
  <c r="AJ183" i="20"/>
  <c r="AI183" i="20"/>
  <c r="AH183" i="20"/>
  <c r="AB183" i="20"/>
  <c r="AU182" i="20"/>
  <c r="AT182" i="20"/>
  <c r="AS182" i="20"/>
  <c r="AR182" i="20"/>
  <c r="AK182" i="20"/>
  <c r="AJ182" i="20"/>
  <c r="AI182" i="20"/>
  <c r="AH182" i="20"/>
  <c r="AU181" i="20"/>
  <c r="AT181" i="20"/>
  <c r="AS181" i="20"/>
  <c r="AR181" i="20"/>
  <c r="AN181" i="20"/>
  <c r="AK181" i="20"/>
  <c r="AJ181" i="20"/>
  <c r="AI181" i="20"/>
  <c r="AH181" i="20"/>
  <c r="AD181" i="20"/>
  <c r="AU180" i="20"/>
  <c r="AS180" i="20"/>
  <c r="AR180" i="20"/>
  <c r="AL180" i="20"/>
  <c r="AK180" i="20"/>
  <c r="AI180" i="20"/>
  <c r="AH180" i="20"/>
  <c r="AB180" i="20"/>
  <c r="AU179" i="20"/>
  <c r="AT179" i="20"/>
  <c r="AS179" i="20"/>
  <c r="AR179" i="20"/>
  <c r="AK179" i="20"/>
  <c r="AJ179" i="20"/>
  <c r="AI179" i="20"/>
  <c r="AH179" i="20"/>
  <c r="AT178" i="20"/>
  <c r="AR178" i="20"/>
  <c r="AJ178" i="20"/>
  <c r="AH178" i="20"/>
  <c r="AT177" i="20"/>
  <c r="AR177" i="20"/>
  <c r="AJ177" i="20"/>
  <c r="AH177" i="20"/>
  <c r="AS176" i="20"/>
  <c r="AR176" i="20"/>
  <c r="AN176" i="20"/>
  <c r="AL176" i="20"/>
  <c r="AI176" i="20"/>
  <c r="AH176" i="20"/>
  <c r="AD176" i="20"/>
  <c r="AB176" i="20"/>
  <c r="AS175" i="20"/>
  <c r="AR175" i="20"/>
  <c r="AL175" i="20"/>
  <c r="AI175" i="20"/>
  <c r="AH175" i="20"/>
  <c r="AB175" i="20"/>
  <c r="AU174" i="20"/>
  <c r="AT174" i="20"/>
  <c r="AS174" i="20"/>
  <c r="AR174" i="20"/>
  <c r="AN174" i="20"/>
  <c r="AK174" i="20"/>
  <c r="AJ174" i="20"/>
  <c r="AI174" i="20"/>
  <c r="AH174" i="20"/>
  <c r="AD174" i="20"/>
  <c r="AU173" i="20"/>
  <c r="AK173" i="20"/>
  <c r="AU172" i="20"/>
  <c r="AT172" i="20"/>
  <c r="AS172" i="20"/>
  <c r="AR172" i="20"/>
  <c r="AK172" i="20"/>
  <c r="AJ172" i="20"/>
  <c r="AI172" i="20"/>
  <c r="AH172" i="20"/>
  <c r="AU171" i="20"/>
  <c r="AT171" i="20"/>
  <c r="AR171" i="20"/>
  <c r="AN171" i="20"/>
  <c r="AM171" i="20"/>
  <c r="AL171" i="20"/>
  <c r="AK171" i="20"/>
  <c r="AJ171" i="20"/>
  <c r="AH171" i="20"/>
  <c r="AD171" i="20"/>
  <c r="AC171" i="20"/>
  <c r="AB171" i="20"/>
  <c r="AT170" i="20"/>
  <c r="AR170" i="20"/>
  <c r="AN170" i="20"/>
  <c r="AL170" i="20"/>
  <c r="AJ170" i="20"/>
  <c r="AH170" i="20"/>
  <c r="AD170" i="20"/>
  <c r="AB170" i="20"/>
  <c r="AU169" i="20"/>
  <c r="AT169" i="20"/>
  <c r="AS169" i="20"/>
  <c r="AR169" i="20"/>
  <c r="AN169" i="20"/>
  <c r="AK169" i="20"/>
  <c r="AJ169" i="20"/>
  <c r="AI169" i="20"/>
  <c r="AH169" i="20"/>
  <c r="AD169" i="20"/>
  <c r="AU168" i="20"/>
  <c r="AT168" i="20"/>
  <c r="AR168" i="20"/>
  <c r="AN168" i="20"/>
  <c r="AM168" i="20"/>
  <c r="AK168" i="20"/>
  <c r="AJ168" i="20"/>
  <c r="AH168" i="20"/>
  <c r="AD168" i="20"/>
  <c r="AC168" i="20"/>
  <c r="AR167" i="20"/>
  <c r="AH167" i="20"/>
  <c r="AU166" i="20"/>
  <c r="AT166" i="20"/>
  <c r="AR166" i="20"/>
  <c r="AN166" i="20"/>
  <c r="AK166" i="20"/>
  <c r="AJ166" i="20"/>
  <c r="AH166" i="20"/>
  <c r="AD166" i="20"/>
  <c r="AT165" i="20"/>
  <c r="AR165" i="20"/>
  <c r="AM165" i="20"/>
  <c r="AJ165" i="20"/>
  <c r="AH165" i="20"/>
  <c r="AC165" i="20"/>
  <c r="AT164" i="20"/>
  <c r="AR164" i="20"/>
  <c r="AJ164" i="20"/>
  <c r="AH164" i="20"/>
  <c r="AU163" i="20"/>
  <c r="AT163" i="20"/>
  <c r="AS163" i="20"/>
  <c r="AR163" i="20"/>
  <c r="AK163" i="20"/>
  <c r="AJ163" i="20"/>
  <c r="AI163" i="20"/>
  <c r="AH163" i="20"/>
  <c r="AU162" i="20"/>
  <c r="AT162" i="20"/>
  <c r="AS162" i="20"/>
  <c r="AR162" i="20"/>
  <c r="AN162" i="20"/>
  <c r="AK162" i="20"/>
  <c r="AJ162" i="20"/>
  <c r="AI162" i="20"/>
  <c r="AH162" i="20"/>
  <c r="AD162" i="20"/>
  <c r="AT161" i="20"/>
  <c r="AR161" i="20"/>
  <c r="AJ161" i="20"/>
  <c r="AH161" i="20"/>
  <c r="AT160" i="20"/>
  <c r="AR160" i="20"/>
  <c r="AN160" i="20"/>
  <c r="AJ160" i="20"/>
  <c r="AH160" i="20"/>
  <c r="AD160" i="20"/>
  <c r="AT159" i="20"/>
  <c r="AS159" i="20"/>
  <c r="AR159" i="20"/>
  <c r="AJ159" i="20"/>
  <c r="AI159" i="20"/>
  <c r="AH159" i="20"/>
  <c r="AU158" i="20"/>
  <c r="AR158" i="20"/>
  <c r="AN158" i="20"/>
  <c r="AK158" i="20"/>
  <c r="AH158" i="20"/>
  <c r="AD158" i="20"/>
  <c r="AT157" i="20"/>
  <c r="AR157" i="20"/>
  <c r="AJ157" i="20"/>
  <c r="AH157" i="20"/>
  <c r="AU156" i="20"/>
  <c r="AT156" i="20"/>
  <c r="AS156" i="20"/>
  <c r="AR156" i="20"/>
  <c r="AK156" i="20"/>
  <c r="AJ156" i="20"/>
  <c r="AI156" i="20"/>
  <c r="AH156" i="20"/>
  <c r="AT155" i="20"/>
  <c r="AS155" i="20"/>
  <c r="AN155" i="20"/>
  <c r="AJ155" i="20"/>
  <c r="AI155" i="20"/>
  <c r="AD155" i="20"/>
  <c r="AU154" i="20"/>
  <c r="AT154" i="20"/>
  <c r="AR154" i="20"/>
  <c r="AM154" i="20"/>
  <c r="AK154" i="20"/>
  <c r="AJ154" i="20"/>
  <c r="AH154" i="20"/>
  <c r="AC154" i="20"/>
  <c r="AT153" i="20"/>
  <c r="AM153" i="20"/>
  <c r="AJ153" i="20"/>
  <c r="AC153" i="20"/>
  <c r="AT152" i="20"/>
  <c r="AS152" i="20"/>
  <c r="AJ152" i="20"/>
  <c r="AI152" i="20"/>
  <c r="AR151" i="20"/>
  <c r="AH151" i="20"/>
  <c r="AU150" i="20"/>
  <c r="AT150" i="20"/>
  <c r="AN150" i="20"/>
  <c r="AM150" i="20"/>
  <c r="AK150" i="20"/>
  <c r="AJ150" i="20"/>
  <c r="AD150" i="20"/>
  <c r="AC150" i="20"/>
  <c r="AU149" i="20"/>
  <c r="AT149" i="20"/>
  <c r="AR149" i="20"/>
  <c r="AN149" i="20"/>
  <c r="AK149" i="20"/>
  <c r="AJ149" i="20"/>
  <c r="AH149" i="20"/>
  <c r="AD149" i="20"/>
  <c r="AU148" i="20"/>
  <c r="AT148" i="20"/>
  <c r="AS148" i="20"/>
  <c r="AK148" i="20"/>
  <c r="AJ148" i="20"/>
  <c r="AI148" i="20"/>
  <c r="AT147" i="20"/>
  <c r="AS147" i="20"/>
  <c r="AR147" i="20"/>
  <c r="AN147" i="20"/>
  <c r="AJ147" i="20"/>
  <c r="AI147" i="20"/>
  <c r="AH147" i="20"/>
  <c r="AD147" i="20"/>
  <c r="AT146" i="20"/>
  <c r="AR146" i="20"/>
  <c r="AJ146" i="20"/>
  <c r="AH146" i="20"/>
  <c r="AU145" i="20"/>
  <c r="AT145" i="20"/>
  <c r="AR145" i="20"/>
  <c r="AN145" i="20"/>
  <c r="AK145" i="20"/>
  <c r="AJ145" i="20"/>
  <c r="AH145" i="20"/>
  <c r="AD145" i="20"/>
  <c r="AT144" i="20"/>
  <c r="AS144" i="20"/>
  <c r="AR144" i="20"/>
  <c r="AJ144" i="20"/>
  <c r="AI144" i="20"/>
  <c r="AH144" i="20"/>
  <c r="AT143" i="20"/>
  <c r="AJ143" i="20"/>
  <c r="AU142" i="20"/>
  <c r="AT142" i="20"/>
  <c r="AS142" i="20"/>
  <c r="AR142" i="20"/>
  <c r="AK142" i="20"/>
  <c r="AJ142" i="20"/>
  <c r="AI142" i="20"/>
  <c r="AH142" i="20"/>
  <c r="AT141" i="20"/>
  <c r="AS141" i="20"/>
  <c r="AR141" i="20"/>
  <c r="AN141" i="20"/>
  <c r="AM141" i="20"/>
  <c r="AJ141" i="20"/>
  <c r="AI141" i="20"/>
  <c r="AH141" i="20"/>
  <c r="AD141" i="20"/>
  <c r="AC141" i="20"/>
  <c r="AT140" i="20"/>
  <c r="AR140" i="20"/>
  <c r="AJ140" i="20"/>
  <c r="AH140" i="20"/>
  <c r="AT139" i="20"/>
  <c r="AS139" i="20"/>
  <c r="AR139" i="20"/>
  <c r="AJ139" i="20"/>
  <c r="AI139" i="20"/>
  <c r="AH139" i="20"/>
  <c r="AT138" i="20"/>
  <c r="AS138" i="20"/>
  <c r="AJ138" i="20"/>
  <c r="AI138" i="20"/>
  <c r="AU137" i="20"/>
  <c r="AT137" i="20"/>
  <c r="AR137" i="20"/>
  <c r="AK137" i="20"/>
  <c r="AJ137" i="20"/>
  <c r="AH137" i="20"/>
  <c r="AU136" i="20"/>
  <c r="AT136" i="20"/>
  <c r="AS136" i="20"/>
  <c r="AN136" i="20"/>
  <c r="AL136" i="20"/>
  <c r="AK136" i="20"/>
  <c r="AJ136" i="20"/>
  <c r="AI136" i="20"/>
  <c r="AD136" i="20"/>
  <c r="AB136" i="20"/>
  <c r="AT135" i="20"/>
  <c r="AR135" i="20"/>
  <c r="AJ135" i="20"/>
  <c r="AH135" i="20"/>
  <c r="AU134" i="20"/>
  <c r="AT134" i="20"/>
  <c r="AN134" i="20"/>
  <c r="AK134" i="20"/>
  <c r="AJ134" i="20"/>
  <c r="AD134" i="20"/>
  <c r="AT133" i="20"/>
  <c r="AS133" i="20"/>
  <c r="AR133" i="20"/>
  <c r="AN133" i="20"/>
  <c r="AJ133" i="20"/>
  <c r="AI133" i="20"/>
  <c r="AH133" i="20"/>
  <c r="AD133" i="20"/>
  <c r="AU132" i="20"/>
  <c r="AT132" i="20"/>
  <c r="AS132" i="20"/>
  <c r="AR132" i="20"/>
  <c r="AK132" i="20"/>
  <c r="AJ132" i="20"/>
  <c r="AI132" i="20"/>
  <c r="AH132" i="20"/>
  <c r="AU131" i="20"/>
  <c r="AS131" i="20"/>
  <c r="AR131" i="20"/>
  <c r="AK131" i="20"/>
  <c r="AI131" i="20"/>
  <c r="AH131" i="20"/>
  <c r="AU130" i="20"/>
  <c r="AS130" i="20"/>
  <c r="AR130" i="20"/>
  <c r="AN130" i="20"/>
  <c r="AK130" i="20"/>
  <c r="AI130" i="20"/>
  <c r="AH130" i="20"/>
  <c r="AD130" i="20"/>
  <c r="AR128" i="20"/>
  <c r="AH128" i="20"/>
  <c r="AU127" i="20"/>
  <c r="AT127" i="20"/>
  <c r="AS127" i="20"/>
  <c r="AR127" i="20"/>
  <c r="AK127" i="20"/>
  <c r="AJ127" i="20"/>
  <c r="AI127" i="20"/>
  <c r="AH127" i="20"/>
  <c r="AT126" i="20"/>
  <c r="AS126" i="20"/>
  <c r="AJ126" i="20"/>
  <c r="AI126" i="20"/>
  <c r="AT125" i="20"/>
  <c r="AR125" i="20"/>
  <c r="AM125" i="20"/>
  <c r="AJ125" i="20"/>
  <c r="AH125" i="20"/>
  <c r="AC125" i="20"/>
  <c r="AT124" i="20"/>
  <c r="AR124" i="20"/>
  <c r="AJ124" i="20"/>
  <c r="AH124" i="20"/>
  <c r="AU123" i="20"/>
  <c r="AT123" i="20"/>
  <c r="AS123" i="20"/>
  <c r="AN123" i="20"/>
  <c r="AM123" i="20"/>
  <c r="AL123" i="20"/>
  <c r="AK123" i="20"/>
  <c r="AJ123" i="20"/>
  <c r="AI123" i="20"/>
  <c r="AD123" i="20"/>
  <c r="AC123" i="20"/>
  <c r="AB123" i="20"/>
  <c r="AU122" i="20"/>
  <c r="AT122" i="20"/>
  <c r="AS122" i="20"/>
  <c r="AR122" i="20"/>
  <c r="AK122" i="20"/>
  <c r="AJ122" i="20"/>
  <c r="AI122" i="20"/>
  <c r="AH122" i="20"/>
  <c r="AU121" i="20"/>
  <c r="AT121" i="20"/>
  <c r="AS121" i="20"/>
  <c r="AR121" i="20"/>
  <c r="AK121" i="20"/>
  <c r="AJ121" i="20"/>
  <c r="AI121" i="20"/>
  <c r="AH121" i="20"/>
  <c r="AT120" i="20"/>
  <c r="AR120" i="20"/>
  <c r="AJ120" i="20"/>
  <c r="AH120" i="20"/>
  <c r="AU119" i="20"/>
  <c r="AR119" i="20"/>
  <c r="AN119" i="20"/>
  <c r="AL119" i="20"/>
  <c r="AK119" i="20"/>
  <c r="AH119" i="20"/>
  <c r="AD119" i="20"/>
  <c r="AB119" i="20"/>
  <c r="AT118" i="20"/>
  <c r="AJ118" i="20"/>
  <c r="AU117" i="20"/>
  <c r="AT117" i="20"/>
  <c r="AS117" i="20"/>
  <c r="AR117" i="20"/>
  <c r="AK117" i="20"/>
  <c r="AJ117" i="20"/>
  <c r="AI117" i="20"/>
  <c r="AH117" i="20"/>
  <c r="AR116" i="20"/>
  <c r="AL116" i="20"/>
  <c r="AH116" i="20"/>
  <c r="AB116" i="20"/>
  <c r="AU115" i="20"/>
  <c r="AT115" i="20"/>
  <c r="AS115" i="20"/>
  <c r="AR115" i="20"/>
  <c r="AN115" i="20"/>
  <c r="AK115" i="20"/>
  <c r="AJ115" i="20"/>
  <c r="AI115" i="20"/>
  <c r="AH115" i="20"/>
  <c r="AD115" i="20"/>
  <c r="AT114" i="20"/>
  <c r="AR114" i="20"/>
  <c r="AM114" i="20"/>
  <c r="AJ114" i="20"/>
  <c r="AH114" i="20"/>
  <c r="AC114" i="20"/>
  <c r="AT113" i="20"/>
  <c r="AR113" i="20"/>
  <c r="AJ113" i="20"/>
  <c r="AH113" i="20"/>
  <c r="AT112" i="20"/>
  <c r="AR112" i="20"/>
  <c r="AJ112" i="20"/>
  <c r="AH112" i="20"/>
  <c r="AI89" i="20"/>
  <c r="AA85" i="20"/>
  <c r="Z85" i="20"/>
  <c r="AJ89" i="20" s="1"/>
  <c r="Y85" i="20"/>
  <c r="X85" i="20"/>
  <c r="W85" i="20"/>
  <c r="V85" i="20"/>
  <c r="U85" i="20"/>
  <c r="AE89" i="20" s="1"/>
  <c r="T85" i="20"/>
  <c r="S85" i="20"/>
  <c r="AC89" i="20" s="1"/>
  <c r="R85" i="20"/>
  <c r="AB89" i="20" s="1"/>
  <c r="AA84" i="20"/>
  <c r="Z84" i="20"/>
  <c r="Z83" i="20" s="1"/>
  <c r="Y84" i="20"/>
  <c r="X84" i="20"/>
  <c r="X83" i="20" s="1"/>
  <c r="W84" i="20"/>
  <c r="V84" i="20"/>
  <c r="U84" i="20"/>
  <c r="T84" i="20"/>
  <c r="S84" i="20"/>
  <c r="R84" i="20"/>
  <c r="W83" i="20"/>
  <c r="U83" i="20"/>
  <c r="T83" i="20"/>
  <c r="S83" i="20"/>
  <c r="R83" i="20"/>
  <c r="AT81" i="20"/>
  <c r="AR81" i="20"/>
  <c r="AM81" i="20"/>
  <c r="AL81" i="20"/>
  <c r="AJ81" i="20"/>
  <c r="AH81" i="20"/>
  <c r="AC81" i="20"/>
  <c r="AB81" i="20"/>
  <c r="AT80" i="20"/>
  <c r="AR80" i="20"/>
  <c r="AL80" i="20"/>
  <c r="AJ80" i="20"/>
  <c r="AH80" i="20"/>
  <c r="AB80" i="20"/>
  <c r="AR79" i="20"/>
  <c r="AH79" i="20"/>
  <c r="AR78" i="20"/>
  <c r="AH78" i="20"/>
  <c r="AU77" i="20"/>
  <c r="AT77" i="20"/>
  <c r="AS77" i="20"/>
  <c r="AR77" i="20"/>
  <c r="AN77" i="20"/>
  <c r="AK77" i="20"/>
  <c r="AJ77" i="20"/>
  <c r="AI77" i="20"/>
  <c r="AH77" i="20"/>
  <c r="AD77" i="20"/>
  <c r="AU76" i="20"/>
  <c r="AT76" i="20"/>
  <c r="AS76" i="20"/>
  <c r="AR76" i="20"/>
  <c r="AL76" i="20"/>
  <c r="AK76" i="20"/>
  <c r="AJ76" i="20"/>
  <c r="AI76" i="20"/>
  <c r="AH76" i="20"/>
  <c r="AB76" i="20"/>
  <c r="AU75" i="20"/>
  <c r="AT75" i="20"/>
  <c r="AS75" i="20"/>
  <c r="AR75" i="20"/>
  <c r="AK75" i="20"/>
  <c r="AJ75" i="20"/>
  <c r="AI75" i="20"/>
  <c r="AH75" i="20"/>
  <c r="AU74" i="20"/>
  <c r="AT74" i="20"/>
  <c r="AS74" i="20"/>
  <c r="AR74" i="20"/>
  <c r="AN74" i="20"/>
  <c r="AK74" i="20"/>
  <c r="AJ74" i="20"/>
  <c r="AI74" i="20"/>
  <c r="AH74" i="20"/>
  <c r="AD74" i="20"/>
  <c r="AU73" i="20"/>
  <c r="AS73" i="20"/>
  <c r="AR73" i="20"/>
  <c r="AL73" i="20"/>
  <c r="AK73" i="20"/>
  <c r="AI73" i="20"/>
  <c r="AH73" i="20"/>
  <c r="AB73" i="20"/>
  <c r="AU72" i="20"/>
  <c r="AT72" i="20"/>
  <c r="AS72" i="20"/>
  <c r="AR72" i="20"/>
  <c r="AK72" i="20"/>
  <c r="AJ72" i="20"/>
  <c r="AI72" i="20"/>
  <c r="AH72" i="20"/>
  <c r="AT71" i="20"/>
  <c r="AR71" i="20"/>
  <c r="AJ71" i="20"/>
  <c r="AH71" i="20"/>
  <c r="AT70" i="20"/>
  <c r="AR70" i="20"/>
  <c r="AJ70" i="20"/>
  <c r="AH70" i="20"/>
  <c r="AS69" i="20"/>
  <c r="AR69" i="20"/>
  <c r="AN69" i="20"/>
  <c r="AL69" i="20"/>
  <c r="AI69" i="20"/>
  <c r="AH69" i="20"/>
  <c r="AD69" i="20"/>
  <c r="AB69" i="20"/>
  <c r="AS68" i="20"/>
  <c r="AR68" i="20"/>
  <c r="AL68" i="20"/>
  <c r="AI68" i="20"/>
  <c r="AH68" i="20"/>
  <c r="AB68" i="20"/>
  <c r="AU67" i="20"/>
  <c r="AT67" i="20"/>
  <c r="AS67" i="20"/>
  <c r="AR67" i="20"/>
  <c r="AN67" i="20"/>
  <c r="AK67" i="20"/>
  <c r="AJ67" i="20"/>
  <c r="AI67" i="20"/>
  <c r="AH67" i="20"/>
  <c r="AD67" i="20"/>
  <c r="AU66" i="20"/>
  <c r="AK66" i="20"/>
  <c r="AU65" i="20"/>
  <c r="AT65" i="20"/>
  <c r="AS65" i="20"/>
  <c r="AR65" i="20"/>
  <c r="AK65" i="20"/>
  <c r="AJ65" i="20"/>
  <c r="AI65" i="20"/>
  <c r="AH65" i="20"/>
  <c r="AU64" i="20"/>
  <c r="AT64" i="20"/>
  <c r="AR64" i="20"/>
  <c r="AN64" i="20"/>
  <c r="AM64" i="20"/>
  <c r="AL64" i="20"/>
  <c r="AK64" i="20"/>
  <c r="AJ64" i="20"/>
  <c r="AH64" i="20"/>
  <c r="AD64" i="20"/>
  <c r="AC64" i="20"/>
  <c r="AB64" i="20"/>
  <c r="AT63" i="20"/>
  <c r="AR63" i="20"/>
  <c r="AN63" i="20"/>
  <c r="AL63" i="20"/>
  <c r="AJ63" i="20"/>
  <c r="AH63" i="20"/>
  <c r="AD63" i="20"/>
  <c r="AB63" i="20"/>
  <c r="AU62" i="20"/>
  <c r="AT62" i="20"/>
  <c r="AS62" i="20"/>
  <c r="AR62" i="20"/>
  <c r="AN62" i="20"/>
  <c r="AK62" i="20"/>
  <c r="AJ62" i="20"/>
  <c r="AI62" i="20"/>
  <c r="AH62" i="20"/>
  <c r="AD62" i="20"/>
  <c r="AU61" i="20"/>
  <c r="AT61" i="20"/>
  <c r="AR61" i="20"/>
  <c r="AN61" i="20"/>
  <c r="AM61" i="20"/>
  <c r="AK61" i="20"/>
  <c r="AJ61" i="20"/>
  <c r="AH61" i="20"/>
  <c r="AD61" i="20"/>
  <c r="AC61" i="20"/>
  <c r="AR60" i="20"/>
  <c r="AH60" i="20"/>
  <c r="AU59" i="20"/>
  <c r="AT59" i="20"/>
  <c r="AR59" i="20"/>
  <c r="AN59" i="20"/>
  <c r="AK59" i="20"/>
  <c r="AJ59" i="20"/>
  <c r="AH59" i="20"/>
  <c r="AD59" i="20"/>
  <c r="AT58" i="20"/>
  <c r="AR58" i="20"/>
  <c r="AM58" i="20"/>
  <c r="AJ58" i="20"/>
  <c r="AH58" i="20"/>
  <c r="AC58" i="20"/>
  <c r="AT57" i="20"/>
  <c r="AR57" i="20"/>
  <c r="AJ57" i="20"/>
  <c r="AH57" i="20"/>
  <c r="AU56" i="20"/>
  <c r="AT56" i="20"/>
  <c r="AS56" i="20"/>
  <c r="AR56" i="20"/>
  <c r="AK56" i="20"/>
  <c r="AJ56" i="20"/>
  <c r="AI56" i="20"/>
  <c r="AH56" i="20"/>
  <c r="AU55" i="20"/>
  <c r="AT55" i="20"/>
  <c r="AS55" i="20"/>
  <c r="AR55" i="20"/>
  <c r="AN55" i="20"/>
  <c r="AK55" i="20"/>
  <c r="AJ55" i="20"/>
  <c r="AI55" i="20"/>
  <c r="AH55" i="20"/>
  <c r="AD55" i="20"/>
  <c r="AT54" i="20"/>
  <c r="AR54" i="20"/>
  <c r="AJ54" i="20"/>
  <c r="AH54" i="20"/>
  <c r="AT53" i="20"/>
  <c r="AR53" i="20"/>
  <c r="AN53" i="20"/>
  <c r="AJ53" i="20"/>
  <c r="AH53" i="20"/>
  <c r="AD53" i="20"/>
  <c r="AT52" i="20"/>
  <c r="AS52" i="20"/>
  <c r="AR52" i="20"/>
  <c r="AJ52" i="20"/>
  <c r="AI52" i="20"/>
  <c r="AH52" i="20"/>
  <c r="AU51" i="20"/>
  <c r="AR51" i="20"/>
  <c r="AN51" i="20"/>
  <c r="AK51" i="20"/>
  <c r="AH51" i="20"/>
  <c r="AD51" i="20"/>
  <c r="AT50" i="20"/>
  <c r="AR50" i="20"/>
  <c r="AJ50" i="20"/>
  <c r="AH50" i="20"/>
  <c r="AU49" i="20"/>
  <c r="AT49" i="20"/>
  <c r="AS49" i="20"/>
  <c r="AR49" i="20"/>
  <c r="AK49" i="20"/>
  <c r="AJ49" i="20"/>
  <c r="AI49" i="20"/>
  <c r="AH49" i="20"/>
  <c r="AT48" i="20"/>
  <c r="AS48" i="20"/>
  <c r="AN48" i="20"/>
  <c r="AJ48" i="20"/>
  <c r="AI48" i="20"/>
  <c r="AD48" i="20"/>
  <c r="AU47" i="20"/>
  <c r="AT47" i="20"/>
  <c r="AR47" i="20"/>
  <c r="AM47" i="20"/>
  <c r="AK47" i="20"/>
  <c r="AJ47" i="20"/>
  <c r="AH47" i="20"/>
  <c r="AC47" i="20"/>
  <c r="AT46" i="20"/>
  <c r="AM46" i="20"/>
  <c r="AJ46" i="20"/>
  <c r="AC46" i="20"/>
  <c r="AT45" i="20"/>
  <c r="AS45" i="20"/>
  <c r="AJ45" i="20"/>
  <c r="AI45" i="20"/>
  <c r="AR44" i="20"/>
  <c r="AH44" i="20"/>
  <c r="AU43" i="20"/>
  <c r="AT43" i="20"/>
  <c r="AN43" i="20"/>
  <c r="AM43" i="20"/>
  <c r="AK43" i="20"/>
  <c r="AJ43" i="20"/>
  <c r="AD43" i="20"/>
  <c r="AC43" i="20"/>
  <c r="AU42" i="20"/>
  <c r="AT42" i="20"/>
  <c r="AR42" i="20"/>
  <c r="AN42" i="20"/>
  <c r="AK42" i="20"/>
  <c r="AJ42" i="20"/>
  <c r="AH42" i="20"/>
  <c r="AD42" i="20"/>
  <c r="AU41" i="20"/>
  <c r="AT41" i="20"/>
  <c r="AS41" i="20"/>
  <c r="AK41" i="20"/>
  <c r="AJ41" i="20"/>
  <c r="AI41" i="20"/>
  <c r="AT40" i="20"/>
  <c r="AS40" i="20"/>
  <c r="AR40" i="20"/>
  <c r="AN40" i="20"/>
  <c r="AJ40" i="20"/>
  <c r="AI40" i="20"/>
  <c r="AH40" i="20"/>
  <c r="AD40" i="20"/>
  <c r="AT39" i="20"/>
  <c r="AR39" i="20"/>
  <c r="AJ39" i="20"/>
  <c r="AH39" i="20"/>
  <c r="AU38" i="20"/>
  <c r="AT38" i="20"/>
  <c r="AR38" i="20"/>
  <c r="AN38" i="20"/>
  <c r="AK38" i="20"/>
  <c r="AJ38" i="20"/>
  <c r="AH38" i="20"/>
  <c r="AD38" i="20"/>
  <c r="AT37" i="20"/>
  <c r="AS37" i="20"/>
  <c r="AR37" i="20"/>
  <c r="AJ37" i="20"/>
  <c r="AI37" i="20"/>
  <c r="AH37" i="20"/>
  <c r="AT36" i="20"/>
  <c r="AJ36" i="20"/>
  <c r="AU35" i="20"/>
  <c r="AT35" i="20"/>
  <c r="AS35" i="20"/>
  <c r="AR35" i="20"/>
  <c r="AK35" i="20"/>
  <c r="AJ35" i="20"/>
  <c r="AI35" i="20"/>
  <c r="AH35" i="20"/>
  <c r="AT34" i="20"/>
  <c r="AS34" i="20"/>
  <c r="AR34" i="20"/>
  <c r="AN34" i="20"/>
  <c r="AM34" i="20"/>
  <c r="AJ34" i="20"/>
  <c r="AI34" i="20"/>
  <c r="AH34" i="20"/>
  <c r="AD34" i="20"/>
  <c r="AC34" i="20"/>
  <c r="AT33" i="20"/>
  <c r="AR33" i="20"/>
  <c r="AJ33" i="20"/>
  <c r="AH33" i="20"/>
  <c r="AT32" i="20"/>
  <c r="AS32" i="20"/>
  <c r="AR32" i="20"/>
  <c r="AJ32" i="20"/>
  <c r="AI32" i="20"/>
  <c r="AH32" i="20"/>
  <c r="AT31" i="20"/>
  <c r="AS31" i="20"/>
  <c r="AJ31" i="20"/>
  <c r="AI31" i="20"/>
  <c r="AU30" i="20"/>
  <c r="AT30" i="20"/>
  <c r="AR30" i="20"/>
  <c r="AK30" i="20"/>
  <c r="AJ30" i="20"/>
  <c r="AH30" i="20"/>
  <c r="AU29" i="20"/>
  <c r="AT29" i="20"/>
  <c r="AS29" i="20"/>
  <c r="AN29" i="20"/>
  <c r="AL29" i="20"/>
  <c r="AK29" i="20"/>
  <c r="AJ29" i="20"/>
  <c r="AI29" i="20"/>
  <c r="AD29" i="20"/>
  <c r="AB29" i="20"/>
  <c r="AT28" i="20"/>
  <c r="AR28" i="20"/>
  <c r="AJ28" i="20"/>
  <c r="AH28" i="20"/>
  <c r="AU27" i="20"/>
  <c r="AT27" i="20"/>
  <c r="AN27" i="20"/>
  <c r="AK27" i="20"/>
  <c r="AJ27" i="20"/>
  <c r="AD27" i="20"/>
  <c r="AT26" i="20"/>
  <c r="AS26" i="20"/>
  <c r="AR26" i="20"/>
  <c r="AN26" i="20"/>
  <c r="AJ26" i="20"/>
  <c r="AI26" i="20"/>
  <c r="AH26" i="20"/>
  <c r="AD26" i="20"/>
  <c r="AU25" i="20"/>
  <c r="AT25" i="20"/>
  <c r="AS25" i="20"/>
  <c r="AR25" i="20"/>
  <c r="AK25" i="20"/>
  <c r="AJ25" i="20"/>
  <c r="AI25" i="20"/>
  <c r="AH25" i="20"/>
  <c r="AU24" i="20"/>
  <c r="AS24" i="20"/>
  <c r="AR24" i="20"/>
  <c r="AK24" i="20"/>
  <c r="AI24" i="20"/>
  <c r="AH24" i="20"/>
  <c r="AU23" i="20"/>
  <c r="AS23" i="20"/>
  <c r="AR23" i="20"/>
  <c r="AN23" i="20"/>
  <c r="AK23" i="20"/>
  <c r="AI23" i="20"/>
  <c r="AH23" i="20"/>
  <c r="AD23" i="20"/>
  <c r="AR21" i="20"/>
  <c r="AH21" i="20"/>
  <c r="AU20" i="20"/>
  <c r="AT20" i="20"/>
  <c r="AS20" i="20"/>
  <c r="AR20" i="20"/>
  <c r="AK20" i="20"/>
  <c r="AJ20" i="20"/>
  <c r="AI20" i="20"/>
  <c r="AH20" i="20"/>
  <c r="AT19" i="20"/>
  <c r="AS19" i="20"/>
  <c r="AJ19" i="20"/>
  <c r="AI19" i="20"/>
  <c r="AT18" i="20"/>
  <c r="AR18" i="20"/>
  <c r="AM18" i="20"/>
  <c r="AJ18" i="20"/>
  <c r="AH18" i="20"/>
  <c r="AC18" i="20"/>
  <c r="AT17" i="20"/>
  <c r="AR17" i="20"/>
  <c r="AJ17" i="20"/>
  <c r="AH17" i="20"/>
  <c r="AU16" i="20"/>
  <c r="AT16" i="20"/>
  <c r="AS16" i="20"/>
  <c r="AN16" i="20"/>
  <c r="AM16" i="20"/>
  <c r="AL16" i="20"/>
  <c r="AK16" i="20"/>
  <c r="AJ16" i="20"/>
  <c r="AI16" i="20"/>
  <c r="AD16" i="20"/>
  <c r="AC16" i="20"/>
  <c r="AB16" i="20"/>
  <c r="AU15" i="20"/>
  <c r="AT15" i="20"/>
  <c r="AS15" i="20"/>
  <c r="AR15" i="20"/>
  <c r="AK15" i="20"/>
  <c r="AJ15" i="20"/>
  <c r="AI15" i="20"/>
  <c r="AH15" i="20"/>
  <c r="AU14" i="20"/>
  <c r="AT14" i="20"/>
  <c r="AS14" i="20"/>
  <c r="AR14" i="20"/>
  <c r="AK14" i="20"/>
  <c r="AJ14" i="20"/>
  <c r="AI14" i="20"/>
  <c r="AH14" i="20"/>
  <c r="AT13" i="20"/>
  <c r="AR13" i="20"/>
  <c r="AJ13" i="20"/>
  <c r="AH13" i="20"/>
  <c r="AU12" i="20"/>
  <c r="AR12" i="20"/>
  <c r="AN12" i="20"/>
  <c r="AL12" i="20"/>
  <c r="AK12" i="20"/>
  <c r="AH12" i="20"/>
  <c r="AD12" i="20"/>
  <c r="AB12" i="20"/>
  <c r="AT11" i="20"/>
  <c r="AJ11" i="20"/>
  <c r="AU10" i="20"/>
  <c r="AT10" i="20"/>
  <c r="AS10" i="20"/>
  <c r="AR10" i="20"/>
  <c r="AK10" i="20"/>
  <c r="AJ10" i="20"/>
  <c r="AI10" i="20"/>
  <c r="AH10" i="20"/>
  <c r="AR9" i="20"/>
  <c r="AL9" i="20"/>
  <c r="AH9" i="20"/>
  <c r="AB9" i="20"/>
  <c r="AU8" i="20"/>
  <c r="AT8" i="20"/>
  <c r="AS8" i="20"/>
  <c r="AR8" i="20"/>
  <c r="AN8" i="20"/>
  <c r="AK8" i="20"/>
  <c r="AJ8" i="20"/>
  <c r="AI8" i="20"/>
  <c r="AH8" i="20"/>
  <c r="AD8" i="20"/>
  <c r="AT7" i="20"/>
  <c r="AR7" i="20"/>
  <c r="AM7" i="20"/>
  <c r="AJ7" i="20"/>
  <c r="AH7" i="20"/>
  <c r="AC7" i="20"/>
  <c r="AT6" i="20"/>
  <c r="AR6" i="20"/>
  <c r="AJ6" i="20"/>
  <c r="AH6" i="20"/>
  <c r="AT5" i="20"/>
  <c r="AR5" i="20"/>
  <c r="AJ5" i="20"/>
  <c r="AH5" i="20"/>
  <c r="M190" i="20"/>
  <c r="M83" i="20"/>
  <c r="AH89" i="19"/>
  <c r="AD89" i="19"/>
  <c r="AB89" i="19"/>
  <c r="AA85" i="19"/>
  <c r="Z85" i="19"/>
  <c r="AJ89" i="19" s="1"/>
  <c r="Y85" i="19"/>
  <c r="AI89" i="19" s="1"/>
  <c r="X85" i="19"/>
  <c r="W85" i="19"/>
  <c r="AG89" i="19" s="1"/>
  <c r="V85" i="19"/>
  <c r="U85" i="19"/>
  <c r="T85" i="19"/>
  <c r="S85" i="19"/>
  <c r="R85" i="19"/>
  <c r="AA84" i="19"/>
  <c r="Z84" i="19"/>
  <c r="Z83" i="19" s="1"/>
  <c r="Y84" i="19"/>
  <c r="Y83" i="19" s="1"/>
  <c r="X84" i="19"/>
  <c r="X83" i="19" s="1"/>
  <c r="W84" i="19"/>
  <c r="V84" i="19"/>
  <c r="U84" i="19"/>
  <c r="T84" i="19"/>
  <c r="T83" i="19" s="1"/>
  <c r="S84" i="19"/>
  <c r="R84" i="19"/>
  <c r="R83" i="19" s="1"/>
  <c r="AT81" i="19"/>
  <c r="AR81" i="19"/>
  <c r="AM81" i="19"/>
  <c r="AL81" i="19"/>
  <c r="AJ81" i="19"/>
  <c r="AH81" i="19"/>
  <c r="AC81" i="19"/>
  <c r="AB81" i="19"/>
  <c r="AT80" i="19"/>
  <c r="AR80" i="19"/>
  <c r="AL80" i="19"/>
  <c r="AJ80" i="19"/>
  <c r="AH80" i="19"/>
  <c r="AB80" i="19"/>
  <c r="AR79" i="19"/>
  <c r="AH79" i="19"/>
  <c r="AR78" i="19"/>
  <c r="AH78" i="19"/>
  <c r="AU77" i="19"/>
  <c r="AT77" i="19"/>
  <c r="AS77" i="19"/>
  <c r="AR77" i="19"/>
  <c r="AN77" i="19"/>
  <c r="AK77" i="19"/>
  <c r="AJ77" i="19"/>
  <c r="AI77" i="19"/>
  <c r="AH77" i="19"/>
  <c r="AD77" i="19"/>
  <c r="AU76" i="19"/>
  <c r="AT76" i="19"/>
  <c r="AS76" i="19"/>
  <c r="AR76" i="19"/>
  <c r="AL76" i="19"/>
  <c r="AK76" i="19"/>
  <c r="AJ76" i="19"/>
  <c r="AI76" i="19"/>
  <c r="AH76" i="19"/>
  <c r="AB76" i="19"/>
  <c r="AU75" i="19"/>
  <c r="AT75" i="19"/>
  <c r="AS75" i="19"/>
  <c r="AR75" i="19"/>
  <c r="AK75" i="19"/>
  <c r="AJ75" i="19"/>
  <c r="AI75" i="19"/>
  <c r="AH75" i="19"/>
  <c r="AU74" i="19"/>
  <c r="AT74" i="19"/>
  <c r="AS74" i="19"/>
  <c r="AR74" i="19"/>
  <c r="AN74" i="19"/>
  <c r="AK74" i="19"/>
  <c r="AJ74" i="19"/>
  <c r="AI74" i="19"/>
  <c r="AH74" i="19"/>
  <c r="AD74" i="19"/>
  <c r="AU73" i="19"/>
  <c r="AS73" i="19"/>
  <c r="AR73" i="19"/>
  <c r="AL73" i="19"/>
  <c r="AK73" i="19"/>
  <c r="AI73" i="19"/>
  <c r="AH73" i="19"/>
  <c r="AB73" i="19"/>
  <c r="AU72" i="19"/>
  <c r="AT72" i="19"/>
  <c r="AS72" i="19"/>
  <c r="AR72" i="19"/>
  <c r="AK72" i="19"/>
  <c r="AJ72" i="19"/>
  <c r="AI72" i="19"/>
  <c r="AH72" i="19"/>
  <c r="AT71" i="19"/>
  <c r="AR71" i="19"/>
  <c r="AJ71" i="19"/>
  <c r="AH71" i="19"/>
  <c r="AT70" i="19"/>
  <c r="AR70" i="19"/>
  <c r="AJ70" i="19"/>
  <c r="AH70" i="19"/>
  <c r="AS69" i="19"/>
  <c r="AR69" i="19"/>
  <c r="AN69" i="19"/>
  <c r="AL69" i="19"/>
  <c r="AI69" i="19"/>
  <c r="AH69" i="19"/>
  <c r="AD69" i="19"/>
  <c r="AB69" i="19"/>
  <c r="AS68" i="19"/>
  <c r="AR68" i="19"/>
  <c r="AL68" i="19"/>
  <c r="AI68" i="19"/>
  <c r="AH68" i="19"/>
  <c r="AB68" i="19"/>
  <c r="AU67" i="19"/>
  <c r="AT67" i="19"/>
  <c r="AS67" i="19"/>
  <c r="AR67" i="19"/>
  <c r="AN67" i="19"/>
  <c r="AK67" i="19"/>
  <c r="AJ67" i="19"/>
  <c r="AI67" i="19"/>
  <c r="AH67" i="19"/>
  <c r="AD67" i="19"/>
  <c r="AU66" i="19"/>
  <c r="AK66" i="19"/>
  <c r="AU65" i="19"/>
  <c r="AT65" i="19"/>
  <c r="AS65" i="19"/>
  <c r="AR65" i="19"/>
  <c r="AK65" i="19"/>
  <c r="AJ65" i="19"/>
  <c r="AI65" i="19"/>
  <c r="AH65" i="19"/>
  <c r="AU64" i="19"/>
  <c r="AT64" i="19"/>
  <c r="AR64" i="19"/>
  <c r="AN64" i="19"/>
  <c r="AM64" i="19"/>
  <c r="AL64" i="19"/>
  <c r="AK64" i="19"/>
  <c r="AJ64" i="19"/>
  <c r="AH64" i="19"/>
  <c r="AD64" i="19"/>
  <c r="AC64" i="19"/>
  <c r="AB64" i="19"/>
  <c r="AT63" i="19"/>
  <c r="AR63" i="19"/>
  <c r="AN63" i="19"/>
  <c r="AL63" i="19"/>
  <c r="AJ63" i="19"/>
  <c r="AH63" i="19"/>
  <c r="AD63" i="19"/>
  <c r="AB63" i="19"/>
  <c r="AU62" i="19"/>
  <c r="AT62" i="19"/>
  <c r="AS62" i="19"/>
  <c r="AR62" i="19"/>
  <c r="AN62" i="19"/>
  <c r="AK62" i="19"/>
  <c r="AJ62" i="19"/>
  <c r="AI62" i="19"/>
  <c r="AH62" i="19"/>
  <c r="AD62" i="19"/>
  <c r="AU61" i="19"/>
  <c r="AT61" i="19"/>
  <c r="AR61" i="19"/>
  <c r="AN61" i="19"/>
  <c r="AM61" i="19"/>
  <c r="AK61" i="19"/>
  <c r="AJ61" i="19"/>
  <c r="AH61" i="19"/>
  <c r="AD61" i="19"/>
  <c r="AC61" i="19"/>
  <c r="AR60" i="19"/>
  <c r="AH60" i="19"/>
  <c r="AU59" i="19"/>
  <c r="AT59" i="19"/>
  <c r="AR59" i="19"/>
  <c r="AN59" i="19"/>
  <c r="AK59" i="19"/>
  <c r="AJ59" i="19"/>
  <c r="AH59" i="19"/>
  <c r="AD59" i="19"/>
  <c r="AT58" i="19"/>
  <c r="AR58" i="19"/>
  <c r="AM58" i="19"/>
  <c r="AJ58" i="19"/>
  <c r="AH58" i="19"/>
  <c r="AC58" i="19"/>
  <c r="AT57" i="19"/>
  <c r="AR57" i="19"/>
  <c r="AJ57" i="19"/>
  <c r="AH57" i="19"/>
  <c r="AU56" i="19"/>
  <c r="AT56" i="19"/>
  <c r="AS56" i="19"/>
  <c r="AR56" i="19"/>
  <c r="AK56" i="19"/>
  <c r="AJ56" i="19"/>
  <c r="AI56" i="19"/>
  <c r="AH56" i="19"/>
  <c r="AU55" i="19"/>
  <c r="AT55" i="19"/>
  <c r="AS55" i="19"/>
  <c r="AR55" i="19"/>
  <c r="AN55" i="19"/>
  <c r="AK55" i="19"/>
  <c r="AJ55" i="19"/>
  <c r="AI55" i="19"/>
  <c r="AH55" i="19"/>
  <c r="AD55" i="19"/>
  <c r="AT54" i="19"/>
  <c r="AR54" i="19"/>
  <c r="AJ54" i="19"/>
  <c r="AH54" i="19"/>
  <c r="AT53" i="19"/>
  <c r="AR53" i="19"/>
  <c r="AN53" i="19"/>
  <c r="AJ53" i="19"/>
  <c r="AH53" i="19"/>
  <c r="AD53" i="19"/>
  <c r="AT52" i="19"/>
  <c r="AS52" i="19"/>
  <c r="AR52" i="19"/>
  <c r="AJ52" i="19"/>
  <c r="AI52" i="19"/>
  <c r="AH52" i="19"/>
  <c r="AU51" i="19"/>
  <c r="AR51" i="19"/>
  <c r="AN51" i="19"/>
  <c r="AK51" i="19"/>
  <c r="AH51" i="19"/>
  <c r="AD51" i="19"/>
  <c r="AT50" i="19"/>
  <c r="AR50" i="19"/>
  <c r="AJ50" i="19"/>
  <c r="AH50" i="19"/>
  <c r="AU49" i="19"/>
  <c r="AT49" i="19"/>
  <c r="AS49" i="19"/>
  <c r="AR49" i="19"/>
  <c r="AK49" i="19"/>
  <c r="AJ49" i="19"/>
  <c r="AI49" i="19"/>
  <c r="AH49" i="19"/>
  <c r="AT48" i="19"/>
  <c r="AS48" i="19"/>
  <c r="AN48" i="19"/>
  <c r="AJ48" i="19"/>
  <c r="AI48" i="19"/>
  <c r="AD48" i="19"/>
  <c r="AU47" i="19"/>
  <c r="AT47" i="19"/>
  <c r="AR47" i="19"/>
  <c r="AM47" i="19"/>
  <c r="AK47" i="19"/>
  <c r="AJ47" i="19"/>
  <c r="AH47" i="19"/>
  <c r="AC47" i="19"/>
  <c r="AT46" i="19"/>
  <c r="AM46" i="19"/>
  <c r="AJ46" i="19"/>
  <c r="AC46" i="19"/>
  <c r="AT45" i="19"/>
  <c r="AS45" i="19"/>
  <c r="AJ45" i="19"/>
  <c r="AI45" i="19"/>
  <c r="AR44" i="19"/>
  <c r="AH44" i="19"/>
  <c r="AU43" i="19"/>
  <c r="AT43" i="19"/>
  <c r="AN43" i="19"/>
  <c r="AM43" i="19"/>
  <c r="AK43" i="19"/>
  <c r="AJ43" i="19"/>
  <c r="AD43" i="19"/>
  <c r="AC43" i="19"/>
  <c r="AU42" i="19"/>
  <c r="AT42" i="19"/>
  <c r="AR42" i="19"/>
  <c r="AN42" i="19"/>
  <c r="AK42" i="19"/>
  <c r="AJ42" i="19"/>
  <c r="AH42" i="19"/>
  <c r="AD42" i="19"/>
  <c r="AU41" i="19"/>
  <c r="AT41" i="19"/>
  <c r="AS41" i="19"/>
  <c r="AK41" i="19"/>
  <c r="AJ41" i="19"/>
  <c r="AI41" i="19"/>
  <c r="AT40" i="19"/>
  <c r="AS40" i="19"/>
  <c r="AR40" i="19"/>
  <c r="AN40" i="19"/>
  <c r="AJ40" i="19"/>
  <c r="AI40" i="19"/>
  <c r="AH40" i="19"/>
  <c r="AD40" i="19"/>
  <c r="AT39" i="19"/>
  <c r="AR39" i="19"/>
  <c r="AJ39" i="19"/>
  <c r="AH39" i="19"/>
  <c r="AU38" i="19"/>
  <c r="AT38" i="19"/>
  <c r="AR38" i="19"/>
  <c r="AN38" i="19"/>
  <c r="AK38" i="19"/>
  <c r="AJ38" i="19"/>
  <c r="AH38" i="19"/>
  <c r="AD38" i="19"/>
  <c r="AT37" i="19"/>
  <c r="AS37" i="19"/>
  <c r="AR37" i="19"/>
  <c r="AJ37" i="19"/>
  <c r="AI37" i="19"/>
  <c r="AH37" i="19"/>
  <c r="AT36" i="19"/>
  <c r="AJ36" i="19"/>
  <c r="AU35" i="19"/>
  <c r="AT35" i="19"/>
  <c r="AS35" i="19"/>
  <c r="AR35" i="19"/>
  <c r="AK35" i="19"/>
  <c r="AJ35" i="19"/>
  <c r="AI35" i="19"/>
  <c r="AH35" i="19"/>
  <c r="AT34" i="19"/>
  <c r="AS34" i="19"/>
  <c r="AR34" i="19"/>
  <c r="AN34" i="19"/>
  <c r="AM34" i="19"/>
  <c r="AJ34" i="19"/>
  <c r="AI34" i="19"/>
  <c r="AH34" i="19"/>
  <c r="AD34" i="19"/>
  <c r="AC34" i="19"/>
  <c r="AT33" i="19"/>
  <c r="AR33" i="19"/>
  <c r="AJ33" i="19"/>
  <c r="AH33" i="19"/>
  <c r="AT32" i="19"/>
  <c r="AS32" i="19"/>
  <c r="AR32" i="19"/>
  <c r="AJ32" i="19"/>
  <c r="AI32" i="19"/>
  <c r="AH32" i="19"/>
  <c r="AT31" i="19"/>
  <c r="AS31" i="19"/>
  <c r="AJ31" i="19"/>
  <c r="AI31" i="19"/>
  <c r="AU30" i="19"/>
  <c r="AT30" i="19"/>
  <c r="AR30" i="19"/>
  <c r="AK30" i="19"/>
  <c r="AJ30" i="19"/>
  <c r="AH30" i="19"/>
  <c r="AU29" i="19"/>
  <c r="AT29" i="19"/>
  <c r="AS29" i="19"/>
  <c r="AN29" i="19"/>
  <c r="AL29" i="19"/>
  <c r="AK29" i="19"/>
  <c r="AJ29" i="19"/>
  <c r="AI29" i="19"/>
  <c r="AD29" i="19"/>
  <c r="AB29" i="19"/>
  <c r="AT28" i="19"/>
  <c r="AR28" i="19"/>
  <c r="AJ28" i="19"/>
  <c r="AH28" i="19"/>
  <c r="AU27" i="19"/>
  <c r="AT27" i="19"/>
  <c r="AN27" i="19"/>
  <c r="AK27" i="19"/>
  <c r="AJ27" i="19"/>
  <c r="AD27" i="19"/>
  <c r="AT26" i="19"/>
  <c r="AS26" i="19"/>
  <c r="AR26" i="19"/>
  <c r="AN26" i="19"/>
  <c r="AJ26" i="19"/>
  <c r="AI26" i="19"/>
  <c r="AH26" i="19"/>
  <c r="AD26" i="19"/>
  <c r="AU25" i="19"/>
  <c r="AT25" i="19"/>
  <c r="AS25" i="19"/>
  <c r="AR25" i="19"/>
  <c r="AK25" i="19"/>
  <c r="AJ25" i="19"/>
  <c r="AI25" i="19"/>
  <c r="AH25" i="19"/>
  <c r="AU24" i="19"/>
  <c r="AS24" i="19"/>
  <c r="AR24" i="19"/>
  <c r="AK24" i="19"/>
  <c r="AI24" i="19"/>
  <c r="AH24" i="19"/>
  <c r="AU23" i="19"/>
  <c r="AS23" i="19"/>
  <c r="AR23" i="19"/>
  <c r="AN23" i="19"/>
  <c r="AK23" i="19"/>
  <c r="AI23" i="19"/>
  <c r="AH23" i="19"/>
  <c r="AD23" i="19"/>
  <c r="AR21" i="19"/>
  <c r="AH21" i="19"/>
  <c r="AU20" i="19"/>
  <c r="AT20" i="19"/>
  <c r="AS20" i="19"/>
  <c r="AR20" i="19"/>
  <c r="AK20" i="19"/>
  <c r="AJ20" i="19"/>
  <c r="AI20" i="19"/>
  <c r="AH20" i="19"/>
  <c r="AT19" i="19"/>
  <c r="AS19" i="19"/>
  <c r="AJ19" i="19"/>
  <c r="AI19" i="19"/>
  <c r="AT18" i="19"/>
  <c r="AR18" i="19"/>
  <c r="AM18" i="19"/>
  <c r="AJ18" i="19"/>
  <c r="AH18" i="19"/>
  <c r="AC18" i="19"/>
  <c r="AT17" i="19"/>
  <c r="AR17" i="19"/>
  <c r="AJ17" i="19"/>
  <c r="AH17" i="19"/>
  <c r="AU16" i="19"/>
  <c r="AT16" i="19"/>
  <c r="AS16" i="19"/>
  <c r="AN16" i="19"/>
  <c r="AM16" i="19"/>
  <c r="AL16" i="19"/>
  <c r="AK16" i="19"/>
  <c r="AJ16" i="19"/>
  <c r="AI16" i="19"/>
  <c r="AD16" i="19"/>
  <c r="AC16" i="19"/>
  <c r="AB16" i="19"/>
  <c r="AU15" i="19"/>
  <c r="AT15" i="19"/>
  <c r="AS15" i="19"/>
  <c r="AR15" i="19"/>
  <c r="AK15" i="19"/>
  <c r="AJ15" i="19"/>
  <c r="AI15" i="19"/>
  <c r="AH15" i="19"/>
  <c r="AU14" i="19"/>
  <c r="AT14" i="19"/>
  <c r="AS14" i="19"/>
  <c r="AR14" i="19"/>
  <c r="AK14" i="19"/>
  <c r="AJ14" i="19"/>
  <c r="AI14" i="19"/>
  <c r="AH14" i="19"/>
  <c r="AT13" i="19"/>
  <c r="AR13" i="19"/>
  <c r="AJ13" i="19"/>
  <c r="AH13" i="19"/>
  <c r="AU12" i="19"/>
  <c r="AR12" i="19"/>
  <c r="AN12" i="19"/>
  <c r="AL12" i="19"/>
  <c r="AK12" i="19"/>
  <c r="AH12" i="19"/>
  <c r="AD12" i="19"/>
  <c r="AB12" i="19"/>
  <c r="AT11" i="19"/>
  <c r="AJ11" i="19"/>
  <c r="AU10" i="19"/>
  <c r="AT10" i="19"/>
  <c r="AS10" i="19"/>
  <c r="AR10" i="19"/>
  <c r="AK10" i="19"/>
  <c r="AJ10" i="19"/>
  <c r="AI10" i="19"/>
  <c r="AH10" i="19"/>
  <c r="AR9" i="19"/>
  <c r="AL9" i="19"/>
  <c r="AH9" i="19"/>
  <c r="AB9" i="19"/>
  <c r="AU8" i="19"/>
  <c r="AT8" i="19"/>
  <c r="AS8" i="19"/>
  <c r="AR8" i="19"/>
  <c r="AN8" i="19"/>
  <c r="AK8" i="19"/>
  <c r="AJ8" i="19"/>
  <c r="AI8" i="19"/>
  <c r="AH8" i="19"/>
  <c r="AD8" i="19"/>
  <c r="AT7" i="19"/>
  <c r="AR7" i="19"/>
  <c r="AM7" i="19"/>
  <c r="AJ7" i="19"/>
  <c r="AH7" i="19"/>
  <c r="AC7" i="19"/>
  <c r="AT6" i="19"/>
  <c r="AR6" i="19"/>
  <c r="AJ6" i="19"/>
  <c r="AH6" i="19"/>
  <c r="AT5" i="19"/>
  <c r="AR5" i="19"/>
  <c r="AJ5" i="19"/>
  <c r="AH5" i="19"/>
  <c r="M83" i="19"/>
  <c r="AA192" i="17"/>
  <c r="AK196" i="17" s="1"/>
  <c r="Z192" i="17"/>
  <c r="Y192" i="17"/>
  <c r="AI196" i="17" s="1"/>
  <c r="X192" i="17"/>
  <c r="W192" i="17"/>
  <c r="V192" i="17"/>
  <c r="AF196" i="17" s="1"/>
  <c r="U192" i="17"/>
  <c r="T192" i="17"/>
  <c r="S192" i="17"/>
  <c r="R192" i="17"/>
  <c r="AA191" i="17"/>
  <c r="AA190" i="17" s="1"/>
  <c r="Z191" i="17"/>
  <c r="Z190" i="17" s="1"/>
  <c r="Y191" i="17"/>
  <c r="Y190" i="17" s="1"/>
  <c r="X191" i="17"/>
  <c r="X190" i="17" s="1"/>
  <c r="W191" i="17"/>
  <c r="V191" i="17"/>
  <c r="U191" i="17"/>
  <c r="T191" i="17"/>
  <c r="S191" i="17"/>
  <c r="R191" i="17"/>
  <c r="V190" i="17"/>
  <c r="U190" i="17"/>
  <c r="AT188" i="17"/>
  <c r="AR188" i="17"/>
  <c r="AM188" i="17"/>
  <c r="AL188" i="17"/>
  <c r="AJ188" i="17"/>
  <c r="AH188" i="17"/>
  <c r="AC188" i="17"/>
  <c r="AB188" i="17"/>
  <c r="AT187" i="17"/>
  <c r="AR187" i="17"/>
  <c r="AL187" i="17"/>
  <c r="AJ187" i="17"/>
  <c r="AH187" i="17"/>
  <c r="AB187" i="17"/>
  <c r="AR186" i="17"/>
  <c r="AH186" i="17"/>
  <c r="AR185" i="17"/>
  <c r="AH185" i="17"/>
  <c r="AU184" i="17"/>
  <c r="AT184" i="17"/>
  <c r="AS184" i="17"/>
  <c r="AR184" i="17"/>
  <c r="AN184" i="17"/>
  <c r="AK184" i="17"/>
  <c r="AJ184" i="17"/>
  <c r="AI184" i="17"/>
  <c r="AH184" i="17"/>
  <c r="AD184" i="17"/>
  <c r="AU183" i="17"/>
  <c r="AT183" i="17"/>
  <c r="AS183" i="17"/>
  <c r="AR183" i="17"/>
  <c r="AL183" i="17"/>
  <c r="AK183" i="17"/>
  <c r="AJ183" i="17"/>
  <c r="AI183" i="17"/>
  <c r="AH183" i="17"/>
  <c r="AB183" i="17"/>
  <c r="AU182" i="17"/>
  <c r="AT182" i="17"/>
  <c r="AS182" i="17"/>
  <c r="AR182" i="17"/>
  <c r="AK182" i="17"/>
  <c r="AJ182" i="17"/>
  <c r="AI182" i="17"/>
  <c r="AH182" i="17"/>
  <c r="AU181" i="17"/>
  <c r="AT181" i="17"/>
  <c r="AS181" i="17"/>
  <c r="AR181" i="17"/>
  <c r="AN181" i="17"/>
  <c r="AK181" i="17"/>
  <c r="AJ181" i="17"/>
  <c r="AI181" i="17"/>
  <c r="AH181" i="17"/>
  <c r="AD181" i="17"/>
  <c r="AU180" i="17"/>
  <c r="AS180" i="17"/>
  <c r="AR180" i="17"/>
  <c r="AL180" i="17"/>
  <c r="AK180" i="17"/>
  <c r="AI180" i="17"/>
  <c r="AH180" i="17"/>
  <c r="AB180" i="17"/>
  <c r="AU179" i="17"/>
  <c r="AT179" i="17"/>
  <c r="AS179" i="17"/>
  <c r="AR179" i="17"/>
  <c r="AK179" i="17"/>
  <c r="AJ179" i="17"/>
  <c r="AI179" i="17"/>
  <c r="AH179" i="17"/>
  <c r="AT178" i="17"/>
  <c r="AR178" i="17"/>
  <c r="AJ178" i="17"/>
  <c r="AH178" i="17"/>
  <c r="AT177" i="17"/>
  <c r="AR177" i="17"/>
  <c r="AJ177" i="17"/>
  <c r="AH177" i="17"/>
  <c r="AS176" i="17"/>
  <c r="AR176" i="17"/>
  <c r="AN176" i="17"/>
  <c r="AL176" i="17"/>
  <c r="AI176" i="17"/>
  <c r="AH176" i="17"/>
  <c r="AD176" i="17"/>
  <c r="AB176" i="17"/>
  <c r="AS175" i="17"/>
  <c r="AR175" i="17"/>
  <c r="AL175" i="17"/>
  <c r="AI175" i="17"/>
  <c r="AH175" i="17"/>
  <c r="AB175" i="17"/>
  <c r="AU174" i="17"/>
  <c r="AT174" i="17"/>
  <c r="AS174" i="17"/>
  <c r="AR174" i="17"/>
  <c r="AN174" i="17"/>
  <c r="AK174" i="17"/>
  <c r="AJ174" i="17"/>
  <c r="AI174" i="17"/>
  <c r="AH174" i="17"/>
  <c r="AD174" i="17"/>
  <c r="AU173" i="17"/>
  <c r="AK173" i="17"/>
  <c r="AU172" i="17"/>
  <c r="AT172" i="17"/>
  <c r="AS172" i="17"/>
  <c r="AR172" i="17"/>
  <c r="AK172" i="17"/>
  <c r="AJ172" i="17"/>
  <c r="AI172" i="17"/>
  <c r="AH172" i="17"/>
  <c r="AU171" i="17"/>
  <c r="AT171" i="17"/>
  <c r="AR171" i="17"/>
  <c r="AN171" i="17"/>
  <c r="AM171" i="17"/>
  <c r="AL171" i="17"/>
  <c r="AK171" i="17"/>
  <c r="AJ171" i="17"/>
  <c r="AH171" i="17"/>
  <c r="AD171" i="17"/>
  <c r="AC171" i="17"/>
  <c r="AB171" i="17"/>
  <c r="AT170" i="17"/>
  <c r="AR170" i="17"/>
  <c r="AN170" i="17"/>
  <c r="AL170" i="17"/>
  <c r="AJ170" i="17"/>
  <c r="AH170" i="17"/>
  <c r="AD170" i="17"/>
  <c r="AB170" i="17"/>
  <c r="AU169" i="17"/>
  <c r="AT169" i="17"/>
  <c r="AS169" i="17"/>
  <c r="AR169" i="17"/>
  <c r="AN169" i="17"/>
  <c r="AK169" i="17"/>
  <c r="AJ169" i="17"/>
  <c r="AI169" i="17"/>
  <c r="AH169" i="17"/>
  <c r="AD169" i="17"/>
  <c r="AU168" i="17"/>
  <c r="AT168" i="17"/>
  <c r="AR168" i="17"/>
  <c r="AN168" i="17"/>
  <c r="AM168" i="17"/>
  <c r="AK168" i="17"/>
  <c r="AJ168" i="17"/>
  <c r="AH168" i="17"/>
  <c r="AD168" i="17"/>
  <c r="AC168" i="17"/>
  <c r="AR167" i="17"/>
  <c r="AH167" i="17"/>
  <c r="AU166" i="17"/>
  <c r="AT166" i="17"/>
  <c r="AR166" i="17"/>
  <c r="AN166" i="17"/>
  <c r="AK166" i="17"/>
  <c r="AJ166" i="17"/>
  <c r="AH166" i="17"/>
  <c r="AD166" i="17"/>
  <c r="AT165" i="17"/>
  <c r="AR165" i="17"/>
  <c r="AM165" i="17"/>
  <c r="AJ165" i="17"/>
  <c r="AH165" i="17"/>
  <c r="AC165" i="17"/>
  <c r="AT164" i="17"/>
  <c r="AR164" i="17"/>
  <c r="AJ164" i="17"/>
  <c r="AH164" i="17"/>
  <c r="AU163" i="17"/>
  <c r="AT163" i="17"/>
  <c r="AS163" i="17"/>
  <c r="AR163" i="17"/>
  <c r="AK163" i="17"/>
  <c r="AJ163" i="17"/>
  <c r="AI163" i="17"/>
  <c r="AH163" i="17"/>
  <c r="AU162" i="17"/>
  <c r="AT162" i="17"/>
  <c r="AS162" i="17"/>
  <c r="AR162" i="17"/>
  <c r="AN162" i="17"/>
  <c r="AK162" i="17"/>
  <c r="AJ162" i="17"/>
  <c r="AI162" i="17"/>
  <c r="AH162" i="17"/>
  <c r="AD162" i="17"/>
  <c r="AT161" i="17"/>
  <c r="AR161" i="17"/>
  <c r="AJ161" i="17"/>
  <c r="AH161" i="17"/>
  <c r="AT160" i="17"/>
  <c r="AR160" i="17"/>
  <c r="AN160" i="17"/>
  <c r="AJ160" i="17"/>
  <c r="AH160" i="17"/>
  <c r="AD160" i="17"/>
  <c r="AT159" i="17"/>
  <c r="AS159" i="17"/>
  <c r="AR159" i="17"/>
  <c r="AJ159" i="17"/>
  <c r="AI159" i="17"/>
  <c r="AH159" i="17"/>
  <c r="AU158" i="17"/>
  <c r="AR158" i="17"/>
  <c r="AN158" i="17"/>
  <c r="AK158" i="17"/>
  <c r="AH158" i="17"/>
  <c r="AD158" i="17"/>
  <c r="AT157" i="17"/>
  <c r="AR157" i="17"/>
  <c r="AJ157" i="17"/>
  <c r="AH157" i="17"/>
  <c r="AU156" i="17"/>
  <c r="AT156" i="17"/>
  <c r="AS156" i="17"/>
  <c r="AR156" i="17"/>
  <c r="AK156" i="17"/>
  <c r="AJ156" i="17"/>
  <c r="AI156" i="17"/>
  <c r="AH156" i="17"/>
  <c r="AT155" i="17"/>
  <c r="AS155" i="17"/>
  <c r="AN155" i="17"/>
  <c r="AJ155" i="17"/>
  <c r="AI155" i="17"/>
  <c r="AD155" i="17"/>
  <c r="AU154" i="17"/>
  <c r="AT154" i="17"/>
  <c r="AR154" i="17"/>
  <c r="AM154" i="17"/>
  <c r="AK154" i="17"/>
  <c r="AJ154" i="17"/>
  <c r="AH154" i="17"/>
  <c r="AC154" i="17"/>
  <c r="AT153" i="17"/>
  <c r="AM153" i="17"/>
  <c r="AJ153" i="17"/>
  <c r="AC153" i="17"/>
  <c r="AT152" i="17"/>
  <c r="AS152" i="17"/>
  <c r="AJ152" i="17"/>
  <c r="AI152" i="17"/>
  <c r="AR151" i="17"/>
  <c r="AH151" i="17"/>
  <c r="AU150" i="17"/>
  <c r="AT150" i="17"/>
  <c r="AN150" i="17"/>
  <c r="AM150" i="17"/>
  <c r="AK150" i="17"/>
  <c r="AJ150" i="17"/>
  <c r="AD150" i="17"/>
  <c r="AC150" i="17"/>
  <c r="AU149" i="17"/>
  <c r="AT149" i="17"/>
  <c r="AR149" i="17"/>
  <c r="AN149" i="17"/>
  <c r="AK149" i="17"/>
  <c r="AJ149" i="17"/>
  <c r="AH149" i="17"/>
  <c r="AD149" i="17"/>
  <c r="AU148" i="17"/>
  <c r="AT148" i="17"/>
  <c r="AS148" i="17"/>
  <c r="AK148" i="17"/>
  <c r="AJ148" i="17"/>
  <c r="AI148" i="17"/>
  <c r="AT147" i="17"/>
  <c r="AS147" i="17"/>
  <c r="AR147" i="17"/>
  <c r="AN147" i="17"/>
  <c r="AJ147" i="17"/>
  <c r="AI147" i="17"/>
  <c r="AH147" i="17"/>
  <c r="AD147" i="17"/>
  <c r="AT146" i="17"/>
  <c r="AR146" i="17"/>
  <c r="AJ146" i="17"/>
  <c r="AH146" i="17"/>
  <c r="AU145" i="17"/>
  <c r="AT145" i="17"/>
  <c r="AR145" i="17"/>
  <c r="AN145" i="17"/>
  <c r="AK145" i="17"/>
  <c r="AJ145" i="17"/>
  <c r="AH145" i="17"/>
  <c r="AD145" i="17"/>
  <c r="AT144" i="17"/>
  <c r="AS144" i="17"/>
  <c r="AR144" i="17"/>
  <c r="AJ144" i="17"/>
  <c r="AI144" i="17"/>
  <c r="AH144" i="17"/>
  <c r="AT143" i="17"/>
  <c r="AJ143" i="17"/>
  <c r="AU142" i="17"/>
  <c r="AT142" i="17"/>
  <c r="AS142" i="17"/>
  <c r="AR142" i="17"/>
  <c r="AK142" i="17"/>
  <c r="AJ142" i="17"/>
  <c r="AI142" i="17"/>
  <c r="AH142" i="17"/>
  <c r="AT141" i="17"/>
  <c r="AS141" i="17"/>
  <c r="AR141" i="17"/>
  <c r="AN141" i="17"/>
  <c r="AM141" i="17"/>
  <c r="AJ141" i="17"/>
  <c r="AI141" i="17"/>
  <c r="AH141" i="17"/>
  <c r="AD141" i="17"/>
  <c r="AC141" i="17"/>
  <c r="AT140" i="17"/>
  <c r="AR140" i="17"/>
  <c r="AJ140" i="17"/>
  <c r="AH140" i="17"/>
  <c r="AT139" i="17"/>
  <c r="AS139" i="17"/>
  <c r="AR139" i="17"/>
  <c r="AJ139" i="17"/>
  <c r="AI139" i="17"/>
  <c r="AH139" i="17"/>
  <c r="AT138" i="17"/>
  <c r="AS138" i="17"/>
  <c r="AJ138" i="17"/>
  <c r="AI138" i="17"/>
  <c r="AU137" i="17"/>
  <c r="AT137" i="17"/>
  <c r="AR137" i="17"/>
  <c r="AK137" i="17"/>
  <c r="AJ137" i="17"/>
  <c r="AH137" i="17"/>
  <c r="AU136" i="17"/>
  <c r="AT136" i="17"/>
  <c r="AS136" i="17"/>
  <c r="AN136" i="17"/>
  <c r="AL136" i="17"/>
  <c r="AK136" i="17"/>
  <c r="AJ136" i="17"/>
  <c r="AI136" i="17"/>
  <c r="AD136" i="17"/>
  <c r="AB136" i="17"/>
  <c r="AT135" i="17"/>
  <c r="AR135" i="17"/>
  <c r="AJ135" i="17"/>
  <c r="AH135" i="17"/>
  <c r="AU134" i="17"/>
  <c r="AT134" i="17"/>
  <c r="AN134" i="17"/>
  <c r="AK134" i="17"/>
  <c r="AJ134" i="17"/>
  <c r="AD134" i="17"/>
  <c r="AT133" i="17"/>
  <c r="AS133" i="17"/>
  <c r="AR133" i="17"/>
  <c r="AN133" i="17"/>
  <c r="AJ133" i="17"/>
  <c r="AI133" i="17"/>
  <c r="AH133" i="17"/>
  <c r="AD133" i="17"/>
  <c r="AU132" i="17"/>
  <c r="AT132" i="17"/>
  <c r="AS132" i="17"/>
  <c r="AR132" i="17"/>
  <c r="AK132" i="17"/>
  <c r="AJ132" i="17"/>
  <c r="AI132" i="17"/>
  <c r="AH132" i="17"/>
  <c r="AU131" i="17"/>
  <c r="AS131" i="17"/>
  <c r="AR131" i="17"/>
  <c r="AK131" i="17"/>
  <c r="AI131" i="17"/>
  <c r="AH131" i="17"/>
  <c r="AU130" i="17"/>
  <c r="AS130" i="17"/>
  <c r="AR130" i="17"/>
  <c r="AN130" i="17"/>
  <c r="AK130" i="17"/>
  <c r="AI130" i="17"/>
  <c r="AH130" i="17"/>
  <c r="AD130" i="17"/>
  <c r="AR128" i="17"/>
  <c r="AH128" i="17"/>
  <c r="AU127" i="17"/>
  <c r="AT127" i="17"/>
  <c r="AS127" i="17"/>
  <c r="AR127" i="17"/>
  <c r="AK127" i="17"/>
  <c r="AJ127" i="17"/>
  <c r="AI127" i="17"/>
  <c r="AH127" i="17"/>
  <c r="AT126" i="17"/>
  <c r="AS126" i="17"/>
  <c r="AJ126" i="17"/>
  <c r="AI126" i="17"/>
  <c r="AT125" i="17"/>
  <c r="AR125" i="17"/>
  <c r="AM125" i="17"/>
  <c r="AJ125" i="17"/>
  <c r="AH125" i="17"/>
  <c r="AC125" i="17"/>
  <c r="AT124" i="17"/>
  <c r="AR124" i="17"/>
  <c r="AJ124" i="17"/>
  <c r="AH124" i="17"/>
  <c r="AU123" i="17"/>
  <c r="AT123" i="17"/>
  <c r="AS123" i="17"/>
  <c r="AN123" i="17"/>
  <c r="AM123" i="17"/>
  <c r="AL123" i="17"/>
  <c r="AK123" i="17"/>
  <c r="AJ123" i="17"/>
  <c r="AI123" i="17"/>
  <c r="AD123" i="17"/>
  <c r="AC123" i="17"/>
  <c r="AB123" i="17"/>
  <c r="AU122" i="17"/>
  <c r="AT122" i="17"/>
  <c r="AS122" i="17"/>
  <c r="AR122" i="17"/>
  <c r="AK122" i="17"/>
  <c r="AJ122" i="17"/>
  <c r="AI122" i="17"/>
  <c r="AH122" i="17"/>
  <c r="AU121" i="17"/>
  <c r="AT121" i="17"/>
  <c r="AS121" i="17"/>
  <c r="AR121" i="17"/>
  <c r="AK121" i="17"/>
  <c r="AJ121" i="17"/>
  <c r="AI121" i="17"/>
  <c r="AH121" i="17"/>
  <c r="AT120" i="17"/>
  <c r="AR120" i="17"/>
  <c r="AJ120" i="17"/>
  <c r="AH120" i="17"/>
  <c r="AU119" i="17"/>
  <c r="AR119" i="17"/>
  <c r="AN119" i="17"/>
  <c r="AL119" i="17"/>
  <c r="AK119" i="17"/>
  <c r="AH119" i="17"/>
  <c r="AD119" i="17"/>
  <c r="AB119" i="17"/>
  <c r="AT118" i="17"/>
  <c r="AJ118" i="17"/>
  <c r="AU117" i="17"/>
  <c r="AT117" i="17"/>
  <c r="AS117" i="17"/>
  <c r="AR117" i="17"/>
  <c r="AK117" i="17"/>
  <c r="AJ117" i="17"/>
  <c r="AI117" i="17"/>
  <c r="AH117" i="17"/>
  <c r="AR116" i="17"/>
  <c r="AL116" i="17"/>
  <c r="AH116" i="17"/>
  <c r="AB116" i="17"/>
  <c r="AU115" i="17"/>
  <c r="AT115" i="17"/>
  <c r="AS115" i="17"/>
  <c r="AR115" i="17"/>
  <c r="AN115" i="17"/>
  <c r="AK115" i="17"/>
  <c r="AJ115" i="17"/>
  <c r="AI115" i="17"/>
  <c r="AH115" i="17"/>
  <c r="AD115" i="17"/>
  <c r="AT114" i="17"/>
  <c r="AR114" i="17"/>
  <c r="AM114" i="17"/>
  <c r="AJ114" i="17"/>
  <c r="AH114" i="17"/>
  <c r="AC114" i="17"/>
  <c r="AT113" i="17"/>
  <c r="AR113" i="17"/>
  <c r="AJ113" i="17"/>
  <c r="AH113" i="17"/>
  <c r="AT112" i="17"/>
  <c r="AR112" i="17"/>
  <c r="AJ112" i="17"/>
  <c r="AH112" i="17"/>
  <c r="AG89" i="17"/>
  <c r="AA85" i="17"/>
  <c r="AK89" i="17" s="1"/>
  <c r="Z85" i="17"/>
  <c r="AJ89" i="17" s="1"/>
  <c r="Y85" i="17"/>
  <c r="X85" i="17"/>
  <c r="AH89" i="17" s="1"/>
  <c r="W85" i="17"/>
  <c r="V85" i="17"/>
  <c r="AF89" i="17" s="1"/>
  <c r="U85" i="17"/>
  <c r="AE89" i="17" s="1"/>
  <c r="T85" i="17"/>
  <c r="AD89" i="17" s="1"/>
  <c r="S85" i="17"/>
  <c r="AC89" i="17" s="1"/>
  <c r="R85" i="17"/>
  <c r="AA84" i="17"/>
  <c r="Z84" i="17"/>
  <c r="Y84" i="17"/>
  <c r="Y83" i="17" s="1"/>
  <c r="X84" i="17"/>
  <c r="W84" i="17"/>
  <c r="V84" i="17"/>
  <c r="U84" i="17"/>
  <c r="T84" i="17"/>
  <c r="S84" i="17"/>
  <c r="R84" i="17"/>
  <c r="AA83" i="17"/>
  <c r="Z83" i="17"/>
  <c r="X83" i="17"/>
  <c r="W83" i="17"/>
  <c r="V83" i="17"/>
  <c r="U83" i="17"/>
  <c r="T83" i="17"/>
  <c r="R83" i="17"/>
  <c r="AT81" i="17"/>
  <c r="AR81" i="17"/>
  <c r="AM81" i="17"/>
  <c r="AL81" i="17"/>
  <c r="AJ81" i="17"/>
  <c r="AH81" i="17"/>
  <c r="AC81" i="17"/>
  <c r="AB81" i="17"/>
  <c r="AT80" i="17"/>
  <c r="AR80" i="17"/>
  <c r="AL80" i="17"/>
  <c r="AJ80" i="17"/>
  <c r="AH80" i="17"/>
  <c r="AB80" i="17"/>
  <c r="AR79" i="17"/>
  <c r="AH79" i="17"/>
  <c r="AR78" i="17"/>
  <c r="AH78" i="17"/>
  <c r="AU77" i="17"/>
  <c r="AT77" i="17"/>
  <c r="AS77" i="17"/>
  <c r="AR77" i="17"/>
  <c r="AN77" i="17"/>
  <c r="AK77" i="17"/>
  <c r="AJ77" i="17"/>
  <c r="AI77" i="17"/>
  <c r="AH77" i="17"/>
  <c r="AD77" i="17"/>
  <c r="AU76" i="17"/>
  <c r="AT76" i="17"/>
  <c r="AS76" i="17"/>
  <c r="AR76" i="17"/>
  <c r="AL76" i="17"/>
  <c r="AK76" i="17"/>
  <c r="AJ76" i="17"/>
  <c r="AI76" i="17"/>
  <c r="AH76" i="17"/>
  <c r="AB76" i="17"/>
  <c r="AU75" i="17"/>
  <c r="AT75" i="17"/>
  <c r="AS75" i="17"/>
  <c r="AR75" i="17"/>
  <c r="AK75" i="17"/>
  <c r="AJ75" i="17"/>
  <c r="AI75" i="17"/>
  <c r="AH75" i="17"/>
  <c r="AU74" i="17"/>
  <c r="AT74" i="17"/>
  <c r="AS74" i="17"/>
  <c r="AR74" i="17"/>
  <c r="AN74" i="17"/>
  <c r="AK74" i="17"/>
  <c r="AJ74" i="17"/>
  <c r="AI74" i="17"/>
  <c r="AH74" i="17"/>
  <c r="AD74" i="17"/>
  <c r="AU73" i="17"/>
  <c r="AS73" i="17"/>
  <c r="AR73" i="17"/>
  <c r="AL73" i="17"/>
  <c r="AK73" i="17"/>
  <c r="AI73" i="17"/>
  <c r="AH73" i="17"/>
  <c r="AB73" i="17"/>
  <c r="AU72" i="17"/>
  <c r="AT72" i="17"/>
  <c r="AS72" i="17"/>
  <c r="AR72" i="17"/>
  <c r="AK72" i="17"/>
  <c r="AJ72" i="17"/>
  <c r="AI72" i="17"/>
  <c r="AH72" i="17"/>
  <c r="AT71" i="17"/>
  <c r="AR71" i="17"/>
  <c r="AJ71" i="17"/>
  <c r="AH71" i="17"/>
  <c r="AT70" i="17"/>
  <c r="AR70" i="17"/>
  <c r="AJ70" i="17"/>
  <c r="AH70" i="17"/>
  <c r="AS69" i="17"/>
  <c r="AR69" i="17"/>
  <c r="AN69" i="17"/>
  <c r="AL69" i="17"/>
  <c r="AI69" i="17"/>
  <c r="AH69" i="17"/>
  <c r="AD69" i="17"/>
  <c r="AB69" i="17"/>
  <c r="AS68" i="17"/>
  <c r="AR68" i="17"/>
  <c r="AL68" i="17"/>
  <c r="AI68" i="17"/>
  <c r="AH68" i="17"/>
  <c r="AB68" i="17"/>
  <c r="AU67" i="17"/>
  <c r="AT67" i="17"/>
  <c r="AS67" i="17"/>
  <c r="AR67" i="17"/>
  <c r="AN67" i="17"/>
  <c r="AK67" i="17"/>
  <c r="AJ67" i="17"/>
  <c r="AI67" i="17"/>
  <c r="AH67" i="17"/>
  <c r="AD67" i="17"/>
  <c r="AU66" i="17"/>
  <c r="AK66" i="17"/>
  <c r="AU65" i="17"/>
  <c r="AT65" i="17"/>
  <c r="AS65" i="17"/>
  <c r="AR65" i="17"/>
  <c r="AK65" i="17"/>
  <c r="AJ65" i="17"/>
  <c r="AI65" i="17"/>
  <c r="AH65" i="17"/>
  <c r="AU64" i="17"/>
  <c r="AT64" i="17"/>
  <c r="AR64" i="17"/>
  <c r="AN64" i="17"/>
  <c r="AM64" i="17"/>
  <c r="AL64" i="17"/>
  <c r="AK64" i="17"/>
  <c r="AJ64" i="17"/>
  <c r="AH64" i="17"/>
  <c r="AD64" i="17"/>
  <c r="AC64" i="17"/>
  <c r="AB64" i="17"/>
  <c r="AT63" i="17"/>
  <c r="AR63" i="17"/>
  <c r="AN63" i="17"/>
  <c r="AL63" i="17"/>
  <c r="AJ63" i="17"/>
  <c r="AH63" i="17"/>
  <c r="AD63" i="17"/>
  <c r="AB63" i="17"/>
  <c r="AU62" i="17"/>
  <c r="AT62" i="17"/>
  <c r="AS62" i="17"/>
  <c r="AR62" i="17"/>
  <c r="AN62" i="17"/>
  <c r="AK62" i="17"/>
  <c r="AJ62" i="17"/>
  <c r="AI62" i="17"/>
  <c r="AH62" i="17"/>
  <c r="AD62" i="17"/>
  <c r="AU61" i="17"/>
  <c r="AT61" i="17"/>
  <c r="AR61" i="17"/>
  <c r="AN61" i="17"/>
  <c r="AM61" i="17"/>
  <c r="AK61" i="17"/>
  <c r="AJ61" i="17"/>
  <c r="AH61" i="17"/>
  <c r="AD61" i="17"/>
  <c r="AC61" i="17"/>
  <c r="AR60" i="17"/>
  <c r="AH60" i="17"/>
  <c r="AU59" i="17"/>
  <c r="AT59" i="17"/>
  <c r="AR59" i="17"/>
  <c r="AN59" i="17"/>
  <c r="AK59" i="17"/>
  <c r="AJ59" i="17"/>
  <c r="AH59" i="17"/>
  <c r="AD59" i="17"/>
  <c r="AT58" i="17"/>
  <c r="AR58" i="17"/>
  <c r="AM58" i="17"/>
  <c r="AJ58" i="17"/>
  <c r="AH58" i="17"/>
  <c r="AC58" i="17"/>
  <c r="AT57" i="17"/>
  <c r="AR57" i="17"/>
  <c r="AJ57" i="17"/>
  <c r="AH57" i="17"/>
  <c r="AU56" i="17"/>
  <c r="AT56" i="17"/>
  <c r="AS56" i="17"/>
  <c r="AR56" i="17"/>
  <c r="AK56" i="17"/>
  <c r="AJ56" i="17"/>
  <c r="AI56" i="17"/>
  <c r="AH56" i="17"/>
  <c r="AU55" i="17"/>
  <c r="AT55" i="17"/>
  <c r="AS55" i="17"/>
  <c r="AR55" i="17"/>
  <c r="AN55" i="17"/>
  <c r="AK55" i="17"/>
  <c r="AJ55" i="17"/>
  <c r="AI55" i="17"/>
  <c r="AH55" i="17"/>
  <c r="AD55" i="17"/>
  <c r="AT54" i="17"/>
  <c r="AR54" i="17"/>
  <c r="AJ54" i="17"/>
  <c r="AH54" i="17"/>
  <c r="AT53" i="17"/>
  <c r="AR53" i="17"/>
  <c r="AN53" i="17"/>
  <c r="AJ53" i="17"/>
  <c r="AH53" i="17"/>
  <c r="AD53" i="17"/>
  <c r="AT52" i="17"/>
  <c r="AS52" i="17"/>
  <c r="AR52" i="17"/>
  <c r="AJ52" i="17"/>
  <c r="AI52" i="17"/>
  <c r="AH52" i="17"/>
  <c r="AU51" i="17"/>
  <c r="AR51" i="17"/>
  <c r="AN51" i="17"/>
  <c r="AK51" i="17"/>
  <c r="AH51" i="17"/>
  <c r="AD51" i="17"/>
  <c r="AT50" i="17"/>
  <c r="AR50" i="17"/>
  <c r="AJ50" i="17"/>
  <c r="AH50" i="17"/>
  <c r="AU49" i="17"/>
  <c r="AT49" i="17"/>
  <c r="AS49" i="17"/>
  <c r="AR49" i="17"/>
  <c r="AK49" i="17"/>
  <c r="AJ49" i="17"/>
  <c r="AI49" i="17"/>
  <c r="AH49" i="17"/>
  <c r="AT48" i="17"/>
  <c r="AS48" i="17"/>
  <c r="AN48" i="17"/>
  <c r="AJ48" i="17"/>
  <c r="AI48" i="17"/>
  <c r="AD48" i="17"/>
  <c r="AU47" i="17"/>
  <c r="AT47" i="17"/>
  <c r="AR47" i="17"/>
  <c r="AM47" i="17"/>
  <c r="AK47" i="17"/>
  <c r="AJ47" i="17"/>
  <c r="AH47" i="17"/>
  <c r="AC47" i="17"/>
  <c r="AT46" i="17"/>
  <c r="AM46" i="17"/>
  <c r="AJ46" i="17"/>
  <c r="AC46" i="17"/>
  <c r="AT45" i="17"/>
  <c r="AS45" i="17"/>
  <c r="AJ45" i="17"/>
  <c r="AI45" i="17"/>
  <c r="AR44" i="17"/>
  <c r="AH44" i="17"/>
  <c r="AU43" i="17"/>
  <c r="AT43" i="17"/>
  <c r="AN43" i="17"/>
  <c r="AM43" i="17"/>
  <c r="AK43" i="17"/>
  <c r="AJ43" i="17"/>
  <c r="AD43" i="17"/>
  <c r="AC43" i="17"/>
  <c r="AU42" i="17"/>
  <c r="AT42" i="17"/>
  <c r="AR42" i="17"/>
  <c r="AN42" i="17"/>
  <c r="AK42" i="17"/>
  <c r="AJ42" i="17"/>
  <c r="AH42" i="17"/>
  <c r="AD42" i="17"/>
  <c r="AU41" i="17"/>
  <c r="AT41" i="17"/>
  <c r="AS41" i="17"/>
  <c r="AK41" i="17"/>
  <c r="AJ41" i="17"/>
  <c r="AI41" i="17"/>
  <c r="AT40" i="17"/>
  <c r="AS40" i="17"/>
  <c r="AR40" i="17"/>
  <c r="AN40" i="17"/>
  <c r="AJ40" i="17"/>
  <c r="AI40" i="17"/>
  <c r="AH40" i="17"/>
  <c r="AD40" i="17"/>
  <c r="AT39" i="17"/>
  <c r="AR39" i="17"/>
  <c r="AJ39" i="17"/>
  <c r="AH39" i="17"/>
  <c r="AU38" i="17"/>
  <c r="AT38" i="17"/>
  <c r="AR38" i="17"/>
  <c r="AN38" i="17"/>
  <c r="AK38" i="17"/>
  <c r="AJ38" i="17"/>
  <c r="AH38" i="17"/>
  <c r="AD38" i="17"/>
  <c r="AT37" i="17"/>
  <c r="AS37" i="17"/>
  <c r="AR37" i="17"/>
  <c r="AJ37" i="17"/>
  <c r="AI37" i="17"/>
  <c r="AH37" i="17"/>
  <c r="AT36" i="17"/>
  <c r="AJ36" i="17"/>
  <c r="AU35" i="17"/>
  <c r="AT35" i="17"/>
  <c r="AS35" i="17"/>
  <c r="AR35" i="17"/>
  <c r="AK35" i="17"/>
  <c r="AJ35" i="17"/>
  <c r="AI35" i="17"/>
  <c r="AH35" i="17"/>
  <c r="AT34" i="17"/>
  <c r="AS34" i="17"/>
  <c r="AR34" i="17"/>
  <c r="AN34" i="17"/>
  <c r="AM34" i="17"/>
  <c r="AJ34" i="17"/>
  <c r="AI34" i="17"/>
  <c r="AH34" i="17"/>
  <c r="AD34" i="17"/>
  <c r="AC34" i="17"/>
  <c r="AT33" i="17"/>
  <c r="AR33" i="17"/>
  <c r="AJ33" i="17"/>
  <c r="AH33" i="17"/>
  <c r="AT32" i="17"/>
  <c r="AS32" i="17"/>
  <c r="AR32" i="17"/>
  <c r="AJ32" i="17"/>
  <c r="AI32" i="17"/>
  <c r="AH32" i="17"/>
  <c r="AT31" i="17"/>
  <c r="AS31" i="17"/>
  <c r="AJ31" i="17"/>
  <c r="AI31" i="17"/>
  <c r="AU30" i="17"/>
  <c r="AT30" i="17"/>
  <c r="AR30" i="17"/>
  <c r="AK30" i="17"/>
  <c r="AJ30" i="17"/>
  <c r="AH30" i="17"/>
  <c r="AU29" i="17"/>
  <c r="AT29" i="17"/>
  <c r="AS29" i="17"/>
  <c r="AN29" i="17"/>
  <c r="AL29" i="17"/>
  <c r="AK29" i="17"/>
  <c r="AJ29" i="17"/>
  <c r="AI29" i="17"/>
  <c r="AD29" i="17"/>
  <c r="AB29" i="17"/>
  <c r="AT28" i="17"/>
  <c r="AR28" i="17"/>
  <c r="AJ28" i="17"/>
  <c r="AH28" i="17"/>
  <c r="AU27" i="17"/>
  <c r="AT27" i="17"/>
  <c r="AN27" i="17"/>
  <c r="AK27" i="17"/>
  <c r="AJ27" i="17"/>
  <c r="AD27" i="17"/>
  <c r="AT26" i="17"/>
  <c r="AS26" i="17"/>
  <c r="AR26" i="17"/>
  <c r="AN26" i="17"/>
  <c r="AJ26" i="17"/>
  <c r="AI26" i="17"/>
  <c r="AH26" i="17"/>
  <c r="AD26" i="17"/>
  <c r="AU25" i="17"/>
  <c r="AT25" i="17"/>
  <c r="AS25" i="17"/>
  <c r="AR25" i="17"/>
  <c r="AK25" i="17"/>
  <c r="AJ25" i="17"/>
  <c r="AI25" i="17"/>
  <c r="AH25" i="17"/>
  <c r="AU24" i="17"/>
  <c r="AS24" i="17"/>
  <c r="AR24" i="17"/>
  <c r="AK24" i="17"/>
  <c r="AI24" i="17"/>
  <c r="AH24" i="17"/>
  <c r="AU23" i="17"/>
  <c r="AS23" i="17"/>
  <c r="AR23" i="17"/>
  <c r="AN23" i="17"/>
  <c r="AK23" i="17"/>
  <c r="AI23" i="17"/>
  <c r="AH23" i="17"/>
  <c r="AD23" i="17"/>
  <c r="AR21" i="17"/>
  <c r="AH21" i="17"/>
  <c r="AU20" i="17"/>
  <c r="AT20" i="17"/>
  <c r="AS20" i="17"/>
  <c r="AR20" i="17"/>
  <c r="AK20" i="17"/>
  <c r="AJ20" i="17"/>
  <c r="AI20" i="17"/>
  <c r="AH20" i="17"/>
  <c r="AT19" i="17"/>
  <c r="AS19" i="17"/>
  <c r="AJ19" i="17"/>
  <c r="AI19" i="17"/>
  <c r="AT18" i="17"/>
  <c r="AR18" i="17"/>
  <c r="AM18" i="17"/>
  <c r="AJ18" i="17"/>
  <c r="AH18" i="17"/>
  <c r="AC18" i="17"/>
  <c r="AT17" i="17"/>
  <c r="AR17" i="17"/>
  <c r="AJ17" i="17"/>
  <c r="AH17" i="17"/>
  <c r="AU16" i="17"/>
  <c r="AT16" i="17"/>
  <c r="AS16" i="17"/>
  <c r="AN16" i="17"/>
  <c r="AM16" i="17"/>
  <c r="AL16" i="17"/>
  <c r="AK16" i="17"/>
  <c r="AJ16" i="17"/>
  <c r="AI16" i="17"/>
  <c r="AD16" i="17"/>
  <c r="AC16" i="17"/>
  <c r="AB16" i="17"/>
  <c r="AU15" i="17"/>
  <c r="AT15" i="17"/>
  <c r="AS15" i="17"/>
  <c r="AR15" i="17"/>
  <c r="AK15" i="17"/>
  <c r="AJ15" i="17"/>
  <c r="AI15" i="17"/>
  <c r="AH15" i="17"/>
  <c r="AU14" i="17"/>
  <c r="AT14" i="17"/>
  <c r="AS14" i="17"/>
  <c r="AR14" i="17"/>
  <c r="AK14" i="17"/>
  <c r="AJ14" i="17"/>
  <c r="AI14" i="17"/>
  <c r="AH14" i="17"/>
  <c r="AT13" i="17"/>
  <c r="AR13" i="17"/>
  <c r="AJ13" i="17"/>
  <c r="AH13" i="17"/>
  <c r="AU12" i="17"/>
  <c r="AR12" i="17"/>
  <c r="AN12" i="17"/>
  <c r="AL12" i="17"/>
  <c r="AK12" i="17"/>
  <c r="AH12" i="17"/>
  <c r="AD12" i="17"/>
  <c r="AB12" i="17"/>
  <c r="AT11" i="17"/>
  <c r="AJ11" i="17"/>
  <c r="AU10" i="17"/>
  <c r="AT10" i="17"/>
  <c r="AS10" i="17"/>
  <c r="AR10" i="17"/>
  <c r="AK10" i="17"/>
  <c r="AJ10" i="17"/>
  <c r="AI10" i="17"/>
  <c r="AH10" i="17"/>
  <c r="AR9" i="17"/>
  <c r="AL9" i="17"/>
  <c r="AH9" i="17"/>
  <c r="AB9" i="17"/>
  <c r="AU8" i="17"/>
  <c r="AT8" i="17"/>
  <c r="AS8" i="17"/>
  <c r="AR8" i="17"/>
  <c r="AN8" i="17"/>
  <c r="AK8" i="17"/>
  <c r="AJ8" i="17"/>
  <c r="AI8" i="17"/>
  <c r="AH8" i="17"/>
  <c r="AD8" i="17"/>
  <c r="AT7" i="17"/>
  <c r="AR7" i="17"/>
  <c r="AM7" i="17"/>
  <c r="AJ7" i="17"/>
  <c r="AH7" i="17"/>
  <c r="AC7" i="17"/>
  <c r="AT6" i="17"/>
  <c r="AR6" i="17"/>
  <c r="AJ6" i="17"/>
  <c r="AH6" i="17"/>
  <c r="AT5" i="17"/>
  <c r="AR5" i="17"/>
  <c r="AJ5" i="17"/>
  <c r="AH5" i="17"/>
  <c r="M190" i="17"/>
  <c r="M83" i="17"/>
  <c r="M190" i="25"/>
  <c r="AK202" i="25"/>
  <c r="AJ202" i="25"/>
  <c r="AI202" i="25"/>
  <c r="AH202" i="25"/>
  <c r="AG202" i="25"/>
  <c r="AF202" i="25"/>
  <c r="AE202" i="25"/>
  <c r="AD202" i="25"/>
  <c r="AC202" i="25"/>
  <c r="AB202" i="25"/>
  <c r="AK196" i="25"/>
  <c r="AJ196" i="25"/>
  <c r="AI196" i="25"/>
  <c r="AH196" i="25"/>
  <c r="AG196" i="25"/>
  <c r="AF196" i="25"/>
  <c r="AE196" i="25"/>
  <c r="AD196" i="25"/>
  <c r="AC196" i="25"/>
  <c r="AB196" i="25"/>
  <c r="AU188" i="25"/>
  <c r="AT188" i="25"/>
  <c r="AS188" i="25"/>
  <c r="AR188" i="25"/>
  <c r="AQ188" i="25"/>
  <c r="AP188" i="25"/>
  <c r="AO188" i="25"/>
  <c r="AN188" i="25"/>
  <c r="AM188" i="25"/>
  <c r="AL188" i="25"/>
  <c r="AK188" i="25"/>
  <c r="AJ188" i="25"/>
  <c r="AI188" i="25"/>
  <c r="AH188" i="25"/>
  <c r="AG188" i="25"/>
  <c r="AF188" i="25"/>
  <c r="AE188" i="25"/>
  <c r="AD188" i="25"/>
  <c r="AC188" i="25"/>
  <c r="AB188" i="25"/>
  <c r="AU187" i="25"/>
  <c r="AT187" i="25"/>
  <c r="AS187" i="25"/>
  <c r="AR187" i="25"/>
  <c r="AQ187" i="25"/>
  <c r="AP187" i="25"/>
  <c r="AO187" i="25"/>
  <c r="AN187" i="25"/>
  <c r="AM187" i="25"/>
  <c r="AL187" i="25"/>
  <c r="AK187" i="25"/>
  <c r="AJ187" i="25"/>
  <c r="AI187" i="25"/>
  <c r="AH187" i="25"/>
  <c r="AG187" i="25"/>
  <c r="AF187" i="25"/>
  <c r="AE187" i="25"/>
  <c r="AD187" i="25"/>
  <c r="AC187" i="25"/>
  <c r="AB187" i="25"/>
  <c r="AU186" i="25"/>
  <c r="AT186" i="25"/>
  <c r="AS186" i="25"/>
  <c r="AR186" i="25"/>
  <c r="AQ186" i="25"/>
  <c r="AP186" i="25"/>
  <c r="AO186" i="25"/>
  <c r="AN186" i="25"/>
  <c r="AM186" i="25"/>
  <c r="AL186" i="25"/>
  <c r="AK186" i="25"/>
  <c r="AJ186" i="25"/>
  <c r="AI186" i="25"/>
  <c r="AH186" i="25"/>
  <c r="AG186" i="25"/>
  <c r="AF186" i="25"/>
  <c r="AE186" i="25"/>
  <c r="AD186" i="25"/>
  <c r="AC186" i="25"/>
  <c r="AB186" i="25"/>
  <c r="AU185" i="25"/>
  <c r="AT185" i="25"/>
  <c r="AS185" i="25"/>
  <c r="AR185" i="25"/>
  <c r="AQ185" i="25"/>
  <c r="AP185" i="25"/>
  <c r="AO185" i="25"/>
  <c r="AN185" i="25"/>
  <c r="AM185" i="25"/>
  <c r="AL185" i="25"/>
  <c r="AK185" i="25"/>
  <c r="AJ185" i="25"/>
  <c r="AI185" i="25"/>
  <c r="AH185" i="25"/>
  <c r="AG185" i="25"/>
  <c r="AF185" i="25"/>
  <c r="AE185" i="25"/>
  <c r="AD185" i="25"/>
  <c r="AC185" i="25"/>
  <c r="AB185" i="25"/>
  <c r="AU184" i="25"/>
  <c r="AT184" i="25"/>
  <c r="AS184" i="25"/>
  <c r="AR184" i="25"/>
  <c r="AQ184" i="25"/>
  <c r="AP184" i="25"/>
  <c r="AO184" i="25"/>
  <c r="AN184" i="25"/>
  <c r="AM184" i="25"/>
  <c r="AL184" i="25"/>
  <c r="AK184" i="25"/>
  <c r="AJ184" i="25"/>
  <c r="AI184" i="25"/>
  <c r="AH184" i="25"/>
  <c r="AG184" i="25"/>
  <c r="AF184" i="25"/>
  <c r="AE184" i="25"/>
  <c r="AD184" i="25"/>
  <c r="AC184" i="25"/>
  <c r="AB184" i="25"/>
  <c r="AU183" i="25"/>
  <c r="AT183" i="25"/>
  <c r="AS183" i="25"/>
  <c r="AR183" i="25"/>
  <c r="AQ183" i="25"/>
  <c r="AP183" i="25"/>
  <c r="AO183" i="25"/>
  <c r="AN183" i="25"/>
  <c r="AM183" i="25"/>
  <c r="AL183" i="25"/>
  <c r="AK183" i="25"/>
  <c r="AJ183" i="25"/>
  <c r="AI183" i="25"/>
  <c r="AH183" i="25"/>
  <c r="AG183" i="25"/>
  <c r="AF183" i="25"/>
  <c r="AE183" i="25"/>
  <c r="AD183" i="25"/>
  <c r="AC183" i="25"/>
  <c r="AB183" i="25"/>
  <c r="AU182" i="25"/>
  <c r="AT182" i="25"/>
  <c r="AS182" i="25"/>
  <c r="AR182" i="25"/>
  <c r="AQ182" i="25"/>
  <c r="AP182" i="25"/>
  <c r="AO182" i="25"/>
  <c r="AN182" i="25"/>
  <c r="AM182" i="25"/>
  <c r="AL182" i="25"/>
  <c r="AK182" i="25"/>
  <c r="AJ182" i="25"/>
  <c r="AI182" i="25"/>
  <c r="AH182" i="25"/>
  <c r="AG182" i="25"/>
  <c r="AF182" i="25"/>
  <c r="AE182" i="25"/>
  <c r="AD182" i="25"/>
  <c r="AC182" i="25"/>
  <c r="AB182" i="25"/>
  <c r="AU181" i="25"/>
  <c r="AT181" i="25"/>
  <c r="AS181" i="25"/>
  <c r="AR181" i="25"/>
  <c r="AQ181" i="25"/>
  <c r="AP181" i="25"/>
  <c r="AO181" i="25"/>
  <c r="AN181" i="25"/>
  <c r="AM181" i="25"/>
  <c r="AL181" i="25"/>
  <c r="AK181" i="25"/>
  <c r="AJ181" i="25"/>
  <c r="AI181" i="25"/>
  <c r="AH181" i="25"/>
  <c r="AG181" i="25"/>
  <c r="AF181" i="25"/>
  <c r="AE181" i="25"/>
  <c r="AD181" i="25"/>
  <c r="AC181" i="25"/>
  <c r="AB181" i="25"/>
  <c r="AU180" i="25"/>
  <c r="AT180" i="25"/>
  <c r="AS180" i="25"/>
  <c r="AR180" i="25"/>
  <c r="AQ180" i="25"/>
  <c r="AP180" i="25"/>
  <c r="AO180" i="25"/>
  <c r="AN180" i="25"/>
  <c r="AM180" i="25"/>
  <c r="AL180" i="25"/>
  <c r="AK180" i="25"/>
  <c r="AJ180" i="25"/>
  <c r="AI180" i="25"/>
  <c r="AH180" i="25"/>
  <c r="AG180" i="25"/>
  <c r="AF180" i="25"/>
  <c r="AE180" i="25"/>
  <c r="AD180" i="25"/>
  <c r="AC180" i="25"/>
  <c r="AB180" i="25"/>
  <c r="AU179" i="25"/>
  <c r="AT179" i="25"/>
  <c r="AS179" i="25"/>
  <c r="AR179" i="25"/>
  <c r="AQ179" i="25"/>
  <c r="AP179" i="25"/>
  <c r="AO179" i="25"/>
  <c r="AN179" i="25"/>
  <c r="AM179" i="25"/>
  <c r="AL179" i="25"/>
  <c r="AK179" i="25"/>
  <c r="AJ179" i="25"/>
  <c r="AI179" i="25"/>
  <c r="AH179" i="25"/>
  <c r="AG179" i="25"/>
  <c r="AF179" i="25"/>
  <c r="AE179" i="25"/>
  <c r="AD179" i="25"/>
  <c r="AC179" i="25"/>
  <c r="AB179" i="25"/>
  <c r="AU178" i="25"/>
  <c r="AT178" i="25"/>
  <c r="AS178" i="25"/>
  <c r="AR178" i="25"/>
  <c r="AQ178" i="25"/>
  <c r="AP178" i="25"/>
  <c r="AO178" i="25"/>
  <c r="AN178" i="25"/>
  <c r="AM178" i="25"/>
  <c r="AL178" i="25"/>
  <c r="AK178" i="25"/>
  <c r="AJ178" i="25"/>
  <c r="AI178" i="25"/>
  <c r="AH178" i="25"/>
  <c r="AG178" i="25"/>
  <c r="AF178" i="25"/>
  <c r="AE178" i="25"/>
  <c r="AD178" i="25"/>
  <c r="AC178" i="25"/>
  <c r="AB178" i="25"/>
  <c r="AU177" i="25"/>
  <c r="AT177" i="25"/>
  <c r="AS177" i="25"/>
  <c r="AR177" i="25"/>
  <c r="AQ177" i="25"/>
  <c r="AP177" i="25"/>
  <c r="AO177" i="25"/>
  <c r="AN177" i="25"/>
  <c r="AM177" i="25"/>
  <c r="AL177" i="25"/>
  <c r="AK177" i="25"/>
  <c r="AJ177" i="25"/>
  <c r="AI177" i="25"/>
  <c r="AH177" i="25"/>
  <c r="AG177" i="25"/>
  <c r="AF177" i="25"/>
  <c r="AE177" i="25"/>
  <c r="AD177" i="25"/>
  <c r="AC177" i="25"/>
  <c r="AB177" i="25"/>
  <c r="AU176" i="25"/>
  <c r="AT176" i="25"/>
  <c r="AS176" i="25"/>
  <c r="AR176" i="25"/>
  <c r="AQ176" i="25"/>
  <c r="AP176" i="25"/>
  <c r="AO176" i="25"/>
  <c r="AN176" i="25"/>
  <c r="AM176" i="25"/>
  <c r="AL176" i="25"/>
  <c r="AK176" i="25"/>
  <c r="AJ176" i="25"/>
  <c r="AI176" i="25"/>
  <c r="AH176" i="25"/>
  <c r="AG176" i="25"/>
  <c r="AF176" i="25"/>
  <c r="AE176" i="25"/>
  <c r="AD176" i="25"/>
  <c r="AC176" i="25"/>
  <c r="AB176" i="25"/>
  <c r="AU175" i="25"/>
  <c r="AT175" i="25"/>
  <c r="AS175" i="25"/>
  <c r="AR175" i="25"/>
  <c r="AQ175" i="25"/>
  <c r="AP175" i="25"/>
  <c r="AO175" i="25"/>
  <c r="AN175" i="25"/>
  <c r="AM175" i="25"/>
  <c r="AL175" i="25"/>
  <c r="AK175" i="25"/>
  <c r="AJ175" i="25"/>
  <c r="AI175" i="25"/>
  <c r="AH175" i="25"/>
  <c r="AG175" i="25"/>
  <c r="AF175" i="25"/>
  <c r="AE175" i="25"/>
  <c r="AD175" i="25"/>
  <c r="AC175" i="25"/>
  <c r="AB175" i="25"/>
  <c r="AU174" i="25"/>
  <c r="AT174" i="25"/>
  <c r="AS174" i="25"/>
  <c r="AR174" i="25"/>
  <c r="AQ174" i="25"/>
  <c r="AP174" i="25"/>
  <c r="AO174" i="25"/>
  <c r="AN174" i="25"/>
  <c r="AM174" i="25"/>
  <c r="AL174" i="25"/>
  <c r="AK174" i="25"/>
  <c r="AJ174" i="25"/>
  <c r="AI174" i="25"/>
  <c r="AH174" i="25"/>
  <c r="AG174" i="25"/>
  <c r="AF174" i="25"/>
  <c r="AE174" i="25"/>
  <c r="AD174" i="25"/>
  <c r="AC174" i="25"/>
  <c r="AB174" i="25"/>
  <c r="AU173" i="25"/>
  <c r="AT173" i="25"/>
  <c r="AS173" i="25"/>
  <c r="AR173" i="25"/>
  <c r="AQ173" i="25"/>
  <c r="AP173" i="25"/>
  <c r="AO173" i="25"/>
  <c r="AN173" i="25"/>
  <c r="AM173" i="25"/>
  <c r="AL173" i="25"/>
  <c r="AK173" i="25"/>
  <c r="AJ173" i="25"/>
  <c r="AI173" i="25"/>
  <c r="AH173" i="25"/>
  <c r="AG173" i="25"/>
  <c r="AF173" i="25"/>
  <c r="AE173" i="25"/>
  <c r="AD173" i="25"/>
  <c r="AC173" i="25"/>
  <c r="AB173" i="25"/>
  <c r="AU172" i="25"/>
  <c r="AT172" i="25"/>
  <c r="AS172" i="25"/>
  <c r="AR172" i="25"/>
  <c r="AQ172" i="25"/>
  <c r="AP172" i="25"/>
  <c r="AO172" i="25"/>
  <c r="AN172" i="25"/>
  <c r="AM172" i="25"/>
  <c r="AL172" i="25"/>
  <c r="AK172" i="25"/>
  <c r="AJ172" i="25"/>
  <c r="AI172" i="25"/>
  <c r="AH172" i="25"/>
  <c r="AG172" i="25"/>
  <c r="AF172" i="25"/>
  <c r="AE172" i="25"/>
  <c r="AD172" i="25"/>
  <c r="AC172" i="25"/>
  <c r="AB172" i="25"/>
  <c r="AU171" i="25"/>
  <c r="AT171" i="25"/>
  <c r="AS171" i="25"/>
  <c r="AR171" i="25"/>
  <c r="AQ171" i="25"/>
  <c r="AP171" i="25"/>
  <c r="AO171" i="25"/>
  <c r="AN171" i="25"/>
  <c r="AM171" i="25"/>
  <c r="AL171" i="25"/>
  <c r="AK171" i="25"/>
  <c r="AJ171" i="25"/>
  <c r="AI171" i="25"/>
  <c r="AH171" i="25"/>
  <c r="AG171" i="25"/>
  <c r="AF171" i="25"/>
  <c r="AE171" i="25"/>
  <c r="AD171" i="25"/>
  <c r="AC171" i="25"/>
  <c r="AB171" i="25"/>
  <c r="AU170" i="25"/>
  <c r="AT170" i="25"/>
  <c r="AS170" i="25"/>
  <c r="AR170" i="25"/>
  <c r="AQ170" i="25"/>
  <c r="AP170" i="25"/>
  <c r="AO170" i="25"/>
  <c r="AN170" i="25"/>
  <c r="AM170" i="25"/>
  <c r="AL170" i="25"/>
  <c r="AK170" i="25"/>
  <c r="AJ170" i="25"/>
  <c r="AI170" i="25"/>
  <c r="AH170" i="25"/>
  <c r="AG170" i="25"/>
  <c r="AF170" i="25"/>
  <c r="AE170" i="25"/>
  <c r="AD170" i="25"/>
  <c r="AC170" i="25"/>
  <c r="AB170" i="25"/>
  <c r="AU169" i="25"/>
  <c r="AT169" i="25"/>
  <c r="AS169" i="25"/>
  <c r="AR169" i="25"/>
  <c r="AQ169" i="25"/>
  <c r="AP169" i="25"/>
  <c r="AO169" i="25"/>
  <c r="AN169" i="25"/>
  <c r="AM169" i="25"/>
  <c r="AL169" i="25"/>
  <c r="AK169" i="25"/>
  <c r="AJ169" i="25"/>
  <c r="AI169" i="25"/>
  <c r="AH169" i="25"/>
  <c r="AG169" i="25"/>
  <c r="AF169" i="25"/>
  <c r="AE169" i="25"/>
  <c r="AD169" i="25"/>
  <c r="AC169" i="25"/>
  <c r="AB169" i="25"/>
  <c r="AU168" i="25"/>
  <c r="AT168" i="25"/>
  <c r="AS168" i="25"/>
  <c r="AR168" i="25"/>
  <c r="AQ168" i="25"/>
  <c r="AP168" i="25"/>
  <c r="AO168" i="25"/>
  <c r="AN168" i="25"/>
  <c r="AM168" i="25"/>
  <c r="AL168" i="25"/>
  <c r="AK168" i="25"/>
  <c r="AJ168" i="25"/>
  <c r="AI168" i="25"/>
  <c r="AH168" i="25"/>
  <c r="AG168" i="25"/>
  <c r="AF168" i="25"/>
  <c r="AE168" i="25"/>
  <c r="AD168" i="25"/>
  <c r="AC168" i="25"/>
  <c r="AB168" i="25"/>
  <c r="AU167" i="25"/>
  <c r="AT167" i="25"/>
  <c r="AS167" i="25"/>
  <c r="AR167" i="25"/>
  <c r="AQ167" i="25"/>
  <c r="AP167" i="25"/>
  <c r="AO167" i="25"/>
  <c r="AN167" i="25"/>
  <c r="AM167" i="25"/>
  <c r="AL167" i="25"/>
  <c r="AK167" i="25"/>
  <c r="AJ167" i="25"/>
  <c r="AI167" i="25"/>
  <c r="AH167" i="25"/>
  <c r="AG167" i="25"/>
  <c r="AF167" i="25"/>
  <c r="AE167" i="25"/>
  <c r="AD167" i="25"/>
  <c r="AC167" i="25"/>
  <c r="AB167" i="25"/>
  <c r="AU166" i="25"/>
  <c r="AT166" i="25"/>
  <c r="AS166" i="25"/>
  <c r="AR166" i="25"/>
  <c r="AQ166" i="25"/>
  <c r="AP166" i="25"/>
  <c r="AO166" i="25"/>
  <c r="AN166" i="25"/>
  <c r="AM166" i="25"/>
  <c r="AL166" i="25"/>
  <c r="AK166" i="25"/>
  <c r="AJ166" i="25"/>
  <c r="AI166" i="25"/>
  <c r="AH166" i="25"/>
  <c r="AG166" i="25"/>
  <c r="AF166" i="25"/>
  <c r="AE166" i="25"/>
  <c r="AD166" i="25"/>
  <c r="AC166" i="25"/>
  <c r="AB166" i="25"/>
  <c r="AU165" i="25"/>
  <c r="AT165" i="25"/>
  <c r="AS165" i="25"/>
  <c r="AR165" i="25"/>
  <c r="AQ165" i="25"/>
  <c r="AP165" i="25"/>
  <c r="AO165" i="25"/>
  <c r="AN165" i="25"/>
  <c r="AM165" i="25"/>
  <c r="AL165" i="25"/>
  <c r="AK165" i="25"/>
  <c r="AJ165" i="25"/>
  <c r="AI165" i="25"/>
  <c r="AH165" i="25"/>
  <c r="AG165" i="25"/>
  <c r="AF165" i="25"/>
  <c r="AE165" i="25"/>
  <c r="AD165" i="25"/>
  <c r="AC165" i="25"/>
  <c r="AB165" i="25"/>
  <c r="AU164" i="25"/>
  <c r="AT164" i="25"/>
  <c r="AS164" i="25"/>
  <c r="AR164" i="25"/>
  <c r="AQ164" i="25"/>
  <c r="AP164" i="25"/>
  <c r="AO164" i="25"/>
  <c r="AN164" i="25"/>
  <c r="AM164" i="25"/>
  <c r="AL164" i="25"/>
  <c r="AK164" i="25"/>
  <c r="AJ164" i="25"/>
  <c r="AI164" i="25"/>
  <c r="AH164" i="25"/>
  <c r="AG164" i="25"/>
  <c r="AF164" i="25"/>
  <c r="AE164" i="25"/>
  <c r="AD164" i="25"/>
  <c r="AC164" i="25"/>
  <c r="AB164" i="25"/>
  <c r="AU163" i="25"/>
  <c r="AT163" i="25"/>
  <c r="AS163" i="25"/>
  <c r="AR163" i="25"/>
  <c r="AQ163" i="25"/>
  <c r="AP163" i="25"/>
  <c r="AO163" i="25"/>
  <c r="AN163" i="25"/>
  <c r="AM163" i="25"/>
  <c r="AL163" i="25"/>
  <c r="AK163" i="25"/>
  <c r="AJ163" i="25"/>
  <c r="AI163" i="25"/>
  <c r="AH163" i="25"/>
  <c r="AG163" i="25"/>
  <c r="AF163" i="25"/>
  <c r="AE163" i="25"/>
  <c r="AD163" i="25"/>
  <c r="AC163" i="25"/>
  <c r="AB163" i="25"/>
  <c r="AU162" i="25"/>
  <c r="AT162" i="25"/>
  <c r="AS162" i="25"/>
  <c r="AR162" i="25"/>
  <c r="AQ162" i="25"/>
  <c r="AP162" i="25"/>
  <c r="AO162" i="25"/>
  <c r="AN162" i="25"/>
  <c r="AM162" i="25"/>
  <c r="AL162" i="25"/>
  <c r="AK162" i="25"/>
  <c r="AJ162" i="25"/>
  <c r="AI162" i="25"/>
  <c r="AH162" i="25"/>
  <c r="AG162" i="25"/>
  <c r="AF162" i="25"/>
  <c r="AE162" i="25"/>
  <c r="AD162" i="25"/>
  <c r="AC162" i="25"/>
  <c r="AB162" i="25"/>
  <c r="AU161" i="25"/>
  <c r="AT161" i="25"/>
  <c r="AS161" i="25"/>
  <c r="AR161" i="25"/>
  <c r="AQ161" i="25"/>
  <c r="AP161" i="25"/>
  <c r="AO161" i="25"/>
  <c r="AN161" i="25"/>
  <c r="AM161" i="25"/>
  <c r="AL161" i="25"/>
  <c r="AK161" i="25"/>
  <c r="AJ161" i="25"/>
  <c r="AI161" i="25"/>
  <c r="AH161" i="25"/>
  <c r="AG161" i="25"/>
  <c r="AF161" i="25"/>
  <c r="AE161" i="25"/>
  <c r="AD161" i="25"/>
  <c r="AC161" i="25"/>
  <c r="AB161" i="25"/>
  <c r="AU160" i="25"/>
  <c r="AT160" i="25"/>
  <c r="AS160" i="25"/>
  <c r="AR160" i="25"/>
  <c r="AQ160" i="25"/>
  <c r="AP160" i="25"/>
  <c r="AO160" i="25"/>
  <c r="AN160" i="25"/>
  <c r="AM160" i="25"/>
  <c r="AL160" i="25"/>
  <c r="AK160" i="25"/>
  <c r="AJ160" i="25"/>
  <c r="AI160" i="25"/>
  <c r="AH160" i="25"/>
  <c r="AG160" i="25"/>
  <c r="AF160" i="25"/>
  <c r="AE160" i="25"/>
  <c r="AD160" i="25"/>
  <c r="AC160" i="25"/>
  <c r="AB160" i="25"/>
  <c r="AU159" i="25"/>
  <c r="AT159" i="25"/>
  <c r="AS159" i="25"/>
  <c r="AR159" i="25"/>
  <c r="AQ159" i="25"/>
  <c r="AP159" i="25"/>
  <c r="AO159" i="25"/>
  <c r="AN159" i="25"/>
  <c r="AM159" i="25"/>
  <c r="AL159" i="25"/>
  <c r="AK159" i="25"/>
  <c r="AJ159" i="25"/>
  <c r="AI159" i="25"/>
  <c r="AH159" i="25"/>
  <c r="AG159" i="25"/>
  <c r="AF159" i="25"/>
  <c r="AE159" i="25"/>
  <c r="AD159" i="25"/>
  <c r="AC159" i="25"/>
  <c r="AB159" i="25"/>
  <c r="AU158" i="25"/>
  <c r="AT158" i="25"/>
  <c r="AS158" i="25"/>
  <c r="AR158" i="25"/>
  <c r="AQ158" i="25"/>
  <c r="AP158" i="25"/>
  <c r="AO158" i="25"/>
  <c r="AN158" i="25"/>
  <c r="AM158" i="25"/>
  <c r="AL158" i="25"/>
  <c r="AK158" i="25"/>
  <c r="AJ158" i="25"/>
  <c r="AI158" i="25"/>
  <c r="AH158" i="25"/>
  <c r="AG158" i="25"/>
  <c r="AF158" i="25"/>
  <c r="AE158" i="25"/>
  <c r="AD158" i="25"/>
  <c r="AC158" i="25"/>
  <c r="AB158" i="25"/>
  <c r="AU157" i="25"/>
  <c r="AT157" i="25"/>
  <c r="AS157" i="25"/>
  <c r="AR157" i="25"/>
  <c r="AQ157" i="25"/>
  <c r="AP157" i="25"/>
  <c r="AO157" i="25"/>
  <c r="AN157" i="25"/>
  <c r="AM157" i="25"/>
  <c r="AL157" i="25"/>
  <c r="AK157" i="25"/>
  <c r="AJ157" i="25"/>
  <c r="AI157" i="25"/>
  <c r="AH157" i="25"/>
  <c r="AG157" i="25"/>
  <c r="AF157" i="25"/>
  <c r="AE157" i="25"/>
  <c r="AD157" i="25"/>
  <c r="AC157" i="25"/>
  <c r="AB157" i="25"/>
  <c r="AU156" i="25"/>
  <c r="AT156" i="25"/>
  <c r="AS156" i="25"/>
  <c r="AR156" i="25"/>
  <c r="AQ156" i="25"/>
  <c r="AP156" i="25"/>
  <c r="AO156" i="25"/>
  <c r="AN156" i="25"/>
  <c r="AM156" i="25"/>
  <c r="AL156" i="25"/>
  <c r="AK156" i="25"/>
  <c r="AJ156" i="25"/>
  <c r="AI156" i="25"/>
  <c r="AH156" i="25"/>
  <c r="AG156" i="25"/>
  <c r="AF156" i="25"/>
  <c r="AE156" i="25"/>
  <c r="AD156" i="25"/>
  <c r="AC156" i="25"/>
  <c r="AB156" i="25"/>
  <c r="AU155" i="25"/>
  <c r="AT155" i="25"/>
  <c r="AS155" i="25"/>
  <c r="AR155" i="25"/>
  <c r="AQ155" i="25"/>
  <c r="AP155" i="25"/>
  <c r="AO155" i="25"/>
  <c r="AN155" i="25"/>
  <c r="AM155" i="25"/>
  <c r="AL155" i="25"/>
  <c r="AK155" i="25"/>
  <c r="AJ155" i="25"/>
  <c r="AI155" i="25"/>
  <c r="AH155" i="25"/>
  <c r="AG155" i="25"/>
  <c r="AF155" i="25"/>
  <c r="AE155" i="25"/>
  <c r="AD155" i="25"/>
  <c r="AC155" i="25"/>
  <c r="AB155" i="25"/>
  <c r="AU154" i="25"/>
  <c r="AT154" i="25"/>
  <c r="AS154" i="25"/>
  <c r="AR154" i="25"/>
  <c r="AQ154" i="25"/>
  <c r="AP154" i="25"/>
  <c r="AO154" i="25"/>
  <c r="AN154" i="25"/>
  <c r="AM154" i="25"/>
  <c r="AL154" i="25"/>
  <c r="AK154" i="25"/>
  <c r="AJ154" i="25"/>
  <c r="AI154" i="25"/>
  <c r="AH154" i="25"/>
  <c r="AG154" i="25"/>
  <c r="AF154" i="25"/>
  <c r="AE154" i="25"/>
  <c r="AD154" i="25"/>
  <c r="AC154" i="25"/>
  <c r="AB154" i="25"/>
  <c r="AU153" i="25"/>
  <c r="AT153" i="25"/>
  <c r="AS153" i="25"/>
  <c r="AR153" i="25"/>
  <c r="AQ153" i="25"/>
  <c r="AP153" i="25"/>
  <c r="AO153" i="25"/>
  <c r="AN153" i="25"/>
  <c r="AM153" i="25"/>
  <c r="AL153" i="25"/>
  <c r="AK153" i="25"/>
  <c r="AJ153" i="25"/>
  <c r="AI153" i="25"/>
  <c r="AH153" i="25"/>
  <c r="AG153" i="25"/>
  <c r="AF153" i="25"/>
  <c r="AE153" i="25"/>
  <c r="AD153" i="25"/>
  <c r="AC153" i="25"/>
  <c r="AB153" i="25"/>
  <c r="AU152" i="25"/>
  <c r="AT152" i="25"/>
  <c r="AS152" i="25"/>
  <c r="AR152" i="25"/>
  <c r="AQ152" i="25"/>
  <c r="AP152" i="25"/>
  <c r="AO152" i="25"/>
  <c r="AN152" i="25"/>
  <c r="AM152" i="25"/>
  <c r="AL152" i="25"/>
  <c r="AK152" i="25"/>
  <c r="AJ152" i="25"/>
  <c r="AI152" i="25"/>
  <c r="AH152" i="25"/>
  <c r="AG152" i="25"/>
  <c r="AF152" i="25"/>
  <c r="AE152" i="25"/>
  <c r="AD152" i="25"/>
  <c r="AC152" i="25"/>
  <c r="AB152" i="25"/>
  <c r="AU151" i="25"/>
  <c r="AT151" i="25"/>
  <c r="AS151" i="25"/>
  <c r="AR151" i="25"/>
  <c r="AQ151" i="25"/>
  <c r="AP151" i="25"/>
  <c r="AO151" i="25"/>
  <c r="AN151" i="25"/>
  <c r="AM151" i="25"/>
  <c r="AL151" i="25"/>
  <c r="AK151" i="25"/>
  <c r="AJ151" i="25"/>
  <c r="AI151" i="25"/>
  <c r="AH151" i="25"/>
  <c r="AG151" i="25"/>
  <c r="AF151" i="25"/>
  <c r="AE151" i="25"/>
  <c r="AD151" i="25"/>
  <c r="AC151" i="25"/>
  <c r="AB151" i="25"/>
  <c r="AU150" i="25"/>
  <c r="AT150" i="25"/>
  <c r="AS150" i="25"/>
  <c r="AR150" i="25"/>
  <c r="AQ150" i="25"/>
  <c r="AP150" i="25"/>
  <c r="AO150" i="25"/>
  <c r="AN150" i="25"/>
  <c r="AM150" i="25"/>
  <c r="AL150" i="25"/>
  <c r="AK150" i="25"/>
  <c r="AJ150" i="25"/>
  <c r="AI150" i="25"/>
  <c r="AH150" i="25"/>
  <c r="AG150" i="25"/>
  <c r="AF150" i="25"/>
  <c r="AE150" i="25"/>
  <c r="AD150" i="25"/>
  <c r="AC150" i="25"/>
  <c r="AB150" i="25"/>
  <c r="AU149" i="25"/>
  <c r="AT149" i="25"/>
  <c r="AS149" i="25"/>
  <c r="AR149" i="25"/>
  <c r="AQ149" i="25"/>
  <c r="AP149" i="25"/>
  <c r="AO149" i="25"/>
  <c r="AN149" i="25"/>
  <c r="AM149" i="25"/>
  <c r="AL149" i="25"/>
  <c r="AK149" i="25"/>
  <c r="AJ149" i="25"/>
  <c r="AI149" i="25"/>
  <c r="AH149" i="25"/>
  <c r="AG149" i="25"/>
  <c r="AF149" i="25"/>
  <c r="AE149" i="25"/>
  <c r="AD149" i="25"/>
  <c r="AC149" i="25"/>
  <c r="AB149" i="25"/>
  <c r="AU148" i="25"/>
  <c r="AT148" i="25"/>
  <c r="AS148" i="25"/>
  <c r="AR148" i="25"/>
  <c r="AQ148" i="25"/>
  <c r="AP148" i="25"/>
  <c r="AO148" i="25"/>
  <c r="AN148" i="25"/>
  <c r="AM148" i="25"/>
  <c r="AL148" i="25"/>
  <c r="AK148" i="25"/>
  <c r="AJ148" i="25"/>
  <c r="AI148" i="25"/>
  <c r="AH148" i="25"/>
  <c r="AG148" i="25"/>
  <c r="AF148" i="25"/>
  <c r="AE148" i="25"/>
  <c r="AD148" i="25"/>
  <c r="AC148" i="25"/>
  <c r="AB148" i="25"/>
  <c r="AU147" i="25"/>
  <c r="AT147" i="25"/>
  <c r="AS147" i="25"/>
  <c r="AR147" i="25"/>
  <c r="AQ147" i="25"/>
  <c r="AP147" i="25"/>
  <c r="AO147" i="25"/>
  <c r="AN147" i="25"/>
  <c r="AM147" i="25"/>
  <c r="AL147" i="25"/>
  <c r="AK147" i="25"/>
  <c r="AJ147" i="25"/>
  <c r="AI147" i="25"/>
  <c r="AH147" i="25"/>
  <c r="AG147" i="25"/>
  <c r="AF147" i="25"/>
  <c r="AE147" i="25"/>
  <c r="AD147" i="25"/>
  <c r="AC147" i="25"/>
  <c r="AB147" i="25"/>
  <c r="AU146" i="25"/>
  <c r="AT146" i="25"/>
  <c r="AS146" i="25"/>
  <c r="AR146" i="25"/>
  <c r="AQ146" i="25"/>
  <c r="AP146" i="25"/>
  <c r="AO146" i="25"/>
  <c r="AN146" i="25"/>
  <c r="AM146" i="25"/>
  <c r="AL146" i="25"/>
  <c r="AK146" i="25"/>
  <c r="AJ146" i="25"/>
  <c r="AI146" i="25"/>
  <c r="AH146" i="25"/>
  <c r="AG146" i="25"/>
  <c r="AF146" i="25"/>
  <c r="AE146" i="25"/>
  <c r="AD146" i="25"/>
  <c r="AC146" i="25"/>
  <c r="AB146" i="25"/>
  <c r="AU145" i="25"/>
  <c r="AT145" i="25"/>
  <c r="AS145" i="25"/>
  <c r="AR145" i="25"/>
  <c r="AQ145" i="25"/>
  <c r="AP145" i="25"/>
  <c r="AO145" i="25"/>
  <c r="AN145" i="25"/>
  <c r="AM145" i="25"/>
  <c r="AL145" i="25"/>
  <c r="AK145" i="25"/>
  <c r="AJ145" i="25"/>
  <c r="AI145" i="25"/>
  <c r="AH145" i="25"/>
  <c r="AG145" i="25"/>
  <c r="AF145" i="25"/>
  <c r="AE145" i="25"/>
  <c r="AD145" i="25"/>
  <c r="AC145" i="25"/>
  <c r="AB145" i="25"/>
  <c r="AU144" i="25"/>
  <c r="AT144" i="25"/>
  <c r="AS144" i="25"/>
  <c r="AR144" i="25"/>
  <c r="AQ144" i="25"/>
  <c r="AP144" i="25"/>
  <c r="AO144" i="25"/>
  <c r="AN144" i="25"/>
  <c r="AM144" i="25"/>
  <c r="AL144" i="25"/>
  <c r="AK144" i="25"/>
  <c r="AJ144" i="25"/>
  <c r="AI144" i="25"/>
  <c r="AH144" i="25"/>
  <c r="AG144" i="25"/>
  <c r="AF144" i="25"/>
  <c r="AE144" i="25"/>
  <c r="AD144" i="25"/>
  <c r="AC144" i="25"/>
  <c r="AB144" i="25"/>
  <c r="AU143" i="25"/>
  <c r="AT143" i="25"/>
  <c r="AS143" i="25"/>
  <c r="AR143" i="25"/>
  <c r="AQ143" i="25"/>
  <c r="AP143" i="25"/>
  <c r="AO143" i="25"/>
  <c r="AN143" i="25"/>
  <c r="AM143" i="25"/>
  <c r="AL143" i="25"/>
  <c r="AK143" i="25"/>
  <c r="AJ143" i="25"/>
  <c r="AI143" i="25"/>
  <c r="AH143" i="25"/>
  <c r="AG143" i="25"/>
  <c r="AF143" i="25"/>
  <c r="AE143" i="25"/>
  <c r="AD143" i="25"/>
  <c r="AC143" i="25"/>
  <c r="AB143" i="25"/>
  <c r="AU142" i="25"/>
  <c r="AT142" i="25"/>
  <c r="AS142" i="25"/>
  <c r="AR142" i="25"/>
  <c r="AQ142" i="25"/>
  <c r="AP142" i="25"/>
  <c r="AO142" i="25"/>
  <c r="AN142" i="25"/>
  <c r="AM142" i="25"/>
  <c r="AL142" i="25"/>
  <c r="AK142" i="25"/>
  <c r="AJ142" i="25"/>
  <c r="AI142" i="25"/>
  <c r="AH142" i="25"/>
  <c r="AG142" i="25"/>
  <c r="AF142" i="25"/>
  <c r="AE142" i="25"/>
  <c r="AD142" i="25"/>
  <c r="AC142" i="25"/>
  <c r="AB142" i="25"/>
  <c r="AU141" i="25"/>
  <c r="AT141" i="25"/>
  <c r="AS141" i="25"/>
  <c r="AR141" i="25"/>
  <c r="AQ141" i="25"/>
  <c r="AP141" i="25"/>
  <c r="AO141" i="25"/>
  <c r="AN141" i="25"/>
  <c r="AM141" i="25"/>
  <c r="AL141" i="25"/>
  <c r="AK141" i="25"/>
  <c r="AJ141" i="25"/>
  <c r="AI141" i="25"/>
  <c r="AH141" i="25"/>
  <c r="AG141" i="25"/>
  <c r="AF141" i="25"/>
  <c r="AE141" i="25"/>
  <c r="AD141" i="25"/>
  <c r="AC141" i="25"/>
  <c r="AB141" i="25"/>
  <c r="AU140" i="25"/>
  <c r="AT140" i="25"/>
  <c r="AS140" i="25"/>
  <c r="AR140" i="25"/>
  <c r="AQ140" i="25"/>
  <c r="AP140" i="25"/>
  <c r="AO140" i="25"/>
  <c r="AN140" i="25"/>
  <c r="AM140" i="25"/>
  <c r="AL140" i="25"/>
  <c r="AK140" i="25"/>
  <c r="AJ140" i="25"/>
  <c r="AI140" i="25"/>
  <c r="AH140" i="25"/>
  <c r="AG140" i="25"/>
  <c r="AF140" i="25"/>
  <c r="AE140" i="25"/>
  <c r="AD140" i="25"/>
  <c r="AC140" i="25"/>
  <c r="AB140" i="25"/>
  <c r="AU139" i="25"/>
  <c r="AT139" i="25"/>
  <c r="AS139" i="25"/>
  <c r="AR139" i="25"/>
  <c r="AQ139" i="25"/>
  <c r="AP139" i="25"/>
  <c r="AO139" i="25"/>
  <c r="AN139" i="25"/>
  <c r="AM139" i="25"/>
  <c r="AL139" i="25"/>
  <c r="AK139" i="25"/>
  <c r="AJ139" i="25"/>
  <c r="AI139" i="25"/>
  <c r="AH139" i="25"/>
  <c r="AG139" i="25"/>
  <c r="AF139" i="25"/>
  <c r="AE139" i="25"/>
  <c r="AD139" i="25"/>
  <c r="AC139" i="25"/>
  <c r="AB139" i="25"/>
  <c r="AU138" i="25"/>
  <c r="AT138" i="25"/>
  <c r="AS138" i="25"/>
  <c r="AR138" i="25"/>
  <c r="AQ138" i="25"/>
  <c r="AP138" i="25"/>
  <c r="AO138" i="25"/>
  <c r="AN138" i="25"/>
  <c r="AM138" i="25"/>
  <c r="AL138" i="25"/>
  <c r="AK138" i="25"/>
  <c r="AJ138" i="25"/>
  <c r="AI138" i="25"/>
  <c r="AH138" i="25"/>
  <c r="AG138" i="25"/>
  <c r="AF138" i="25"/>
  <c r="AE138" i="25"/>
  <c r="AD138" i="25"/>
  <c r="AC138" i="25"/>
  <c r="AB138" i="25"/>
  <c r="AU137" i="25"/>
  <c r="AT137" i="25"/>
  <c r="AS137" i="25"/>
  <c r="AR137" i="25"/>
  <c r="AQ137" i="25"/>
  <c r="AP137" i="25"/>
  <c r="AO137" i="25"/>
  <c r="AN137" i="25"/>
  <c r="AM137" i="25"/>
  <c r="AL137" i="25"/>
  <c r="AK137" i="25"/>
  <c r="AJ137" i="25"/>
  <c r="AI137" i="25"/>
  <c r="AH137" i="25"/>
  <c r="AG137" i="25"/>
  <c r="AF137" i="25"/>
  <c r="AE137" i="25"/>
  <c r="AD137" i="25"/>
  <c r="AC137" i="25"/>
  <c r="AB137" i="25"/>
  <c r="AU136" i="25"/>
  <c r="AT136" i="25"/>
  <c r="AS136" i="25"/>
  <c r="AR136" i="25"/>
  <c r="AQ136" i="25"/>
  <c r="AP136" i="25"/>
  <c r="AO136" i="25"/>
  <c r="AN136" i="25"/>
  <c r="AM136" i="25"/>
  <c r="AL136" i="25"/>
  <c r="AK136" i="25"/>
  <c r="AJ136" i="25"/>
  <c r="AI136" i="25"/>
  <c r="AH136" i="25"/>
  <c r="AG136" i="25"/>
  <c r="AF136" i="25"/>
  <c r="AE136" i="25"/>
  <c r="AD136" i="25"/>
  <c r="AC136" i="25"/>
  <c r="AB136" i="25"/>
  <c r="AU135" i="25"/>
  <c r="AT135" i="25"/>
  <c r="AS135" i="25"/>
  <c r="AR135" i="25"/>
  <c r="AQ135" i="25"/>
  <c r="AP135" i="25"/>
  <c r="AO135" i="25"/>
  <c r="AN135" i="25"/>
  <c r="AM135" i="25"/>
  <c r="AL135" i="25"/>
  <c r="AK135" i="25"/>
  <c r="AJ135" i="25"/>
  <c r="AI135" i="25"/>
  <c r="AH135" i="25"/>
  <c r="AG135" i="25"/>
  <c r="AF135" i="25"/>
  <c r="AE135" i="25"/>
  <c r="AD135" i="25"/>
  <c r="AC135" i="25"/>
  <c r="AB135" i="25"/>
  <c r="AU134" i="25"/>
  <c r="AT134" i="25"/>
  <c r="AS134" i="25"/>
  <c r="AR134" i="25"/>
  <c r="AQ134" i="25"/>
  <c r="AP134" i="25"/>
  <c r="AO134" i="25"/>
  <c r="AN134" i="25"/>
  <c r="AM134" i="25"/>
  <c r="AL134" i="25"/>
  <c r="AK134" i="25"/>
  <c r="AJ134" i="25"/>
  <c r="AI134" i="25"/>
  <c r="AH134" i="25"/>
  <c r="AG134" i="25"/>
  <c r="AF134" i="25"/>
  <c r="AE134" i="25"/>
  <c r="AD134" i="25"/>
  <c r="AC134" i="25"/>
  <c r="AB134" i="25"/>
  <c r="AU133" i="25"/>
  <c r="AT133" i="25"/>
  <c r="AS133" i="25"/>
  <c r="AR133" i="25"/>
  <c r="AQ133" i="25"/>
  <c r="AP133" i="25"/>
  <c r="AO133" i="25"/>
  <c r="AN133" i="25"/>
  <c r="AM133" i="25"/>
  <c r="AL133" i="25"/>
  <c r="AK133" i="25"/>
  <c r="AJ133" i="25"/>
  <c r="AI133" i="25"/>
  <c r="AH133" i="25"/>
  <c r="AG133" i="25"/>
  <c r="AF133" i="25"/>
  <c r="AE133" i="25"/>
  <c r="AD133" i="25"/>
  <c r="AC133" i="25"/>
  <c r="AB133" i="25"/>
  <c r="AU132" i="25"/>
  <c r="AT132" i="25"/>
  <c r="AS132" i="25"/>
  <c r="AR132" i="25"/>
  <c r="AQ132" i="25"/>
  <c r="AP132" i="25"/>
  <c r="AO132" i="25"/>
  <c r="AN132" i="25"/>
  <c r="AM132" i="25"/>
  <c r="AL132" i="25"/>
  <c r="AK132" i="25"/>
  <c r="AJ132" i="25"/>
  <c r="AI132" i="25"/>
  <c r="AH132" i="25"/>
  <c r="AG132" i="25"/>
  <c r="AF132" i="25"/>
  <c r="AE132" i="25"/>
  <c r="AD132" i="25"/>
  <c r="AC132" i="25"/>
  <c r="AB132" i="25"/>
  <c r="AU131" i="25"/>
  <c r="AT131" i="25"/>
  <c r="AS131" i="25"/>
  <c r="AR131" i="25"/>
  <c r="AQ131" i="25"/>
  <c r="AP131" i="25"/>
  <c r="AO131" i="25"/>
  <c r="AN131" i="25"/>
  <c r="AM131" i="25"/>
  <c r="AL131" i="25"/>
  <c r="AK131" i="25"/>
  <c r="AJ131" i="25"/>
  <c r="AI131" i="25"/>
  <c r="AH131" i="25"/>
  <c r="AG131" i="25"/>
  <c r="AF131" i="25"/>
  <c r="AE131" i="25"/>
  <c r="AD131" i="25"/>
  <c r="AC131" i="25"/>
  <c r="AB131" i="25"/>
  <c r="AU130" i="25"/>
  <c r="AT130" i="25"/>
  <c r="AS130" i="25"/>
  <c r="AR130" i="25"/>
  <c r="AQ130" i="25"/>
  <c r="AP130" i="25"/>
  <c r="AO130" i="25"/>
  <c r="AN130" i="25"/>
  <c r="AM130" i="25"/>
  <c r="AL130" i="25"/>
  <c r="AK130" i="25"/>
  <c r="AJ130" i="25"/>
  <c r="AI130" i="25"/>
  <c r="AH130" i="25"/>
  <c r="AG130" i="25"/>
  <c r="AF130" i="25"/>
  <c r="AE130" i="25"/>
  <c r="AD130" i="25"/>
  <c r="AC130" i="25"/>
  <c r="AB130" i="25"/>
  <c r="AU129" i="25"/>
  <c r="AT129" i="25"/>
  <c r="AS129" i="25"/>
  <c r="AR129" i="25"/>
  <c r="AQ129" i="25"/>
  <c r="AP129" i="25"/>
  <c r="AO129" i="25"/>
  <c r="AN129" i="25"/>
  <c r="AM129" i="25"/>
  <c r="AL129" i="25"/>
  <c r="AK129" i="25"/>
  <c r="AJ129" i="25"/>
  <c r="AI129" i="25"/>
  <c r="AH129" i="25"/>
  <c r="AG129" i="25"/>
  <c r="AF129" i="25"/>
  <c r="AE129" i="25"/>
  <c r="AD129" i="25"/>
  <c r="AC129" i="25"/>
  <c r="AB129" i="25"/>
  <c r="AU128" i="25"/>
  <c r="AT128" i="25"/>
  <c r="AS128" i="25"/>
  <c r="AR128" i="25"/>
  <c r="AQ128" i="25"/>
  <c r="AP128" i="25"/>
  <c r="AO128" i="25"/>
  <c r="AN128" i="25"/>
  <c r="AM128" i="25"/>
  <c r="AL128" i="25"/>
  <c r="AK128" i="25"/>
  <c r="AJ128" i="25"/>
  <c r="AI128" i="25"/>
  <c r="AH128" i="25"/>
  <c r="AG128" i="25"/>
  <c r="AF128" i="25"/>
  <c r="AE128" i="25"/>
  <c r="AD128" i="25"/>
  <c r="AC128" i="25"/>
  <c r="AB128" i="25"/>
  <c r="AU127" i="25"/>
  <c r="AT127" i="25"/>
  <c r="AS127" i="25"/>
  <c r="AR127" i="25"/>
  <c r="AQ127" i="25"/>
  <c r="AP127" i="25"/>
  <c r="AO127" i="25"/>
  <c r="AN127" i="25"/>
  <c r="AM127" i="25"/>
  <c r="AL127" i="25"/>
  <c r="AK127" i="25"/>
  <c r="AJ127" i="25"/>
  <c r="AI127" i="25"/>
  <c r="AH127" i="25"/>
  <c r="AG127" i="25"/>
  <c r="AF127" i="25"/>
  <c r="AE127" i="25"/>
  <c r="AD127" i="25"/>
  <c r="AC127" i="25"/>
  <c r="AB127" i="25"/>
  <c r="AU126" i="25"/>
  <c r="AT126" i="25"/>
  <c r="AS126" i="25"/>
  <c r="AR126" i="25"/>
  <c r="AQ126" i="25"/>
  <c r="AP126" i="25"/>
  <c r="AO126" i="25"/>
  <c r="AN126" i="25"/>
  <c r="AM126" i="25"/>
  <c r="AL126" i="25"/>
  <c r="AK126" i="25"/>
  <c r="AJ126" i="25"/>
  <c r="AI126" i="25"/>
  <c r="AH126" i="25"/>
  <c r="AG126" i="25"/>
  <c r="AF126" i="25"/>
  <c r="AE126" i="25"/>
  <c r="AD126" i="25"/>
  <c r="AC126" i="25"/>
  <c r="AB126" i="25"/>
  <c r="AU125" i="25"/>
  <c r="AT125" i="25"/>
  <c r="AS125" i="25"/>
  <c r="AR125" i="25"/>
  <c r="AQ125" i="25"/>
  <c r="AP125" i="25"/>
  <c r="AO125" i="25"/>
  <c r="AN125" i="25"/>
  <c r="AM125" i="25"/>
  <c r="AL125" i="25"/>
  <c r="AK125" i="25"/>
  <c r="AJ125" i="25"/>
  <c r="AI125" i="25"/>
  <c r="AH125" i="25"/>
  <c r="AG125" i="25"/>
  <c r="AF125" i="25"/>
  <c r="AE125" i="25"/>
  <c r="AD125" i="25"/>
  <c r="AC125" i="25"/>
  <c r="AB125" i="25"/>
  <c r="AU124" i="25"/>
  <c r="AT124" i="25"/>
  <c r="AS124" i="25"/>
  <c r="AR124" i="25"/>
  <c r="AQ124" i="25"/>
  <c r="AP124" i="25"/>
  <c r="AO124" i="25"/>
  <c r="AN124" i="25"/>
  <c r="AM124" i="25"/>
  <c r="AL124" i="25"/>
  <c r="AK124" i="25"/>
  <c r="AJ124" i="25"/>
  <c r="AI124" i="25"/>
  <c r="AH124" i="25"/>
  <c r="AG124" i="25"/>
  <c r="AF124" i="25"/>
  <c r="AE124" i="25"/>
  <c r="AD124" i="25"/>
  <c r="AC124" i="25"/>
  <c r="AB124" i="25"/>
  <c r="AU123" i="25"/>
  <c r="AT123" i="25"/>
  <c r="AS123" i="25"/>
  <c r="AR123" i="25"/>
  <c r="AQ123" i="25"/>
  <c r="AP123" i="25"/>
  <c r="AO123" i="25"/>
  <c r="AN123" i="25"/>
  <c r="AM123" i="25"/>
  <c r="AL123" i="25"/>
  <c r="AK123" i="25"/>
  <c r="AJ123" i="25"/>
  <c r="AI123" i="25"/>
  <c r="AH123" i="25"/>
  <c r="AG123" i="25"/>
  <c r="AF123" i="25"/>
  <c r="AE123" i="25"/>
  <c r="AD123" i="25"/>
  <c r="AC123" i="25"/>
  <c r="AB123" i="25"/>
  <c r="AU122" i="25"/>
  <c r="AT122" i="25"/>
  <c r="AS122" i="25"/>
  <c r="AR122" i="25"/>
  <c r="AQ122" i="25"/>
  <c r="AP122" i="25"/>
  <c r="AO122" i="25"/>
  <c r="AN122" i="25"/>
  <c r="AM122" i="25"/>
  <c r="AL122" i="25"/>
  <c r="AK122" i="25"/>
  <c r="AJ122" i="25"/>
  <c r="AI122" i="25"/>
  <c r="AH122" i="25"/>
  <c r="AG122" i="25"/>
  <c r="AF122" i="25"/>
  <c r="AE122" i="25"/>
  <c r="AD122" i="25"/>
  <c r="AC122" i="25"/>
  <c r="AB122" i="25"/>
  <c r="AU121" i="25"/>
  <c r="AT121" i="25"/>
  <c r="AS121" i="25"/>
  <c r="AR121" i="25"/>
  <c r="AQ121" i="25"/>
  <c r="AP121" i="25"/>
  <c r="AO121" i="25"/>
  <c r="AN121" i="25"/>
  <c r="AM121" i="25"/>
  <c r="AL121" i="25"/>
  <c r="AK121" i="25"/>
  <c r="AJ121" i="25"/>
  <c r="AI121" i="25"/>
  <c r="AH121" i="25"/>
  <c r="AG121" i="25"/>
  <c r="AF121" i="25"/>
  <c r="AE121" i="25"/>
  <c r="AD121" i="25"/>
  <c r="AC121" i="25"/>
  <c r="AB121" i="25"/>
  <c r="AU120" i="25"/>
  <c r="AT120" i="25"/>
  <c r="AS120" i="25"/>
  <c r="AR120" i="25"/>
  <c r="AQ120" i="25"/>
  <c r="AP120" i="25"/>
  <c r="AO120" i="25"/>
  <c r="AN120" i="25"/>
  <c r="AM120" i="25"/>
  <c r="AL120" i="25"/>
  <c r="AK120" i="25"/>
  <c r="AJ120" i="25"/>
  <c r="AI120" i="25"/>
  <c r="AH120" i="25"/>
  <c r="AG120" i="25"/>
  <c r="AF120" i="25"/>
  <c r="AE120" i="25"/>
  <c r="AD120" i="25"/>
  <c r="AC120" i="25"/>
  <c r="AB120" i="25"/>
  <c r="AU119" i="25"/>
  <c r="AT119" i="25"/>
  <c r="AS119" i="25"/>
  <c r="AR119" i="25"/>
  <c r="AQ119" i="25"/>
  <c r="AP119" i="25"/>
  <c r="AO119" i="25"/>
  <c r="AN119" i="25"/>
  <c r="AM119" i="25"/>
  <c r="AL119" i="25"/>
  <c r="AK119" i="25"/>
  <c r="AJ119" i="25"/>
  <c r="AI119" i="25"/>
  <c r="AH119" i="25"/>
  <c r="AG119" i="25"/>
  <c r="AF119" i="25"/>
  <c r="AE119" i="25"/>
  <c r="AD119" i="25"/>
  <c r="AC119" i="25"/>
  <c r="AB119" i="25"/>
  <c r="AU118" i="25"/>
  <c r="AT118" i="25"/>
  <c r="AS118" i="25"/>
  <c r="AR118" i="25"/>
  <c r="AQ118" i="25"/>
  <c r="AP118" i="25"/>
  <c r="AO118" i="25"/>
  <c r="AN118" i="25"/>
  <c r="AM118" i="25"/>
  <c r="AL118" i="25"/>
  <c r="AK118" i="25"/>
  <c r="AJ118" i="25"/>
  <c r="AI118" i="25"/>
  <c r="AH118" i="25"/>
  <c r="AG118" i="25"/>
  <c r="AF118" i="25"/>
  <c r="AE118" i="25"/>
  <c r="AD118" i="25"/>
  <c r="AC118" i="25"/>
  <c r="AB118" i="25"/>
  <c r="AU117" i="25"/>
  <c r="AT117" i="25"/>
  <c r="AS117" i="25"/>
  <c r="AR117" i="25"/>
  <c r="AQ117" i="25"/>
  <c r="AP117" i="25"/>
  <c r="AO117" i="25"/>
  <c r="AN117" i="25"/>
  <c r="AM117" i="25"/>
  <c r="AL117" i="25"/>
  <c r="AK117" i="25"/>
  <c r="AJ117" i="25"/>
  <c r="AI117" i="25"/>
  <c r="AH117" i="25"/>
  <c r="AG117" i="25"/>
  <c r="AF117" i="25"/>
  <c r="AE117" i="25"/>
  <c r="AD117" i="25"/>
  <c r="AC117" i="25"/>
  <c r="AB117" i="25"/>
  <c r="AU116" i="25"/>
  <c r="AT116" i="25"/>
  <c r="AS116" i="25"/>
  <c r="AR116" i="25"/>
  <c r="AQ116" i="25"/>
  <c r="AP116" i="25"/>
  <c r="AO116" i="25"/>
  <c r="AN116" i="25"/>
  <c r="AM116" i="25"/>
  <c r="AL116" i="25"/>
  <c r="AK116" i="25"/>
  <c r="AJ116" i="25"/>
  <c r="AI116" i="25"/>
  <c r="AH116" i="25"/>
  <c r="AG116" i="25"/>
  <c r="AF116" i="25"/>
  <c r="AE116" i="25"/>
  <c r="AD116" i="25"/>
  <c r="AC116" i="25"/>
  <c r="AB116" i="25"/>
  <c r="AU115" i="25"/>
  <c r="AT115" i="25"/>
  <c r="AS115" i="25"/>
  <c r="AR115" i="25"/>
  <c r="AQ115" i="25"/>
  <c r="AP115" i="25"/>
  <c r="AO115" i="25"/>
  <c r="AN115" i="25"/>
  <c r="AM115" i="25"/>
  <c r="AL115" i="25"/>
  <c r="AK115" i="25"/>
  <c r="AJ115" i="25"/>
  <c r="AI115" i="25"/>
  <c r="AH115" i="25"/>
  <c r="AG115" i="25"/>
  <c r="AF115" i="25"/>
  <c r="AE115" i="25"/>
  <c r="AD115" i="25"/>
  <c r="AC115" i="25"/>
  <c r="AB115" i="25"/>
  <c r="AU114" i="25"/>
  <c r="AT114" i="25"/>
  <c r="AS114" i="25"/>
  <c r="AR114" i="25"/>
  <c r="AQ114" i="25"/>
  <c r="AP114" i="25"/>
  <c r="AO114" i="25"/>
  <c r="AN114" i="25"/>
  <c r="AM114" i="25"/>
  <c r="AL114" i="25"/>
  <c r="AK114" i="25"/>
  <c r="AJ114" i="25"/>
  <c r="AI114" i="25"/>
  <c r="AH114" i="25"/>
  <c r="AG114" i="25"/>
  <c r="AF114" i="25"/>
  <c r="AE114" i="25"/>
  <c r="AD114" i="25"/>
  <c r="AC114" i="25"/>
  <c r="AB114" i="25"/>
  <c r="AU113" i="25"/>
  <c r="AT113" i="25"/>
  <c r="AS113" i="25"/>
  <c r="AR113" i="25"/>
  <c r="AQ113" i="25"/>
  <c r="AP113" i="25"/>
  <c r="AO113" i="25"/>
  <c r="AN113" i="25"/>
  <c r="AM113" i="25"/>
  <c r="AL113" i="25"/>
  <c r="AK113" i="25"/>
  <c r="AJ113" i="25"/>
  <c r="AI113" i="25"/>
  <c r="AH113" i="25"/>
  <c r="AG113" i="25"/>
  <c r="AF113" i="25"/>
  <c r="AE113" i="25"/>
  <c r="AD113" i="25"/>
  <c r="AC113" i="25"/>
  <c r="AB113" i="25"/>
  <c r="AU112" i="25"/>
  <c r="AU190" i="25" s="1"/>
  <c r="AT112" i="25"/>
  <c r="AT190" i="25" s="1"/>
  <c r="AS112" i="25"/>
  <c r="AS190" i="25" s="1"/>
  <c r="AR112" i="25"/>
  <c r="AR190" i="25" s="1"/>
  <c r="AQ112" i="25"/>
  <c r="AQ190" i="25" s="1"/>
  <c r="AP112" i="25"/>
  <c r="AP190" i="25" s="1"/>
  <c r="AO112" i="25"/>
  <c r="AO190" i="25" s="1"/>
  <c r="AN112" i="25"/>
  <c r="AN190" i="25" s="1"/>
  <c r="AM112" i="25"/>
  <c r="AM190" i="25" s="1"/>
  <c r="AL112" i="25"/>
  <c r="AL190" i="25" s="1"/>
  <c r="AK112" i="25"/>
  <c r="AK190" i="25" s="1"/>
  <c r="AK192" i="25" s="1"/>
  <c r="AJ112" i="25"/>
  <c r="AJ190" i="25" s="1"/>
  <c r="AJ192" i="25" s="1"/>
  <c r="AI112" i="25"/>
  <c r="AI190" i="25" s="1"/>
  <c r="AI192" i="25" s="1"/>
  <c r="AH112" i="25"/>
  <c r="AH190" i="25" s="1"/>
  <c r="AH192" i="25" s="1"/>
  <c r="AG112" i="25"/>
  <c r="AG190" i="25" s="1"/>
  <c r="AG192" i="25" s="1"/>
  <c r="AF112" i="25"/>
  <c r="AF190" i="25" s="1"/>
  <c r="AF192" i="25" s="1"/>
  <c r="AE112" i="25"/>
  <c r="AE190" i="25" s="1"/>
  <c r="AE192" i="25" s="1"/>
  <c r="AD112" i="25"/>
  <c r="AD190" i="25" s="1"/>
  <c r="AD192" i="25" s="1"/>
  <c r="AC112" i="25"/>
  <c r="AC190" i="25" s="1"/>
  <c r="AC192" i="25" s="1"/>
  <c r="AB112" i="25"/>
  <c r="AB190" i="25" s="1"/>
  <c r="AB192" i="25" s="1"/>
  <c r="AK89" i="25"/>
  <c r="AJ89" i="25"/>
  <c r="AI89" i="25"/>
  <c r="AH89" i="25"/>
  <c r="AG89" i="25"/>
  <c r="AF89" i="25"/>
  <c r="AE89" i="25"/>
  <c r="AD89" i="25"/>
  <c r="AC89" i="25"/>
  <c r="AB89" i="25"/>
  <c r="AU81" i="25"/>
  <c r="AT81" i="25"/>
  <c r="AS81" i="25"/>
  <c r="AR81" i="25"/>
  <c r="AQ81" i="25"/>
  <c r="AP81" i="25"/>
  <c r="AO81" i="25"/>
  <c r="AN81" i="25"/>
  <c r="AM81" i="25"/>
  <c r="AL81" i="25"/>
  <c r="AK81" i="25"/>
  <c r="AJ81" i="25"/>
  <c r="AI81" i="25"/>
  <c r="AH81" i="25"/>
  <c r="AG81" i="25"/>
  <c r="AF81" i="25"/>
  <c r="AE81" i="25"/>
  <c r="AD81" i="25"/>
  <c r="AC81" i="25"/>
  <c r="AB81" i="25"/>
  <c r="AU80" i="25"/>
  <c r="AT80" i="25"/>
  <c r="AS80" i="25"/>
  <c r="AR80" i="25"/>
  <c r="AQ80" i="25"/>
  <c r="AP80" i="25"/>
  <c r="AO80" i="25"/>
  <c r="AN80" i="25"/>
  <c r="AM80" i="25"/>
  <c r="AL80" i="25"/>
  <c r="AK80" i="25"/>
  <c r="AJ80" i="25"/>
  <c r="AI80" i="25"/>
  <c r="AH80" i="25"/>
  <c r="AG80" i="25"/>
  <c r="AF80" i="25"/>
  <c r="AE80" i="25"/>
  <c r="AD80" i="25"/>
  <c r="AC80" i="25"/>
  <c r="AB80" i="25"/>
  <c r="AU79" i="25"/>
  <c r="AT79" i="25"/>
  <c r="AS79" i="25"/>
  <c r="AR79" i="25"/>
  <c r="AQ79" i="25"/>
  <c r="AP79" i="25"/>
  <c r="AO79" i="25"/>
  <c r="AN79" i="25"/>
  <c r="AM79" i="25"/>
  <c r="AL79" i="25"/>
  <c r="AK79" i="25"/>
  <c r="AJ79" i="25"/>
  <c r="AI79" i="25"/>
  <c r="AH79" i="25"/>
  <c r="AG79" i="25"/>
  <c r="AF79" i="25"/>
  <c r="AE79" i="25"/>
  <c r="AD79" i="25"/>
  <c r="AC79" i="25"/>
  <c r="AB79" i="25"/>
  <c r="AU78" i="25"/>
  <c r="AT78" i="25"/>
  <c r="AS78" i="25"/>
  <c r="AR78" i="25"/>
  <c r="AQ78" i="25"/>
  <c r="AP78" i="25"/>
  <c r="AO78" i="25"/>
  <c r="AN78" i="25"/>
  <c r="AM78" i="25"/>
  <c r="AL78" i="25"/>
  <c r="AK78" i="25"/>
  <c r="AJ78" i="25"/>
  <c r="AI78" i="25"/>
  <c r="AH78" i="25"/>
  <c r="AG78" i="25"/>
  <c r="AF78" i="25"/>
  <c r="AE78" i="25"/>
  <c r="AD78" i="25"/>
  <c r="AC78" i="25"/>
  <c r="AB78" i="25"/>
  <c r="AU77" i="25"/>
  <c r="AT77" i="25"/>
  <c r="AS77" i="25"/>
  <c r="AR77" i="25"/>
  <c r="AQ77" i="25"/>
  <c r="AP77" i="25"/>
  <c r="AO77" i="25"/>
  <c r="AN77" i="25"/>
  <c r="AM77" i="25"/>
  <c r="AL77" i="25"/>
  <c r="AK77" i="25"/>
  <c r="AJ77" i="25"/>
  <c r="AI77" i="25"/>
  <c r="AH77" i="25"/>
  <c r="AG77" i="25"/>
  <c r="AF77" i="25"/>
  <c r="AE77" i="25"/>
  <c r="AD77" i="25"/>
  <c r="AC77" i="25"/>
  <c r="AB77" i="25"/>
  <c r="AU76" i="25"/>
  <c r="AT76" i="25"/>
  <c r="AS76" i="25"/>
  <c r="AR76" i="25"/>
  <c r="AQ76" i="25"/>
  <c r="AP76" i="25"/>
  <c r="AO76" i="25"/>
  <c r="AN76" i="25"/>
  <c r="AM76" i="25"/>
  <c r="AL76" i="25"/>
  <c r="AK76" i="25"/>
  <c r="AJ76" i="25"/>
  <c r="AI76" i="25"/>
  <c r="AH76" i="25"/>
  <c r="AG76" i="25"/>
  <c r="AF76" i="25"/>
  <c r="AE76" i="25"/>
  <c r="AD76" i="25"/>
  <c r="AC76" i="25"/>
  <c r="AB76" i="25"/>
  <c r="AU75" i="25"/>
  <c r="AT75" i="25"/>
  <c r="AS75" i="25"/>
  <c r="AR75" i="25"/>
  <c r="AQ75" i="25"/>
  <c r="AP75" i="25"/>
  <c r="AO75" i="25"/>
  <c r="AN75" i="25"/>
  <c r="AM75" i="25"/>
  <c r="AL75" i="25"/>
  <c r="AK75" i="25"/>
  <c r="AJ75" i="25"/>
  <c r="AI75" i="25"/>
  <c r="AH75" i="25"/>
  <c r="AG75" i="25"/>
  <c r="AF75" i="25"/>
  <c r="AE75" i="25"/>
  <c r="AD75" i="25"/>
  <c r="AC75" i="25"/>
  <c r="AB75" i="25"/>
  <c r="AU74" i="25"/>
  <c r="AT74" i="25"/>
  <c r="AS74" i="25"/>
  <c r="AR74" i="25"/>
  <c r="AQ74" i="25"/>
  <c r="AP74" i="25"/>
  <c r="AO74" i="25"/>
  <c r="AN74" i="25"/>
  <c r="AM74" i="25"/>
  <c r="AL74" i="25"/>
  <c r="AK74" i="25"/>
  <c r="AJ74" i="25"/>
  <c r="AI74" i="25"/>
  <c r="AH74" i="25"/>
  <c r="AG74" i="25"/>
  <c r="AF74" i="25"/>
  <c r="AE74" i="25"/>
  <c r="AD74" i="25"/>
  <c r="AC74" i="25"/>
  <c r="AB74" i="25"/>
  <c r="AU73" i="25"/>
  <c r="AT73" i="25"/>
  <c r="AS73" i="25"/>
  <c r="AR73" i="25"/>
  <c r="AQ73" i="25"/>
  <c r="AP73" i="25"/>
  <c r="AO73" i="25"/>
  <c r="AN73" i="25"/>
  <c r="AM73" i="25"/>
  <c r="AL73" i="25"/>
  <c r="AK73" i="25"/>
  <c r="AJ73" i="25"/>
  <c r="AI73" i="25"/>
  <c r="AH73" i="25"/>
  <c r="AG73" i="25"/>
  <c r="AF73" i="25"/>
  <c r="AE73" i="25"/>
  <c r="AD73" i="25"/>
  <c r="AC73" i="25"/>
  <c r="AB73" i="25"/>
  <c r="AU72" i="25"/>
  <c r="AT72" i="25"/>
  <c r="AS72" i="25"/>
  <c r="AR72" i="25"/>
  <c r="AQ72" i="25"/>
  <c r="AP72" i="25"/>
  <c r="AO72" i="25"/>
  <c r="AN72" i="25"/>
  <c r="AM72" i="25"/>
  <c r="AL72" i="25"/>
  <c r="AK72" i="25"/>
  <c r="AJ72" i="25"/>
  <c r="AI72" i="25"/>
  <c r="AH72" i="25"/>
  <c r="AG72" i="25"/>
  <c r="AF72" i="25"/>
  <c r="AE72" i="25"/>
  <c r="AD72" i="25"/>
  <c r="AC72" i="25"/>
  <c r="AB72" i="25"/>
  <c r="AU71" i="25"/>
  <c r="AT71" i="25"/>
  <c r="AS71" i="25"/>
  <c r="AR71" i="25"/>
  <c r="AQ71" i="25"/>
  <c r="AP71" i="25"/>
  <c r="AO71" i="25"/>
  <c r="AN71" i="25"/>
  <c r="AM71" i="25"/>
  <c r="AL71" i="25"/>
  <c r="AK71" i="25"/>
  <c r="AJ71" i="25"/>
  <c r="AI71" i="25"/>
  <c r="AH71" i="25"/>
  <c r="AG71" i="25"/>
  <c r="AF71" i="25"/>
  <c r="AE71" i="25"/>
  <c r="AD71" i="25"/>
  <c r="AC71" i="25"/>
  <c r="AB71" i="25"/>
  <c r="AU70" i="25"/>
  <c r="AT70" i="25"/>
  <c r="AS70" i="25"/>
  <c r="AR70" i="25"/>
  <c r="AQ70" i="25"/>
  <c r="AP70" i="25"/>
  <c r="AO70" i="25"/>
  <c r="AN70" i="25"/>
  <c r="AM70" i="25"/>
  <c r="AL70" i="25"/>
  <c r="AK70" i="25"/>
  <c r="AJ70" i="25"/>
  <c r="AI70" i="25"/>
  <c r="AH70" i="25"/>
  <c r="AG70" i="25"/>
  <c r="AF70" i="25"/>
  <c r="AE70" i="25"/>
  <c r="AD70" i="25"/>
  <c r="AC70" i="25"/>
  <c r="AB70" i="25"/>
  <c r="AU69" i="25"/>
  <c r="AT69" i="25"/>
  <c r="AS69" i="25"/>
  <c r="AR69" i="25"/>
  <c r="AQ69" i="25"/>
  <c r="AP69" i="25"/>
  <c r="AO69" i="25"/>
  <c r="AN69" i="25"/>
  <c r="AM69" i="25"/>
  <c r="AL69" i="25"/>
  <c r="AK69" i="25"/>
  <c r="AJ69" i="25"/>
  <c r="AI69" i="25"/>
  <c r="AH69" i="25"/>
  <c r="AG69" i="25"/>
  <c r="AF69" i="25"/>
  <c r="AE69" i="25"/>
  <c r="AD69" i="25"/>
  <c r="AC69" i="25"/>
  <c r="AB69" i="25"/>
  <c r="AU68" i="25"/>
  <c r="AT68" i="25"/>
  <c r="AS68" i="25"/>
  <c r="AR68" i="25"/>
  <c r="AQ68" i="25"/>
  <c r="AP68" i="25"/>
  <c r="AO68" i="25"/>
  <c r="AN68" i="25"/>
  <c r="AM68" i="25"/>
  <c r="AL68" i="25"/>
  <c r="AK68" i="25"/>
  <c r="AJ68" i="25"/>
  <c r="AI68" i="25"/>
  <c r="AH68" i="25"/>
  <c r="AG68" i="25"/>
  <c r="AF68" i="25"/>
  <c r="AE68" i="25"/>
  <c r="AD68" i="25"/>
  <c r="AC68" i="25"/>
  <c r="AB68" i="25"/>
  <c r="AU67" i="25"/>
  <c r="AT67" i="25"/>
  <c r="AS67" i="25"/>
  <c r="AR67" i="25"/>
  <c r="AQ67" i="25"/>
  <c r="AP67" i="25"/>
  <c r="AO67" i="25"/>
  <c r="AN67" i="25"/>
  <c r="AM67" i="25"/>
  <c r="AL67" i="25"/>
  <c r="AK67" i="25"/>
  <c r="AJ67" i="25"/>
  <c r="AI67" i="25"/>
  <c r="AH67" i="25"/>
  <c r="AG67" i="25"/>
  <c r="AF67" i="25"/>
  <c r="AE67" i="25"/>
  <c r="AD67" i="25"/>
  <c r="AC67" i="25"/>
  <c r="AB67" i="25"/>
  <c r="AU66" i="25"/>
  <c r="AT66" i="25"/>
  <c r="AS66" i="25"/>
  <c r="AR66" i="25"/>
  <c r="AQ66" i="25"/>
  <c r="AP66" i="25"/>
  <c r="AO66" i="25"/>
  <c r="AN66" i="25"/>
  <c r="AM66" i="25"/>
  <c r="AL66" i="25"/>
  <c r="AK66" i="25"/>
  <c r="AJ66" i="25"/>
  <c r="AI66" i="25"/>
  <c r="AH66" i="25"/>
  <c r="AG66" i="25"/>
  <c r="AF66" i="25"/>
  <c r="AE66" i="25"/>
  <c r="AD66" i="25"/>
  <c r="AC66" i="25"/>
  <c r="AB66" i="25"/>
  <c r="AU65" i="25"/>
  <c r="AT65" i="25"/>
  <c r="AS65" i="25"/>
  <c r="AR65" i="25"/>
  <c r="AQ65" i="25"/>
  <c r="AP65" i="25"/>
  <c r="AO65" i="25"/>
  <c r="AN65" i="25"/>
  <c r="AM65" i="25"/>
  <c r="AL65" i="25"/>
  <c r="AK65" i="25"/>
  <c r="AJ65" i="25"/>
  <c r="AI65" i="25"/>
  <c r="AH65" i="25"/>
  <c r="AG65" i="25"/>
  <c r="AF65" i="25"/>
  <c r="AE65" i="25"/>
  <c r="AD65" i="25"/>
  <c r="AC65" i="25"/>
  <c r="AB65" i="25"/>
  <c r="AU64" i="25"/>
  <c r="AT64" i="25"/>
  <c r="AS64" i="25"/>
  <c r="AR64" i="25"/>
  <c r="AQ64" i="25"/>
  <c r="AP64" i="25"/>
  <c r="AO64" i="25"/>
  <c r="AN64" i="25"/>
  <c r="AM64" i="25"/>
  <c r="AL64" i="25"/>
  <c r="AK64" i="25"/>
  <c r="AJ64" i="25"/>
  <c r="AI64" i="25"/>
  <c r="AH64" i="25"/>
  <c r="AG64" i="25"/>
  <c r="AF64" i="25"/>
  <c r="AE64" i="25"/>
  <c r="AD64" i="25"/>
  <c r="AC64" i="25"/>
  <c r="AB64" i="25"/>
  <c r="AU63" i="25"/>
  <c r="AT63" i="25"/>
  <c r="AS63" i="25"/>
  <c r="AR63" i="25"/>
  <c r="AQ63" i="25"/>
  <c r="AP63" i="25"/>
  <c r="AO63" i="25"/>
  <c r="AN63" i="25"/>
  <c r="AM63" i="25"/>
  <c r="AL63" i="25"/>
  <c r="AK63" i="25"/>
  <c r="AJ63" i="25"/>
  <c r="AI63" i="25"/>
  <c r="AH63" i="25"/>
  <c r="AG63" i="25"/>
  <c r="AF63" i="25"/>
  <c r="AE63" i="25"/>
  <c r="AD63" i="25"/>
  <c r="AC63" i="25"/>
  <c r="AB63" i="25"/>
  <c r="AU62" i="25"/>
  <c r="AT62" i="25"/>
  <c r="AS62" i="25"/>
  <c r="AR62" i="25"/>
  <c r="AQ62" i="25"/>
  <c r="AP62" i="25"/>
  <c r="AO62" i="25"/>
  <c r="AN62" i="25"/>
  <c r="AM62" i="25"/>
  <c r="AL62" i="25"/>
  <c r="AK62" i="25"/>
  <c r="AJ62" i="25"/>
  <c r="AI62" i="25"/>
  <c r="AH62" i="25"/>
  <c r="AG62" i="25"/>
  <c r="AF62" i="25"/>
  <c r="AE62" i="25"/>
  <c r="AD62" i="25"/>
  <c r="AC62" i="25"/>
  <c r="AB62" i="25"/>
  <c r="AU61" i="25"/>
  <c r="AT61" i="25"/>
  <c r="AS61" i="25"/>
  <c r="AR61" i="25"/>
  <c r="AQ61" i="25"/>
  <c r="AP61" i="25"/>
  <c r="AO61" i="25"/>
  <c r="AN61" i="25"/>
  <c r="AM61" i="25"/>
  <c r="AL61" i="25"/>
  <c r="AK61" i="25"/>
  <c r="AJ61" i="25"/>
  <c r="AI61" i="25"/>
  <c r="AH61" i="25"/>
  <c r="AG61" i="25"/>
  <c r="AF61" i="25"/>
  <c r="AE61" i="25"/>
  <c r="AD61" i="25"/>
  <c r="AC61" i="25"/>
  <c r="AB61" i="25"/>
  <c r="AU60" i="25"/>
  <c r="AT60" i="25"/>
  <c r="AS60" i="25"/>
  <c r="AR60" i="25"/>
  <c r="AQ60" i="25"/>
  <c r="AP60" i="25"/>
  <c r="AO60" i="25"/>
  <c r="AN60" i="25"/>
  <c r="AM60" i="25"/>
  <c r="AL60" i="25"/>
  <c r="AK60" i="25"/>
  <c r="AJ60" i="25"/>
  <c r="AI60" i="25"/>
  <c r="AH60" i="25"/>
  <c r="AG60" i="25"/>
  <c r="AF60" i="25"/>
  <c r="AE60" i="25"/>
  <c r="AD60" i="25"/>
  <c r="AC60" i="25"/>
  <c r="AB60" i="25"/>
  <c r="AU59" i="25"/>
  <c r="AT59" i="25"/>
  <c r="AS59" i="25"/>
  <c r="AR59" i="25"/>
  <c r="AQ59" i="25"/>
  <c r="AP59" i="25"/>
  <c r="AO59" i="25"/>
  <c r="AN59" i="25"/>
  <c r="AM59" i="25"/>
  <c r="AL59" i="25"/>
  <c r="AK59" i="25"/>
  <c r="AJ59" i="25"/>
  <c r="AI59" i="25"/>
  <c r="AH59" i="25"/>
  <c r="AG59" i="25"/>
  <c r="AF59" i="25"/>
  <c r="AE59" i="25"/>
  <c r="AD59" i="25"/>
  <c r="AC59" i="25"/>
  <c r="AB59" i="25"/>
  <c r="AU58" i="25"/>
  <c r="AT58" i="25"/>
  <c r="AS58" i="25"/>
  <c r="AR58" i="25"/>
  <c r="AQ58" i="25"/>
  <c r="AP58" i="25"/>
  <c r="AO58" i="25"/>
  <c r="AN58" i="25"/>
  <c r="AM58" i="25"/>
  <c r="AL58" i="25"/>
  <c r="AK58" i="25"/>
  <c r="AJ58" i="25"/>
  <c r="AI58" i="25"/>
  <c r="AH58" i="25"/>
  <c r="AG58" i="25"/>
  <c r="AF58" i="25"/>
  <c r="AE58" i="25"/>
  <c r="AD58" i="25"/>
  <c r="AC58" i="25"/>
  <c r="AB58" i="25"/>
  <c r="AU57" i="25"/>
  <c r="AT57" i="25"/>
  <c r="AS57" i="25"/>
  <c r="AR57" i="25"/>
  <c r="AQ57" i="25"/>
  <c r="AP57" i="25"/>
  <c r="AO57" i="25"/>
  <c r="AN57" i="25"/>
  <c r="AM57" i="25"/>
  <c r="AL57" i="25"/>
  <c r="AK57" i="25"/>
  <c r="AJ57" i="25"/>
  <c r="AI57" i="25"/>
  <c r="AH57" i="25"/>
  <c r="AG57" i="25"/>
  <c r="AF57" i="25"/>
  <c r="AE57" i="25"/>
  <c r="AD57" i="25"/>
  <c r="AC57" i="25"/>
  <c r="AB57" i="25"/>
  <c r="AU56" i="25"/>
  <c r="AT56" i="25"/>
  <c r="AS56" i="25"/>
  <c r="AR56" i="25"/>
  <c r="AQ56" i="25"/>
  <c r="AP56" i="25"/>
  <c r="AO56" i="25"/>
  <c r="AN56" i="25"/>
  <c r="AM56" i="25"/>
  <c r="AL56" i="25"/>
  <c r="AK56" i="25"/>
  <c r="AJ56" i="25"/>
  <c r="AI56" i="25"/>
  <c r="AH56" i="25"/>
  <c r="AG56" i="25"/>
  <c r="AF56" i="25"/>
  <c r="AE56" i="25"/>
  <c r="AD56" i="25"/>
  <c r="AC56" i="25"/>
  <c r="AB56" i="25"/>
  <c r="AU55" i="25"/>
  <c r="AT55" i="25"/>
  <c r="AS55" i="25"/>
  <c r="AR55" i="25"/>
  <c r="AQ55" i="25"/>
  <c r="AP55" i="25"/>
  <c r="AO55" i="25"/>
  <c r="AN55" i="25"/>
  <c r="AM55" i="25"/>
  <c r="AL55" i="25"/>
  <c r="AK55" i="25"/>
  <c r="AJ55" i="25"/>
  <c r="AI55" i="25"/>
  <c r="AH55" i="25"/>
  <c r="AG55" i="25"/>
  <c r="AF55" i="25"/>
  <c r="AE55" i="25"/>
  <c r="AD55" i="25"/>
  <c r="AC55" i="25"/>
  <c r="AB55" i="25"/>
  <c r="AU54" i="25"/>
  <c r="AT54" i="25"/>
  <c r="AS54" i="25"/>
  <c r="AR54" i="25"/>
  <c r="AQ54" i="25"/>
  <c r="AP54" i="25"/>
  <c r="AO54" i="25"/>
  <c r="AN54" i="25"/>
  <c r="AM54" i="25"/>
  <c r="AL54" i="25"/>
  <c r="AK54" i="25"/>
  <c r="AJ54" i="25"/>
  <c r="AI54" i="25"/>
  <c r="AH54" i="25"/>
  <c r="AG54" i="25"/>
  <c r="AF54" i="25"/>
  <c r="AE54" i="25"/>
  <c r="AD54" i="25"/>
  <c r="AC54" i="25"/>
  <c r="AB54" i="25"/>
  <c r="AU53" i="25"/>
  <c r="AT53" i="25"/>
  <c r="AS53" i="25"/>
  <c r="AR53" i="25"/>
  <c r="AQ53" i="25"/>
  <c r="AP53" i="25"/>
  <c r="AO53" i="25"/>
  <c r="AN53" i="25"/>
  <c r="AM53" i="25"/>
  <c r="AL53" i="25"/>
  <c r="AK53" i="25"/>
  <c r="AJ53" i="25"/>
  <c r="AI53" i="25"/>
  <c r="AH53" i="25"/>
  <c r="AG53" i="25"/>
  <c r="AF53" i="25"/>
  <c r="AE53" i="25"/>
  <c r="AD53" i="25"/>
  <c r="AC53" i="25"/>
  <c r="AB53" i="25"/>
  <c r="AU52" i="25"/>
  <c r="AT52" i="25"/>
  <c r="AS52" i="25"/>
  <c r="AR52" i="25"/>
  <c r="AQ52" i="25"/>
  <c r="AP52" i="25"/>
  <c r="AO52" i="25"/>
  <c r="AN52" i="25"/>
  <c r="AM52" i="25"/>
  <c r="AL52" i="25"/>
  <c r="AK52" i="25"/>
  <c r="AJ52" i="25"/>
  <c r="AI52" i="25"/>
  <c r="AH52" i="25"/>
  <c r="AG52" i="25"/>
  <c r="AF52" i="25"/>
  <c r="AE52" i="25"/>
  <c r="AD52" i="25"/>
  <c r="AC52" i="25"/>
  <c r="AB52" i="25"/>
  <c r="AU51" i="25"/>
  <c r="AT51" i="25"/>
  <c r="AS51" i="25"/>
  <c r="AR51" i="25"/>
  <c r="AQ51" i="25"/>
  <c r="AP51" i="25"/>
  <c r="AO51" i="25"/>
  <c r="AN51" i="25"/>
  <c r="AM51" i="25"/>
  <c r="AL51" i="25"/>
  <c r="AK51" i="25"/>
  <c r="AJ51" i="25"/>
  <c r="AI51" i="25"/>
  <c r="AH51" i="25"/>
  <c r="AG51" i="25"/>
  <c r="AF51" i="25"/>
  <c r="AE51" i="25"/>
  <c r="AD51" i="25"/>
  <c r="AC51" i="25"/>
  <c r="AB51" i="25"/>
  <c r="AU50" i="25"/>
  <c r="AT50" i="25"/>
  <c r="AS50" i="25"/>
  <c r="AR50" i="25"/>
  <c r="AQ50" i="25"/>
  <c r="AP50" i="25"/>
  <c r="AO50" i="25"/>
  <c r="AN50" i="25"/>
  <c r="AM50" i="25"/>
  <c r="AL50" i="25"/>
  <c r="AK50" i="25"/>
  <c r="AJ50" i="25"/>
  <c r="AI50" i="25"/>
  <c r="AH50" i="25"/>
  <c r="AG50" i="25"/>
  <c r="AF50" i="25"/>
  <c r="AE50" i="25"/>
  <c r="AD50" i="25"/>
  <c r="AC50" i="25"/>
  <c r="AB50" i="25"/>
  <c r="AU49" i="25"/>
  <c r="AT49" i="25"/>
  <c r="AS49" i="25"/>
  <c r="AR49" i="25"/>
  <c r="AQ49" i="25"/>
  <c r="AP49" i="25"/>
  <c r="AO49" i="25"/>
  <c r="AN49" i="25"/>
  <c r="AM49" i="25"/>
  <c r="AL49" i="25"/>
  <c r="AK49" i="25"/>
  <c r="AJ49" i="25"/>
  <c r="AI49" i="25"/>
  <c r="AH49" i="25"/>
  <c r="AG49" i="25"/>
  <c r="AF49" i="25"/>
  <c r="AE49" i="25"/>
  <c r="AD49" i="25"/>
  <c r="AC49" i="25"/>
  <c r="AB49" i="25"/>
  <c r="AU48" i="25"/>
  <c r="AT48" i="25"/>
  <c r="AS48" i="25"/>
  <c r="AR48" i="25"/>
  <c r="AQ48" i="25"/>
  <c r="AP48" i="25"/>
  <c r="AO48" i="25"/>
  <c r="AN48" i="25"/>
  <c r="AM48" i="25"/>
  <c r="AL48" i="25"/>
  <c r="AK48" i="25"/>
  <c r="AJ48" i="25"/>
  <c r="AI48" i="25"/>
  <c r="AH48" i="25"/>
  <c r="AG48" i="25"/>
  <c r="AF48" i="25"/>
  <c r="AE48" i="25"/>
  <c r="AD48" i="25"/>
  <c r="AC48" i="25"/>
  <c r="AB48" i="25"/>
  <c r="AU47" i="25"/>
  <c r="AT47" i="25"/>
  <c r="AS47" i="25"/>
  <c r="AR47" i="25"/>
  <c r="AQ47" i="25"/>
  <c r="AP47" i="25"/>
  <c r="AO47" i="25"/>
  <c r="AN47" i="25"/>
  <c r="AM47" i="25"/>
  <c r="AL47" i="25"/>
  <c r="AK47" i="25"/>
  <c r="AJ47" i="25"/>
  <c r="AI47" i="25"/>
  <c r="AH47" i="25"/>
  <c r="AG47" i="25"/>
  <c r="AF47" i="25"/>
  <c r="AE47" i="25"/>
  <c r="AD47" i="25"/>
  <c r="AC47" i="25"/>
  <c r="AB47" i="25"/>
  <c r="AU46" i="25"/>
  <c r="AT46" i="25"/>
  <c r="AS46" i="25"/>
  <c r="AR46" i="25"/>
  <c r="AQ46" i="25"/>
  <c r="AP46" i="25"/>
  <c r="AO46" i="25"/>
  <c r="AN46" i="25"/>
  <c r="AM46" i="25"/>
  <c r="AL46" i="25"/>
  <c r="AK46" i="25"/>
  <c r="AJ46" i="25"/>
  <c r="AI46" i="25"/>
  <c r="AH46" i="25"/>
  <c r="AG46" i="25"/>
  <c r="AF46" i="25"/>
  <c r="AE46" i="25"/>
  <c r="AD46" i="25"/>
  <c r="AC46" i="25"/>
  <c r="AB46" i="25"/>
  <c r="AU45" i="25"/>
  <c r="AT45" i="25"/>
  <c r="AS45" i="25"/>
  <c r="AR45" i="25"/>
  <c r="AQ45" i="25"/>
  <c r="AP45" i="25"/>
  <c r="AO45" i="25"/>
  <c r="AN45" i="25"/>
  <c r="AM45" i="25"/>
  <c r="AL45" i="25"/>
  <c r="AK45" i="25"/>
  <c r="AJ45" i="25"/>
  <c r="AI45" i="25"/>
  <c r="AH45" i="25"/>
  <c r="AG45" i="25"/>
  <c r="AF45" i="25"/>
  <c r="AE45" i="25"/>
  <c r="AD45" i="25"/>
  <c r="AC45" i="25"/>
  <c r="AB45" i="25"/>
  <c r="AU44" i="25"/>
  <c r="AT44" i="25"/>
  <c r="AS44" i="25"/>
  <c r="AR44" i="25"/>
  <c r="AQ44" i="25"/>
  <c r="AP44" i="25"/>
  <c r="AO44" i="25"/>
  <c r="AN44" i="25"/>
  <c r="AM44" i="25"/>
  <c r="AL44" i="25"/>
  <c r="AK44" i="25"/>
  <c r="AJ44" i="25"/>
  <c r="AI44" i="25"/>
  <c r="AH44" i="25"/>
  <c r="AG44" i="25"/>
  <c r="AF44" i="25"/>
  <c r="AE44" i="25"/>
  <c r="AD44" i="25"/>
  <c r="AC44" i="25"/>
  <c r="AB44" i="25"/>
  <c r="AU43" i="25"/>
  <c r="AT43" i="25"/>
  <c r="AS43" i="25"/>
  <c r="AR43" i="25"/>
  <c r="AQ43" i="25"/>
  <c r="AP43" i="25"/>
  <c r="AO43" i="25"/>
  <c r="AN43" i="25"/>
  <c r="AM43" i="25"/>
  <c r="AL43" i="25"/>
  <c r="AK43" i="25"/>
  <c r="AJ43" i="25"/>
  <c r="AI43" i="25"/>
  <c r="AH43" i="25"/>
  <c r="AG43" i="25"/>
  <c r="AF43" i="25"/>
  <c r="AE43" i="25"/>
  <c r="AD43" i="25"/>
  <c r="AC43" i="25"/>
  <c r="AB43" i="25"/>
  <c r="AU42" i="25"/>
  <c r="AT42" i="25"/>
  <c r="AS42" i="25"/>
  <c r="AR42" i="25"/>
  <c r="AQ42" i="25"/>
  <c r="AP42" i="25"/>
  <c r="AO42" i="25"/>
  <c r="AN42" i="25"/>
  <c r="AM42" i="25"/>
  <c r="AL42" i="25"/>
  <c r="AK42" i="25"/>
  <c r="AJ42" i="25"/>
  <c r="AI42" i="25"/>
  <c r="AH42" i="25"/>
  <c r="AG42" i="25"/>
  <c r="AF42" i="25"/>
  <c r="AE42" i="25"/>
  <c r="AD42" i="25"/>
  <c r="AC42" i="25"/>
  <c r="AB42" i="25"/>
  <c r="AU41" i="25"/>
  <c r="AT41" i="25"/>
  <c r="AS41" i="25"/>
  <c r="AR41" i="25"/>
  <c r="AQ41" i="25"/>
  <c r="AP41" i="25"/>
  <c r="AO41" i="25"/>
  <c r="AN41" i="25"/>
  <c r="AM41" i="25"/>
  <c r="AL41" i="25"/>
  <c r="AK41" i="25"/>
  <c r="AJ41" i="25"/>
  <c r="AI41" i="25"/>
  <c r="AH41" i="25"/>
  <c r="AG41" i="25"/>
  <c r="AF41" i="25"/>
  <c r="AE41" i="25"/>
  <c r="AD41" i="25"/>
  <c r="AC41" i="25"/>
  <c r="AB41" i="25"/>
  <c r="AU40" i="25"/>
  <c r="AT40" i="25"/>
  <c r="AS40" i="25"/>
  <c r="AR40" i="25"/>
  <c r="AQ40" i="25"/>
  <c r="AP40" i="25"/>
  <c r="AO40" i="25"/>
  <c r="AN40" i="25"/>
  <c r="AM40" i="25"/>
  <c r="AL40" i="25"/>
  <c r="AK40" i="25"/>
  <c r="AJ40" i="25"/>
  <c r="AI40" i="25"/>
  <c r="AH40" i="25"/>
  <c r="AG40" i="25"/>
  <c r="AF40" i="25"/>
  <c r="AE40" i="25"/>
  <c r="AD40" i="25"/>
  <c r="AC40" i="25"/>
  <c r="AB40" i="25"/>
  <c r="AU39" i="25"/>
  <c r="AT39" i="25"/>
  <c r="AS39" i="25"/>
  <c r="AR39" i="25"/>
  <c r="AQ39" i="25"/>
  <c r="AP39" i="25"/>
  <c r="AO39" i="25"/>
  <c r="AN39" i="25"/>
  <c r="AM39" i="25"/>
  <c r="AL39" i="25"/>
  <c r="AK39" i="25"/>
  <c r="AJ39" i="25"/>
  <c r="AI39" i="25"/>
  <c r="AH39" i="25"/>
  <c r="AG39" i="25"/>
  <c r="AF39" i="25"/>
  <c r="AE39" i="25"/>
  <c r="AD39" i="25"/>
  <c r="AC39" i="25"/>
  <c r="AB39" i="25"/>
  <c r="AU38" i="25"/>
  <c r="AT38" i="25"/>
  <c r="AS38" i="25"/>
  <c r="AR38" i="25"/>
  <c r="AQ38" i="25"/>
  <c r="AP38" i="25"/>
  <c r="AO38" i="25"/>
  <c r="AN38" i="25"/>
  <c r="AM38" i="25"/>
  <c r="AL38" i="25"/>
  <c r="AK38" i="25"/>
  <c r="AJ38" i="25"/>
  <c r="AI38" i="25"/>
  <c r="AH38" i="25"/>
  <c r="AG38" i="25"/>
  <c r="AF38" i="25"/>
  <c r="AE38" i="25"/>
  <c r="AD38" i="25"/>
  <c r="AC38" i="25"/>
  <c r="AB38" i="25"/>
  <c r="AU37" i="25"/>
  <c r="AT37" i="25"/>
  <c r="AS37" i="25"/>
  <c r="AR37" i="25"/>
  <c r="AQ37" i="25"/>
  <c r="AP37" i="25"/>
  <c r="AO37" i="25"/>
  <c r="AN37" i="25"/>
  <c r="AM37" i="25"/>
  <c r="AL37" i="25"/>
  <c r="AK37" i="25"/>
  <c r="AJ37" i="25"/>
  <c r="AI37" i="25"/>
  <c r="AH37" i="25"/>
  <c r="AG37" i="25"/>
  <c r="AF37" i="25"/>
  <c r="AE37" i="25"/>
  <c r="AD37" i="25"/>
  <c r="AC37" i="25"/>
  <c r="AB37" i="25"/>
  <c r="AU36" i="25"/>
  <c r="AT36" i="25"/>
  <c r="AS36" i="25"/>
  <c r="AR36" i="25"/>
  <c r="AQ36" i="25"/>
  <c r="AP36" i="25"/>
  <c r="AO36" i="25"/>
  <c r="AN36" i="25"/>
  <c r="AM36" i="25"/>
  <c r="AL36" i="25"/>
  <c r="AK36" i="25"/>
  <c r="AJ36" i="25"/>
  <c r="AI36" i="25"/>
  <c r="AH36" i="25"/>
  <c r="AG36" i="25"/>
  <c r="AF36" i="25"/>
  <c r="AE36" i="25"/>
  <c r="AD36" i="25"/>
  <c r="AC36" i="25"/>
  <c r="AB36" i="25"/>
  <c r="AU35" i="25"/>
  <c r="AT35" i="25"/>
  <c r="AS35" i="25"/>
  <c r="AR35" i="25"/>
  <c r="AQ35" i="25"/>
  <c r="AP35" i="25"/>
  <c r="AO35" i="25"/>
  <c r="AN35" i="25"/>
  <c r="AM35" i="25"/>
  <c r="AL35" i="25"/>
  <c r="AK35" i="25"/>
  <c r="AJ35" i="25"/>
  <c r="AI35" i="25"/>
  <c r="AH35" i="25"/>
  <c r="AG35" i="25"/>
  <c r="AF35" i="25"/>
  <c r="AE35" i="25"/>
  <c r="AD35" i="25"/>
  <c r="AC35" i="25"/>
  <c r="AB35" i="25"/>
  <c r="AU34" i="25"/>
  <c r="AT34" i="25"/>
  <c r="AS34" i="25"/>
  <c r="AR34" i="25"/>
  <c r="AQ34" i="25"/>
  <c r="AP34" i="25"/>
  <c r="AO34" i="25"/>
  <c r="AN34" i="25"/>
  <c r="AM34" i="25"/>
  <c r="AL34" i="25"/>
  <c r="AK34" i="25"/>
  <c r="AJ34" i="25"/>
  <c r="AI34" i="25"/>
  <c r="AH34" i="25"/>
  <c r="AG34" i="25"/>
  <c r="AF34" i="25"/>
  <c r="AE34" i="25"/>
  <c r="AD34" i="25"/>
  <c r="AC34" i="25"/>
  <c r="AB34" i="25"/>
  <c r="AU33" i="25"/>
  <c r="AT33" i="25"/>
  <c r="AS33" i="25"/>
  <c r="AR33" i="25"/>
  <c r="AQ33" i="25"/>
  <c r="AP33" i="25"/>
  <c r="AO33" i="25"/>
  <c r="AN33" i="25"/>
  <c r="AM33" i="25"/>
  <c r="AL33" i="25"/>
  <c r="AK33" i="25"/>
  <c r="AJ33" i="25"/>
  <c r="AI33" i="25"/>
  <c r="AH33" i="25"/>
  <c r="AG33" i="25"/>
  <c r="AF33" i="25"/>
  <c r="AE33" i="25"/>
  <c r="AD33" i="25"/>
  <c r="AC33" i="25"/>
  <c r="AB33" i="25"/>
  <c r="AU32" i="25"/>
  <c r="AT32" i="25"/>
  <c r="AS32" i="25"/>
  <c r="AR32" i="25"/>
  <c r="AQ32" i="25"/>
  <c r="AP32" i="25"/>
  <c r="AO32" i="25"/>
  <c r="AN32" i="25"/>
  <c r="AM32" i="25"/>
  <c r="AL32" i="25"/>
  <c r="AK32" i="25"/>
  <c r="AJ32" i="25"/>
  <c r="AI32" i="25"/>
  <c r="AH32" i="25"/>
  <c r="AG32" i="25"/>
  <c r="AF32" i="25"/>
  <c r="AE32" i="25"/>
  <c r="AD32" i="25"/>
  <c r="AC32" i="25"/>
  <c r="AB32" i="25"/>
  <c r="AU31" i="25"/>
  <c r="AT31" i="25"/>
  <c r="AS31" i="25"/>
  <c r="AR31" i="25"/>
  <c r="AQ31" i="25"/>
  <c r="AP31" i="25"/>
  <c r="AO31" i="25"/>
  <c r="AN31" i="25"/>
  <c r="AM31" i="25"/>
  <c r="AL31" i="25"/>
  <c r="AK31" i="25"/>
  <c r="AJ31" i="25"/>
  <c r="AI31" i="25"/>
  <c r="AH31" i="25"/>
  <c r="AG31" i="25"/>
  <c r="AF31" i="25"/>
  <c r="AE31" i="25"/>
  <c r="AD31" i="25"/>
  <c r="AC31" i="25"/>
  <c r="AB31" i="25"/>
  <c r="AU30" i="25"/>
  <c r="AT30" i="25"/>
  <c r="AS30" i="25"/>
  <c r="AR30" i="25"/>
  <c r="AQ30" i="25"/>
  <c r="AP30" i="25"/>
  <c r="AO30" i="25"/>
  <c r="AN30" i="25"/>
  <c r="AM30" i="25"/>
  <c r="AL30" i="25"/>
  <c r="AK30" i="25"/>
  <c r="AJ30" i="25"/>
  <c r="AI30" i="25"/>
  <c r="AH30" i="25"/>
  <c r="AG30" i="25"/>
  <c r="AF30" i="25"/>
  <c r="AE30" i="25"/>
  <c r="AD30" i="25"/>
  <c r="AC30" i="25"/>
  <c r="AB30" i="25"/>
  <c r="AU29" i="25"/>
  <c r="AT29" i="25"/>
  <c r="AS29" i="25"/>
  <c r="AR29" i="25"/>
  <c r="AQ29" i="25"/>
  <c r="AP29" i="25"/>
  <c r="AO29" i="25"/>
  <c r="AN29" i="25"/>
  <c r="AM29" i="25"/>
  <c r="AL29" i="25"/>
  <c r="AK29" i="25"/>
  <c r="AJ29" i="25"/>
  <c r="AI29" i="25"/>
  <c r="AH29" i="25"/>
  <c r="AG29" i="25"/>
  <c r="AF29" i="25"/>
  <c r="AE29" i="25"/>
  <c r="AD29" i="25"/>
  <c r="AC29" i="25"/>
  <c r="AB29" i="25"/>
  <c r="AU28" i="25"/>
  <c r="AT28" i="25"/>
  <c r="AS28" i="25"/>
  <c r="AR28" i="25"/>
  <c r="AQ28" i="25"/>
  <c r="AP28" i="25"/>
  <c r="AO28" i="25"/>
  <c r="AN28" i="25"/>
  <c r="AM28" i="25"/>
  <c r="AL28" i="25"/>
  <c r="AK28" i="25"/>
  <c r="AJ28" i="25"/>
  <c r="AI28" i="25"/>
  <c r="AH28" i="25"/>
  <c r="AG28" i="25"/>
  <c r="AF28" i="25"/>
  <c r="AE28" i="25"/>
  <c r="AD28" i="25"/>
  <c r="AC28" i="25"/>
  <c r="AB28" i="25"/>
  <c r="AU27" i="25"/>
  <c r="AT27" i="25"/>
  <c r="AS27" i="25"/>
  <c r="AR27" i="25"/>
  <c r="AQ27" i="25"/>
  <c r="AP27" i="25"/>
  <c r="AO27" i="25"/>
  <c r="AN27" i="25"/>
  <c r="AM27" i="25"/>
  <c r="AL27" i="25"/>
  <c r="AK27" i="25"/>
  <c r="AJ27" i="25"/>
  <c r="AI27" i="25"/>
  <c r="AH27" i="25"/>
  <c r="AG27" i="25"/>
  <c r="AF27" i="25"/>
  <c r="AE27" i="25"/>
  <c r="AD27" i="25"/>
  <c r="AC27" i="25"/>
  <c r="AB27" i="25"/>
  <c r="AU26" i="25"/>
  <c r="AT26" i="25"/>
  <c r="AS26" i="25"/>
  <c r="AR26" i="25"/>
  <c r="AQ26" i="25"/>
  <c r="AP26" i="25"/>
  <c r="AO26" i="25"/>
  <c r="AN26" i="25"/>
  <c r="AM26" i="25"/>
  <c r="AL26" i="25"/>
  <c r="AK26" i="25"/>
  <c r="AJ26" i="25"/>
  <c r="AI26" i="25"/>
  <c r="AH26" i="25"/>
  <c r="AG26" i="25"/>
  <c r="AF26" i="25"/>
  <c r="AE26" i="25"/>
  <c r="AD26" i="25"/>
  <c r="AC26" i="25"/>
  <c r="AB26" i="25"/>
  <c r="AU25" i="25"/>
  <c r="AT25" i="25"/>
  <c r="AS25" i="25"/>
  <c r="AR25" i="25"/>
  <c r="AQ25" i="25"/>
  <c r="AP25" i="25"/>
  <c r="AO25" i="25"/>
  <c r="AN25" i="25"/>
  <c r="AM25" i="25"/>
  <c r="AL25" i="25"/>
  <c r="AK25" i="25"/>
  <c r="AJ25" i="25"/>
  <c r="AI25" i="25"/>
  <c r="AH25" i="25"/>
  <c r="AG25" i="25"/>
  <c r="AF25" i="25"/>
  <c r="AE25" i="25"/>
  <c r="AD25" i="25"/>
  <c r="AC25" i="25"/>
  <c r="AB25" i="25"/>
  <c r="AU24" i="25"/>
  <c r="AT24" i="25"/>
  <c r="AS24" i="25"/>
  <c r="AR24" i="25"/>
  <c r="AQ24" i="25"/>
  <c r="AP24" i="25"/>
  <c r="AO24" i="25"/>
  <c r="AN24" i="25"/>
  <c r="AM24" i="25"/>
  <c r="AL24" i="25"/>
  <c r="AK24" i="25"/>
  <c r="AJ24" i="25"/>
  <c r="AI24" i="25"/>
  <c r="AH24" i="25"/>
  <c r="AG24" i="25"/>
  <c r="AF24" i="25"/>
  <c r="AE24" i="25"/>
  <c r="AD24" i="25"/>
  <c r="AC24" i="25"/>
  <c r="AB24" i="25"/>
  <c r="AU23" i="25"/>
  <c r="AT23" i="25"/>
  <c r="AS23" i="25"/>
  <c r="AR23" i="25"/>
  <c r="AQ23" i="25"/>
  <c r="AP23" i="25"/>
  <c r="AO23" i="25"/>
  <c r="AN23" i="25"/>
  <c r="AM23" i="25"/>
  <c r="AL23" i="25"/>
  <c r="AK23" i="25"/>
  <c r="AJ23" i="25"/>
  <c r="AI23" i="25"/>
  <c r="AH23" i="25"/>
  <c r="AG23" i="25"/>
  <c r="AF23" i="25"/>
  <c r="AE23" i="25"/>
  <c r="AD23" i="25"/>
  <c r="AC23" i="25"/>
  <c r="AB23" i="25"/>
  <c r="AU22" i="25"/>
  <c r="AT22" i="25"/>
  <c r="AS22" i="25"/>
  <c r="AR22" i="25"/>
  <c r="AQ22" i="25"/>
  <c r="AP22" i="25"/>
  <c r="AO22" i="25"/>
  <c r="AN22" i="25"/>
  <c r="AM22" i="25"/>
  <c r="AL22" i="25"/>
  <c r="AK22" i="25"/>
  <c r="AJ22" i="25"/>
  <c r="AI22" i="25"/>
  <c r="AH22" i="25"/>
  <c r="AG22" i="25"/>
  <c r="AF22" i="25"/>
  <c r="AE22" i="25"/>
  <c r="AD22" i="25"/>
  <c r="AC22" i="25"/>
  <c r="AB22" i="25"/>
  <c r="AU21" i="25"/>
  <c r="AT21" i="25"/>
  <c r="AS21" i="25"/>
  <c r="AR21" i="25"/>
  <c r="AQ21" i="25"/>
  <c r="AP21" i="25"/>
  <c r="AO21" i="25"/>
  <c r="AN21" i="25"/>
  <c r="AM21" i="25"/>
  <c r="AL21" i="25"/>
  <c r="AK21" i="25"/>
  <c r="AJ21" i="25"/>
  <c r="AI21" i="25"/>
  <c r="AH21" i="25"/>
  <c r="AG21" i="25"/>
  <c r="AF21" i="25"/>
  <c r="AE21" i="25"/>
  <c r="AD21" i="25"/>
  <c r="AC21" i="25"/>
  <c r="AB21" i="25"/>
  <c r="AU20" i="25"/>
  <c r="AT20" i="25"/>
  <c r="AS20" i="25"/>
  <c r="AR20" i="25"/>
  <c r="AQ20" i="25"/>
  <c r="AP20" i="25"/>
  <c r="AO20" i="25"/>
  <c r="AN20" i="25"/>
  <c r="AM20" i="25"/>
  <c r="AL20" i="25"/>
  <c r="AK20" i="25"/>
  <c r="AJ20" i="25"/>
  <c r="AI20" i="25"/>
  <c r="AH20" i="25"/>
  <c r="AG20" i="25"/>
  <c r="AF20" i="25"/>
  <c r="AE20" i="25"/>
  <c r="AD20" i="25"/>
  <c r="AC20" i="25"/>
  <c r="AB20" i="25"/>
  <c r="AU19" i="25"/>
  <c r="AT19" i="25"/>
  <c r="AS19" i="25"/>
  <c r="AR19" i="25"/>
  <c r="AQ19" i="25"/>
  <c r="AP19" i="25"/>
  <c r="AO19" i="25"/>
  <c r="AN19" i="25"/>
  <c r="AM19" i="25"/>
  <c r="AL19" i="25"/>
  <c r="AK19" i="25"/>
  <c r="AJ19" i="25"/>
  <c r="AI19" i="25"/>
  <c r="AH19" i="25"/>
  <c r="AG19" i="25"/>
  <c r="AF19" i="25"/>
  <c r="AE19" i="25"/>
  <c r="AD19" i="25"/>
  <c r="AC19" i="25"/>
  <c r="AB19" i="25"/>
  <c r="AU18" i="25"/>
  <c r="AT18" i="25"/>
  <c r="AS18" i="25"/>
  <c r="AR18" i="25"/>
  <c r="AQ18" i="25"/>
  <c r="AP18" i="25"/>
  <c r="AO18" i="25"/>
  <c r="AN18" i="25"/>
  <c r="AM18" i="25"/>
  <c r="AL18" i="25"/>
  <c r="AK18" i="25"/>
  <c r="AJ18" i="25"/>
  <c r="AI18" i="25"/>
  <c r="AH18" i="25"/>
  <c r="AG18" i="25"/>
  <c r="AF18" i="25"/>
  <c r="AE18" i="25"/>
  <c r="AD18" i="25"/>
  <c r="AC18" i="25"/>
  <c r="AB18" i="25"/>
  <c r="AU17" i="25"/>
  <c r="AT17" i="25"/>
  <c r="AS17" i="25"/>
  <c r="AR17" i="25"/>
  <c r="AQ17" i="25"/>
  <c r="AP17" i="25"/>
  <c r="AO17" i="25"/>
  <c r="AN17" i="25"/>
  <c r="AM17" i="25"/>
  <c r="AL17" i="25"/>
  <c r="AK17" i="25"/>
  <c r="AJ17" i="25"/>
  <c r="AI17" i="25"/>
  <c r="AH17" i="25"/>
  <c r="AG17" i="25"/>
  <c r="AF17" i="25"/>
  <c r="AE17" i="25"/>
  <c r="AD17" i="25"/>
  <c r="AC17" i="25"/>
  <c r="AB17" i="25"/>
  <c r="AU16" i="25"/>
  <c r="AT16" i="25"/>
  <c r="AS16" i="25"/>
  <c r="AR16" i="25"/>
  <c r="AQ16" i="25"/>
  <c r="AP16" i="25"/>
  <c r="AO16" i="25"/>
  <c r="AN16" i="25"/>
  <c r="AM16" i="25"/>
  <c r="AL16" i="25"/>
  <c r="AK16" i="25"/>
  <c r="AJ16" i="25"/>
  <c r="AI16" i="25"/>
  <c r="AH16" i="25"/>
  <c r="AG16" i="25"/>
  <c r="AF16" i="25"/>
  <c r="AE16" i="25"/>
  <c r="AD16" i="25"/>
  <c r="AC16" i="25"/>
  <c r="AB16" i="25"/>
  <c r="AU15" i="25"/>
  <c r="AT15" i="25"/>
  <c r="AS15" i="25"/>
  <c r="AR15" i="25"/>
  <c r="AQ15" i="25"/>
  <c r="AP15" i="25"/>
  <c r="AO15" i="25"/>
  <c r="AN15" i="25"/>
  <c r="AM15" i="25"/>
  <c r="AL15" i="25"/>
  <c r="AK15" i="25"/>
  <c r="AJ15" i="25"/>
  <c r="AI15" i="25"/>
  <c r="AH15" i="25"/>
  <c r="AG15" i="25"/>
  <c r="AF15" i="25"/>
  <c r="AE15" i="25"/>
  <c r="AD15" i="25"/>
  <c r="AC15" i="25"/>
  <c r="AB15" i="25"/>
  <c r="AU14" i="25"/>
  <c r="AT14" i="25"/>
  <c r="AS14" i="25"/>
  <c r="AR14" i="25"/>
  <c r="AQ14" i="25"/>
  <c r="AP14" i="25"/>
  <c r="AO14" i="25"/>
  <c r="AN14" i="25"/>
  <c r="AM14" i="25"/>
  <c r="AL14" i="25"/>
  <c r="AK14" i="25"/>
  <c r="AJ14" i="25"/>
  <c r="AI14" i="25"/>
  <c r="AH14" i="25"/>
  <c r="AG14" i="25"/>
  <c r="AF14" i="25"/>
  <c r="AE14" i="25"/>
  <c r="AD14" i="25"/>
  <c r="AC14" i="25"/>
  <c r="AB14" i="25"/>
  <c r="AU13" i="25"/>
  <c r="AT13" i="25"/>
  <c r="AS13" i="25"/>
  <c r="AR13" i="25"/>
  <c r="AQ13" i="25"/>
  <c r="AP13" i="25"/>
  <c r="AO13" i="25"/>
  <c r="AN13" i="25"/>
  <c r="AM13" i="25"/>
  <c r="AL13" i="25"/>
  <c r="AK13" i="25"/>
  <c r="AJ13" i="25"/>
  <c r="AI13" i="25"/>
  <c r="AH13" i="25"/>
  <c r="AG13" i="25"/>
  <c r="AF13" i="25"/>
  <c r="AE13" i="25"/>
  <c r="AD13" i="25"/>
  <c r="AC13" i="25"/>
  <c r="AB13" i="25"/>
  <c r="AU12" i="25"/>
  <c r="AT12" i="25"/>
  <c r="AS12" i="25"/>
  <c r="AR12" i="25"/>
  <c r="AQ12" i="25"/>
  <c r="AP12" i="25"/>
  <c r="AO12" i="25"/>
  <c r="AN12" i="25"/>
  <c r="AM12" i="25"/>
  <c r="AL12" i="25"/>
  <c r="AK12" i="25"/>
  <c r="AJ12" i="25"/>
  <c r="AI12" i="25"/>
  <c r="AH12" i="25"/>
  <c r="AG12" i="25"/>
  <c r="AF12" i="25"/>
  <c r="AE12" i="25"/>
  <c r="AD12" i="25"/>
  <c r="AC12" i="25"/>
  <c r="AB12" i="25"/>
  <c r="AU11" i="25"/>
  <c r="AT11" i="25"/>
  <c r="AS11" i="25"/>
  <c r="AR11" i="25"/>
  <c r="AQ11" i="25"/>
  <c r="AP11" i="25"/>
  <c r="AO11" i="25"/>
  <c r="AN11" i="25"/>
  <c r="AM11" i="25"/>
  <c r="AL11" i="25"/>
  <c r="AK11" i="25"/>
  <c r="AJ11" i="25"/>
  <c r="AI11" i="25"/>
  <c r="AH11" i="25"/>
  <c r="AG11" i="25"/>
  <c r="AF11" i="25"/>
  <c r="AE11" i="25"/>
  <c r="AD11" i="25"/>
  <c r="AC11" i="25"/>
  <c r="AB11" i="25"/>
  <c r="AU10" i="25"/>
  <c r="AT10" i="25"/>
  <c r="AS10" i="25"/>
  <c r="AR10" i="25"/>
  <c r="AQ10" i="25"/>
  <c r="AP10" i="25"/>
  <c r="AO10" i="25"/>
  <c r="AN10" i="25"/>
  <c r="AM10" i="25"/>
  <c r="AL10" i="25"/>
  <c r="AK10" i="25"/>
  <c r="AJ10" i="25"/>
  <c r="AI10" i="25"/>
  <c r="AH10" i="25"/>
  <c r="AG10" i="25"/>
  <c r="AF10" i="25"/>
  <c r="AE10" i="25"/>
  <c r="AD10" i="25"/>
  <c r="AC10" i="25"/>
  <c r="AB10" i="25"/>
  <c r="AU9" i="25"/>
  <c r="AT9" i="25"/>
  <c r="AS9" i="25"/>
  <c r="AR9" i="25"/>
  <c r="AQ9" i="25"/>
  <c r="AP9" i="25"/>
  <c r="AO9" i="25"/>
  <c r="AN9" i="25"/>
  <c r="AM9" i="25"/>
  <c r="AL9" i="25"/>
  <c r="AK9" i="25"/>
  <c r="AJ9" i="25"/>
  <c r="AI9" i="25"/>
  <c r="AH9" i="25"/>
  <c r="AG9" i="25"/>
  <c r="AF9" i="25"/>
  <c r="AE9" i="25"/>
  <c r="AD9" i="25"/>
  <c r="AC9" i="25"/>
  <c r="AB9" i="25"/>
  <c r="AU8" i="25"/>
  <c r="AT8" i="25"/>
  <c r="AS8" i="25"/>
  <c r="AR8" i="25"/>
  <c r="AQ8" i="25"/>
  <c r="AP8" i="25"/>
  <c r="AO8" i="25"/>
  <c r="AN8" i="25"/>
  <c r="AM8" i="25"/>
  <c r="AL8" i="25"/>
  <c r="AK8" i="25"/>
  <c r="AJ8" i="25"/>
  <c r="AI8" i="25"/>
  <c r="AH8" i="25"/>
  <c r="AG8" i="25"/>
  <c r="AF8" i="25"/>
  <c r="AE8" i="25"/>
  <c r="AD8" i="25"/>
  <c r="AC8" i="25"/>
  <c r="AB8" i="25"/>
  <c r="AU7" i="25"/>
  <c r="AT7" i="25"/>
  <c r="AS7" i="25"/>
  <c r="AR7" i="25"/>
  <c r="AQ7" i="25"/>
  <c r="AP7" i="25"/>
  <c r="AO7" i="25"/>
  <c r="AN7" i="25"/>
  <c r="AM7" i="25"/>
  <c r="AL7" i="25"/>
  <c r="AK7" i="25"/>
  <c r="AJ7" i="25"/>
  <c r="AI7" i="25"/>
  <c r="AH7" i="25"/>
  <c r="AG7" i="25"/>
  <c r="AF7" i="25"/>
  <c r="AE7" i="25"/>
  <c r="AD7" i="25"/>
  <c r="AC7" i="25"/>
  <c r="AB7" i="25"/>
  <c r="AU6" i="25"/>
  <c r="AT6" i="25"/>
  <c r="AS6" i="25"/>
  <c r="AR6" i="25"/>
  <c r="AQ6" i="25"/>
  <c r="AP6" i="25"/>
  <c r="AO6" i="25"/>
  <c r="AN6" i="25"/>
  <c r="AM6" i="25"/>
  <c r="AL6" i="25"/>
  <c r="AK6" i="25"/>
  <c r="AJ6" i="25"/>
  <c r="AI6" i="25"/>
  <c r="AH6" i="25"/>
  <c r="AG6" i="25"/>
  <c r="AF6" i="25"/>
  <c r="AE6" i="25"/>
  <c r="AD6" i="25"/>
  <c r="AC6" i="25"/>
  <c r="AB6" i="25"/>
  <c r="AU5" i="25"/>
  <c r="AU83" i="25" s="1"/>
  <c r="AU84" i="25" s="1"/>
  <c r="AU85" i="25" s="1"/>
  <c r="AK87" i="25" s="1"/>
  <c r="AT5" i="25"/>
  <c r="AT83" i="25" s="1"/>
  <c r="AT84" i="25" s="1"/>
  <c r="AT85" i="25" s="1"/>
  <c r="AJ87" i="25" s="1"/>
  <c r="AS5" i="25"/>
  <c r="AS83" i="25" s="1"/>
  <c r="AS84" i="25" s="1"/>
  <c r="AS85" i="25" s="1"/>
  <c r="AI87" i="25" s="1"/>
  <c r="AR5" i="25"/>
  <c r="AR83" i="25" s="1"/>
  <c r="AR84" i="25" s="1"/>
  <c r="AR85" i="25" s="1"/>
  <c r="AH87" i="25" s="1"/>
  <c r="AQ5" i="25"/>
  <c r="AQ83" i="25" s="1"/>
  <c r="AQ84" i="25" s="1"/>
  <c r="AQ85" i="25" s="1"/>
  <c r="AG87" i="25" s="1"/>
  <c r="AP5" i="25"/>
  <c r="AP83" i="25" s="1"/>
  <c r="AP84" i="25" s="1"/>
  <c r="AP85" i="25" s="1"/>
  <c r="AF87" i="25" s="1"/>
  <c r="AO5" i="25"/>
  <c r="AO83" i="25" s="1"/>
  <c r="AO84" i="25" s="1"/>
  <c r="AO85" i="25" s="1"/>
  <c r="AE87" i="25" s="1"/>
  <c r="AN5" i="25"/>
  <c r="AN83" i="25" s="1"/>
  <c r="AN84" i="25" s="1"/>
  <c r="AN85" i="25" s="1"/>
  <c r="AD87" i="25" s="1"/>
  <c r="AM5" i="25"/>
  <c r="AM83" i="25" s="1"/>
  <c r="AM84" i="25" s="1"/>
  <c r="AM85" i="25" s="1"/>
  <c r="AC87" i="25" s="1"/>
  <c r="AL5" i="25"/>
  <c r="AL83" i="25" s="1"/>
  <c r="AL84" i="25" s="1"/>
  <c r="AL85" i="25" s="1"/>
  <c r="AB87" i="25" s="1"/>
  <c r="AK5" i="25"/>
  <c r="AK83" i="25" s="1"/>
  <c r="AK85" i="25" s="1"/>
  <c r="AJ5" i="25"/>
  <c r="AJ83" i="25" s="1"/>
  <c r="AJ85" i="25" s="1"/>
  <c r="AI5" i="25"/>
  <c r="AI83" i="25" s="1"/>
  <c r="AI85" i="25" s="1"/>
  <c r="AH5" i="25"/>
  <c r="AH83" i="25" s="1"/>
  <c r="AH85" i="25" s="1"/>
  <c r="AG5" i="25"/>
  <c r="AG83" i="25" s="1"/>
  <c r="AG85" i="25" s="1"/>
  <c r="AF5" i="25"/>
  <c r="AF83" i="25" s="1"/>
  <c r="AF85" i="25" s="1"/>
  <c r="AE5" i="25"/>
  <c r="AE83" i="25" s="1"/>
  <c r="AE85" i="25" s="1"/>
  <c r="AD5" i="25"/>
  <c r="AD83" i="25" s="1"/>
  <c r="AD85" i="25" s="1"/>
  <c r="AC5" i="25"/>
  <c r="AC83" i="25" s="1"/>
  <c r="AC85" i="25" s="1"/>
  <c r="AB5" i="25"/>
  <c r="AB83" i="25" s="1"/>
  <c r="AB85" i="25" s="1"/>
  <c r="AA192" i="25"/>
  <c r="Z192" i="25"/>
  <c r="Y192" i="25"/>
  <c r="X192" i="25"/>
  <c r="W192" i="25"/>
  <c r="V192" i="25"/>
  <c r="U192" i="25"/>
  <c r="T192" i="25"/>
  <c r="S192" i="25"/>
  <c r="R192" i="25"/>
  <c r="AA191" i="25"/>
  <c r="AA190" i="25" s="1"/>
  <c r="Z191" i="25"/>
  <c r="Z190" i="25" s="1"/>
  <c r="Y191" i="25"/>
  <c r="Y190" i="25" s="1"/>
  <c r="X191" i="25"/>
  <c r="X190" i="25" s="1"/>
  <c r="W191" i="25"/>
  <c r="W190" i="25" s="1"/>
  <c r="V191" i="25"/>
  <c r="V190" i="25" s="1"/>
  <c r="U191" i="25"/>
  <c r="U190" i="25" s="1"/>
  <c r="T191" i="25"/>
  <c r="T190" i="25" s="1"/>
  <c r="S191" i="25"/>
  <c r="S190" i="25" s="1"/>
  <c r="R191" i="25"/>
  <c r="R190" i="25" s="1"/>
  <c r="AA85" i="25"/>
  <c r="Z85" i="25"/>
  <c r="Y85" i="25"/>
  <c r="X85" i="25"/>
  <c r="W85" i="25"/>
  <c r="V85" i="25"/>
  <c r="U85" i="25"/>
  <c r="T85" i="25"/>
  <c r="S85" i="25"/>
  <c r="R85" i="25"/>
  <c r="AA84" i="25"/>
  <c r="AA83" i="25" s="1"/>
  <c r="Z84" i="25"/>
  <c r="Z83" i="25" s="1"/>
  <c r="Y84" i="25"/>
  <c r="Y83" i="25" s="1"/>
  <c r="X84" i="25"/>
  <c r="X83" i="25" s="1"/>
  <c r="W84" i="25"/>
  <c r="W83" i="25" s="1"/>
  <c r="V84" i="25"/>
  <c r="V83" i="25" s="1"/>
  <c r="U84" i="25"/>
  <c r="U83" i="25" s="1"/>
  <c r="T84" i="25"/>
  <c r="T83" i="25" s="1"/>
  <c r="S84" i="25"/>
  <c r="S83" i="25" s="1"/>
  <c r="R84" i="25"/>
  <c r="R83" i="25" s="1"/>
  <c r="M83" i="25"/>
  <c r="AC200" i="15"/>
  <c r="AD200" i="15"/>
  <c r="AD203" i="15" s="1"/>
  <c r="AD204" i="15" s="1"/>
  <c r="AE200" i="15"/>
  <c r="AF200" i="15"/>
  <c r="AF203" i="15" s="1"/>
  <c r="AF204" i="15" s="1"/>
  <c r="AG200" i="15"/>
  <c r="AG203" i="15" s="1"/>
  <c r="AG204" i="15" s="1"/>
  <c r="AH200" i="15"/>
  <c r="AH203" i="15" s="1"/>
  <c r="AH204" i="15" s="1"/>
  <c r="AI200" i="15"/>
  <c r="AI203" i="15" s="1"/>
  <c r="AI204" i="15" s="1"/>
  <c r="AJ200" i="15"/>
  <c r="AJ203" i="15" s="1"/>
  <c r="AJ204" i="15" s="1"/>
  <c r="AK200" i="15"/>
  <c r="AC201" i="15"/>
  <c r="AD201" i="15"/>
  <c r="AE201" i="15"/>
  <c r="AF201" i="15"/>
  <c r="AG201" i="15"/>
  <c r="AH201" i="15"/>
  <c r="AI201" i="15"/>
  <c r="AJ201" i="15"/>
  <c r="AK201" i="15"/>
  <c r="AC202" i="15"/>
  <c r="AD202" i="15"/>
  <c r="AE202" i="15"/>
  <c r="AF202" i="15"/>
  <c r="AG202" i="15"/>
  <c r="AH202" i="15"/>
  <c r="AI202" i="15"/>
  <c r="AJ202" i="15"/>
  <c r="AK202" i="15"/>
  <c r="AC203" i="15"/>
  <c r="AC204" i="15" s="1"/>
  <c r="AE203" i="15"/>
  <c r="AK203" i="15"/>
  <c r="AK204" i="15" s="1"/>
  <c r="AE204" i="15"/>
  <c r="AB204" i="15"/>
  <c r="AB203" i="15"/>
  <c r="AB202" i="15"/>
  <c r="AB201" i="15"/>
  <c r="AB200" i="15"/>
  <c r="Q218" i="15"/>
  <c r="P218" i="15"/>
  <c r="Q217" i="15"/>
  <c r="P217" i="15"/>
  <c r="Q216" i="15"/>
  <c r="P216" i="15"/>
  <c r="Q215" i="15"/>
  <c r="P215" i="15"/>
  <c r="Q214" i="15"/>
  <c r="P214" i="15"/>
  <c r="Q213" i="15"/>
  <c r="P213" i="15"/>
  <c r="Q212" i="15"/>
  <c r="P212" i="15"/>
  <c r="Q211" i="15"/>
  <c r="P211" i="15"/>
  <c r="Q210" i="15"/>
  <c r="P210" i="15"/>
  <c r="AE196" i="15"/>
  <c r="AF196" i="15"/>
  <c r="AG196" i="15"/>
  <c r="AH196" i="15"/>
  <c r="AI196" i="15"/>
  <c r="AR112" i="15"/>
  <c r="AT112" i="15"/>
  <c r="AR113" i="15"/>
  <c r="AT113" i="15"/>
  <c r="AM114" i="15"/>
  <c r="AR114" i="15"/>
  <c r="AT114" i="15"/>
  <c r="AN115" i="15"/>
  <c r="AR115" i="15"/>
  <c r="AS115" i="15"/>
  <c r="AT115" i="15"/>
  <c r="AU115" i="15"/>
  <c r="AR116" i="15"/>
  <c r="AR117" i="15"/>
  <c r="AS117" i="15"/>
  <c r="AT117" i="15"/>
  <c r="AU117" i="15"/>
  <c r="AT118" i="15"/>
  <c r="AN119" i="15"/>
  <c r="AR119" i="15"/>
  <c r="AU119" i="15"/>
  <c r="AR120" i="15"/>
  <c r="AT120" i="15"/>
  <c r="AR121" i="15"/>
  <c r="AS121" i="15"/>
  <c r="AT121" i="15"/>
  <c r="AU121" i="15"/>
  <c r="AR122" i="15"/>
  <c r="AS122" i="15"/>
  <c r="AT122" i="15"/>
  <c r="AU122" i="15"/>
  <c r="AM123" i="15"/>
  <c r="AN123" i="15"/>
  <c r="AS123" i="15"/>
  <c r="AT123" i="15"/>
  <c r="AU123" i="15"/>
  <c r="AR124" i="15"/>
  <c r="AT124" i="15"/>
  <c r="AM125" i="15"/>
  <c r="AR125" i="15"/>
  <c r="AT125" i="15"/>
  <c r="AS126" i="15"/>
  <c r="AT126" i="15"/>
  <c r="AR127" i="15"/>
  <c r="AS127" i="15"/>
  <c r="AT127" i="15"/>
  <c r="AU127" i="15"/>
  <c r="AR128" i="15"/>
  <c r="AN130" i="15"/>
  <c r="AR130" i="15"/>
  <c r="AS130" i="15"/>
  <c r="AU130" i="15"/>
  <c r="AR131" i="15"/>
  <c r="AS131" i="15"/>
  <c r="AU131" i="15"/>
  <c r="AR132" i="15"/>
  <c r="AS132" i="15"/>
  <c r="AT132" i="15"/>
  <c r="AU132" i="15"/>
  <c r="AN133" i="15"/>
  <c r="AR133" i="15"/>
  <c r="AS133" i="15"/>
  <c r="AT133" i="15"/>
  <c r="AN134" i="15"/>
  <c r="AT134" i="15"/>
  <c r="AU134" i="15"/>
  <c r="AR135" i="15"/>
  <c r="AT135" i="15"/>
  <c r="AN136" i="15"/>
  <c r="AS136" i="15"/>
  <c r="AT136" i="15"/>
  <c r="AU136" i="15"/>
  <c r="AR137" i="15"/>
  <c r="AT137" i="15"/>
  <c r="AU137" i="15"/>
  <c r="AS138" i="15"/>
  <c r="AT138" i="15"/>
  <c r="AR139" i="15"/>
  <c r="AS139" i="15"/>
  <c r="AT139" i="15"/>
  <c r="AR140" i="15"/>
  <c r="AT140" i="15"/>
  <c r="AM141" i="15"/>
  <c r="AN141" i="15"/>
  <c r="AR141" i="15"/>
  <c r="AS141" i="15"/>
  <c r="AT141" i="15"/>
  <c r="AR142" i="15"/>
  <c r="AS142" i="15"/>
  <c r="AT142" i="15"/>
  <c r="AU142" i="15"/>
  <c r="AT143" i="15"/>
  <c r="AR144" i="15"/>
  <c r="AS144" i="15"/>
  <c r="AT144" i="15"/>
  <c r="AN145" i="15"/>
  <c r="AR145" i="15"/>
  <c r="AT145" i="15"/>
  <c r="AU145" i="15"/>
  <c r="AR146" i="15"/>
  <c r="AT146" i="15"/>
  <c r="AN147" i="15"/>
  <c r="AR147" i="15"/>
  <c r="AS147" i="15"/>
  <c r="AT147" i="15"/>
  <c r="AS148" i="15"/>
  <c r="AT148" i="15"/>
  <c r="AU148" i="15"/>
  <c r="AN149" i="15"/>
  <c r="AR149" i="15"/>
  <c r="AT149" i="15"/>
  <c r="AU149" i="15"/>
  <c r="AM150" i="15"/>
  <c r="AN150" i="15"/>
  <c r="AT150" i="15"/>
  <c r="AU150" i="15"/>
  <c r="AR151" i="15"/>
  <c r="AS152" i="15"/>
  <c r="AT152" i="15"/>
  <c r="AM153" i="15"/>
  <c r="AT153" i="15"/>
  <c r="AM154" i="15"/>
  <c r="AR154" i="15"/>
  <c r="AT154" i="15"/>
  <c r="AU154" i="15"/>
  <c r="AN155" i="15"/>
  <c r="AS155" i="15"/>
  <c r="AT155" i="15"/>
  <c r="AR156" i="15"/>
  <c r="AS156" i="15"/>
  <c r="AT156" i="15"/>
  <c r="AU156" i="15"/>
  <c r="AR157" i="15"/>
  <c r="AT157" i="15"/>
  <c r="AN158" i="15"/>
  <c r="AR158" i="15"/>
  <c r="AU158" i="15"/>
  <c r="AR159" i="15"/>
  <c r="AS159" i="15"/>
  <c r="AT159" i="15"/>
  <c r="AN160" i="15"/>
  <c r="AR160" i="15"/>
  <c r="AT160" i="15"/>
  <c r="AR161" i="15"/>
  <c r="AT161" i="15"/>
  <c r="AN162" i="15"/>
  <c r="AR162" i="15"/>
  <c r="AS162" i="15"/>
  <c r="AT162" i="15"/>
  <c r="AU162" i="15"/>
  <c r="AR163" i="15"/>
  <c r="AS163" i="15"/>
  <c r="AT163" i="15"/>
  <c r="AU163" i="15"/>
  <c r="AR164" i="15"/>
  <c r="AT164" i="15"/>
  <c r="AM165" i="15"/>
  <c r="AR165" i="15"/>
  <c r="AT165" i="15"/>
  <c r="AN166" i="15"/>
  <c r="AR166" i="15"/>
  <c r="AT166" i="15"/>
  <c r="AU166" i="15"/>
  <c r="AR167" i="15"/>
  <c r="AM168" i="15"/>
  <c r="AN168" i="15"/>
  <c r="AR168" i="15"/>
  <c r="AT168" i="15"/>
  <c r="AU168" i="15"/>
  <c r="AN169" i="15"/>
  <c r="AR169" i="15"/>
  <c r="AS169" i="15"/>
  <c r="AT169" i="15"/>
  <c r="AU169" i="15"/>
  <c r="AN170" i="15"/>
  <c r="AR170" i="15"/>
  <c r="AT170" i="15"/>
  <c r="AM171" i="15"/>
  <c r="AN171" i="15"/>
  <c r="AR171" i="15"/>
  <c r="AT171" i="15"/>
  <c r="AU171" i="15"/>
  <c r="AR172" i="15"/>
  <c r="AS172" i="15"/>
  <c r="AT172" i="15"/>
  <c r="AU172" i="15"/>
  <c r="AU173" i="15"/>
  <c r="AN174" i="15"/>
  <c r="AR174" i="15"/>
  <c r="AS174" i="15"/>
  <c r="AT174" i="15"/>
  <c r="AU174" i="15"/>
  <c r="AR175" i="15"/>
  <c r="AS175" i="15"/>
  <c r="AN176" i="15"/>
  <c r="AR176" i="15"/>
  <c r="AS176" i="15"/>
  <c r="AR177" i="15"/>
  <c r="AT177" i="15"/>
  <c r="AR178" i="15"/>
  <c r="AT178" i="15"/>
  <c r="AR179" i="15"/>
  <c r="AS179" i="15"/>
  <c r="AT179" i="15"/>
  <c r="AU179" i="15"/>
  <c r="AR180" i="15"/>
  <c r="AS180" i="15"/>
  <c r="AU180" i="15"/>
  <c r="AN181" i="15"/>
  <c r="AR181" i="15"/>
  <c r="AS181" i="15"/>
  <c r="AT181" i="15"/>
  <c r="AU181" i="15"/>
  <c r="AR182" i="15"/>
  <c r="AS182" i="15"/>
  <c r="AT182" i="15"/>
  <c r="AU182" i="15"/>
  <c r="AR183" i="15"/>
  <c r="AS183" i="15"/>
  <c r="AT183" i="15"/>
  <c r="AU183" i="15"/>
  <c r="AN184" i="15"/>
  <c r="AR184" i="15"/>
  <c r="AS184" i="15"/>
  <c r="AT184" i="15"/>
  <c r="AU184" i="15"/>
  <c r="AR185" i="15"/>
  <c r="AR186" i="15"/>
  <c r="AR187" i="15"/>
  <c r="AT187" i="15"/>
  <c r="AM188" i="15"/>
  <c r="AR188" i="15"/>
  <c r="AT188" i="15"/>
  <c r="AL116" i="15"/>
  <c r="AL119" i="15"/>
  <c r="AL123" i="15"/>
  <c r="AL136" i="15"/>
  <c r="AL170" i="15"/>
  <c r="AL171" i="15"/>
  <c r="AL175" i="15"/>
  <c r="AL176" i="15"/>
  <c r="AL180" i="15"/>
  <c r="AL183" i="15"/>
  <c r="AL187" i="15"/>
  <c r="AL188" i="15"/>
  <c r="AH112" i="15"/>
  <c r="AJ112" i="15"/>
  <c r="AH113" i="15"/>
  <c r="AJ113" i="15"/>
  <c r="AC114" i="15"/>
  <c r="AH114" i="15"/>
  <c r="AJ114" i="15"/>
  <c r="AD115" i="15"/>
  <c r="AH115" i="15"/>
  <c r="AI115" i="15"/>
  <c r="AJ115" i="15"/>
  <c r="AK115" i="15"/>
  <c r="AH116" i="15"/>
  <c r="AH117" i="15"/>
  <c r="AI117" i="15"/>
  <c r="AJ117" i="15"/>
  <c r="AK117" i="15"/>
  <c r="AJ118" i="15"/>
  <c r="AD119" i="15"/>
  <c r="AH119" i="15"/>
  <c r="AK119" i="15"/>
  <c r="AH120" i="15"/>
  <c r="AJ120" i="15"/>
  <c r="AH121" i="15"/>
  <c r="AI121" i="15"/>
  <c r="AJ121" i="15"/>
  <c r="AK121" i="15"/>
  <c r="AH122" i="15"/>
  <c r="AI122" i="15"/>
  <c r="AJ122" i="15"/>
  <c r="AK122" i="15"/>
  <c r="AC123" i="15"/>
  <c r="AD123" i="15"/>
  <c r="AI123" i="15"/>
  <c r="AJ123" i="15"/>
  <c r="AK123" i="15"/>
  <c r="AH124" i="15"/>
  <c r="AJ124" i="15"/>
  <c r="AC125" i="15"/>
  <c r="AH125" i="15"/>
  <c r="AJ125" i="15"/>
  <c r="AI126" i="15"/>
  <c r="AJ126" i="15"/>
  <c r="AH127" i="15"/>
  <c r="AI127" i="15"/>
  <c r="AJ127" i="15"/>
  <c r="AK127" i="15"/>
  <c r="AH128" i="15"/>
  <c r="AD130" i="15"/>
  <c r="AH130" i="15"/>
  <c r="AI130" i="15"/>
  <c r="AK130" i="15"/>
  <c r="AH131" i="15"/>
  <c r="AI131" i="15"/>
  <c r="AK131" i="15"/>
  <c r="AH132" i="15"/>
  <c r="AI132" i="15"/>
  <c r="AJ132" i="15"/>
  <c r="AK132" i="15"/>
  <c r="AD133" i="15"/>
  <c r="AH133" i="15"/>
  <c r="AI133" i="15"/>
  <c r="AJ133" i="15"/>
  <c r="AD134" i="15"/>
  <c r="AJ134" i="15"/>
  <c r="AK134" i="15"/>
  <c r="AH135" i="15"/>
  <c r="AJ135" i="15"/>
  <c r="AD136" i="15"/>
  <c r="AI136" i="15"/>
  <c r="AJ136" i="15"/>
  <c r="AK136" i="15"/>
  <c r="AH137" i="15"/>
  <c r="AJ137" i="15"/>
  <c r="AK137" i="15"/>
  <c r="AI138" i="15"/>
  <c r="AJ138" i="15"/>
  <c r="AH139" i="15"/>
  <c r="AI139" i="15"/>
  <c r="AJ139" i="15"/>
  <c r="AH140" i="15"/>
  <c r="AJ140" i="15"/>
  <c r="AC141" i="15"/>
  <c r="AD141" i="15"/>
  <c r="AH141" i="15"/>
  <c r="AI141" i="15"/>
  <c r="AJ141" i="15"/>
  <c r="AH142" i="15"/>
  <c r="AI142" i="15"/>
  <c r="AJ142" i="15"/>
  <c r="AK142" i="15"/>
  <c r="AJ143" i="15"/>
  <c r="AH144" i="15"/>
  <c r="AI144" i="15"/>
  <c r="AJ144" i="15"/>
  <c r="AD145" i="15"/>
  <c r="AH145" i="15"/>
  <c r="AJ145" i="15"/>
  <c r="AK145" i="15"/>
  <c r="AH146" i="15"/>
  <c r="AJ146" i="15"/>
  <c r="AD147" i="15"/>
  <c r="AH147" i="15"/>
  <c r="AI147" i="15"/>
  <c r="AJ147" i="15"/>
  <c r="AI148" i="15"/>
  <c r="AJ148" i="15"/>
  <c r="AK148" i="15"/>
  <c r="AD149" i="15"/>
  <c r="AH149" i="15"/>
  <c r="AJ149" i="15"/>
  <c r="AK149" i="15"/>
  <c r="AC150" i="15"/>
  <c r="AD150" i="15"/>
  <c r="AJ150" i="15"/>
  <c r="AK150" i="15"/>
  <c r="AH151" i="15"/>
  <c r="AI152" i="15"/>
  <c r="AJ152" i="15"/>
  <c r="AC153" i="15"/>
  <c r="AJ153" i="15"/>
  <c r="AC154" i="15"/>
  <c r="AH154" i="15"/>
  <c r="AJ154" i="15"/>
  <c r="AK154" i="15"/>
  <c r="AD155" i="15"/>
  <c r="AI155" i="15"/>
  <c r="AJ155" i="15"/>
  <c r="AH156" i="15"/>
  <c r="AI156" i="15"/>
  <c r="AJ156" i="15"/>
  <c r="AK156" i="15"/>
  <c r="AH157" i="15"/>
  <c r="AJ157" i="15"/>
  <c r="AD158" i="15"/>
  <c r="AH158" i="15"/>
  <c r="AK158" i="15"/>
  <c r="AH159" i="15"/>
  <c r="AI159" i="15"/>
  <c r="AJ159" i="15"/>
  <c r="AD160" i="15"/>
  <c r="AH160" i="15"/>
  <c r="AJ160" i="15"/>
  <c r="AH161" i="15"/>
  <c r="AJ161" i="15"/>
  <c r="AD162" i="15"/>
  <c r="AH162" i="15"/>
  <c r="AI162" i="15"/>
  <c r="AJ162" i="15"/>
  <c r="AK162" i="15"/>
  <c r="AH163" i="15"/>
  <c r="AI163" i="15"/>
  <c r="AJ163" i="15"/>
  <c r="AK163" i="15"/>
  <c r="AH164" i="15"/>
  <c r="AJ164" i="15"/>
  <c r="AC165" i="15"/>
  <c r="AH165" i="15"/>
  <c r="AJ165" i="15"/>
  <c r="AD166" i="15"/>
  <c r="AH166" i="15"/>
  <c r="AJ166" i="15"/>
  <c r="AK166" i="15"/>
  <c r="AH167" i="15"/>
  <c r="AC168" i="15"/>
  <c r="AD168" i="15"/>
  <c r="AH168" i="15"/>
  <c r="AJ168" i="15"/>
  <c r="AK168" i="15"/>
  <c r="AD169" i="15"/>
  <c r="AH169" i="15"/>
  <c r="AI169" i="15"/>
  <c r="AJ169" i="15"/>
  <c r="AK169" i="15"/>
  <c r="AD170" i="15"/>
  <c r="AH170" i="15"/>
  <c r="AJ170" i="15"/>
  <c r="AC171" i="15"/>
  <c r="AD171" i="15"/>
  <c r="AH171" i="15"/>
  <c r="AJ171" i="15"/>
  <c r="AK171" i="15"/>
  <c r="AH172" i="15"/>
  <c r="AI172" i="15"/>
  <c r="AJ172" i="15"/>
  <c r="AK172" i="15"/>
  <c r="AK173" i="15"/>
  <c r="AD174" i="15"/>
  <c r="AH174" i="15"/>
  <c r="AI174" i="15"/>
  <c r="AJ174" i="15"/>
  <c r="AK174" i="15"/>
  <c r="AH175" i="15"/>
  <c r="AI175" i="15"/>
  <c r="AD176" i="15"/>
  <c r="AH176" i="15"/>
  <c r="AI176" i="15"/>
  <c r="AH177" i="15"/>
  <c r="AJ177" i="15"/>
  <c r="AH178" i="15"/>
  <c r="AJ178" i="15"/>
  <c r="AH179" i="15"/>
  <c r="AI179" i="15"/>
  <c r="AJ179" i="15"/>
  <c r="AK179" i="15"/>
  <c r="AH180" i="15"/>
  <c r="AI180" i="15"/>
  <c r="AK180" i="15"/>
  <c r="AD181" i="15"/>
  <c r="AH181" i="15"/>
  <c r="AI181" i="15"/>
  <c r="AJ181" i="15"/>
  <c r="AK181" i="15"/>
  <c r="AH182" i="15"/>
  <c r="AI182" i="15"/>
  <c r="AJ182" i="15"/>
  <c r="AK182" i="15"/>
  <c r="AH183" i="15"/>
  <c r="AI183" i="15"/>
  <c r="AJ183" i="15"/>
  <c r="AK183" i="15"/>
  <c r="AD184" i="15"/>
  <c r="AH184" i="15"/>
  <c r="AI184" i="15"/>
  <c r="AJ184" i="15"/>
  <c r="AK184" i="15"/>
  <c r="AH185" i="15"/>
  <c r="AH186" i="15"/>
  <c r="AH187" i="15"/>
  <c r="AJ187" i="15"/>
  <c r="AC188" i="15"/>
  <c r="AH188" i="15"/>
  <c r="AJ188" i="15"/>
  <c r="AB116" i="15"/>
  <c r="AB119" i="15"/>
  <c r="AB123" i="15"/>
  <c r="AB136" i="15"/>
  <c r="AB170" i="15"/>
  <c r="AB171" i="15"/>
  <c r="AB175" i="15"/>
  <c r="AB176" i="15"/>
  <c r="AB180" i="15"/>
  <c r="AB183" i="15"/>
  <c r="AB187" i="15"/>
  <c r="AB188" i="15"/>
  <c r="AF89" i="15"/>
  <c r="AG89" i="15"/>
  <c r="AR5" i="15"/>
  <c r="AT5" i="15"/>
  <c r="AR6" i="15"/>
  <c r="AT6" i="15"/>
  <c r="AM7" i="15"/>
  <c r="AR7" i="15"/>
  <c r="AT7" i="15"/>
  <c r="AN8" i="15"/>
  <c r="AR8" i="15"/>
  <c r="AS8" i="15"/>
  <c r="AT8" i="15"/>
  <c r="AU8" i="15"/>
  <c r="AR9" i="15"/>
  <c r="AR10" i="15"/>
  <c r="AS10" i="15"/>
  <c r="AT10" i="15"/>
  <c r="AU10" i="15"/>
  <c r="AT11" i="15"/>
  <c r="AN12" i="15"/>
  <c r="AR12" i="15"/>
  <c r="AU12" i="15"/>
  <c r="AR13" i="15"/>
  <c r="AT13" i="15"/>
  <c r="AR14" i="15"/>
  <c r="AS14" i="15"/>
  <c r="AT14" i="15"/>
  <c r="AU14" i="15"/>
  <c r="AR15" i="15"/>
  <c r="AS15" i="15"/>
  <c r="AT15" i="15"/>
  <c r="AU15" i="15"/>
  <c r="AM16" i="15"/>
  <c r="AN16" i="15"/>
  <c r="AS16" i="15"/>
  <c r="AT16" i="15"/>
  <c r="AU16" i="15"/>
  <c r="AR17" i="15"/>
  <c r="AT17" i="15"/>
  <c r="AM18" i="15"/>
  <c r="AR18" i="15"/>
  <c r="AT18" i="15"/>
  <c r="AS19" i="15"/>
  <c r="AT19" i="15"/>
  <c r="AR20" i="15"/>
  <c r="AS20" i="15"/>
  <c r="AT20" i="15"/>
  <c r="AU20" i="15"/>
  <c r="AR21" i="15"/>
  <c r="AN23" i="15"/>
  <c r="AR23" i="15"/>
  <c r="AS23" i="15"/>
  <c r="AU23" i="15"/>
  <c r="AR24" i="15"/>
  <c r="AS24" i="15"/>
  <c r="AU24" i="15"/>
  <c r="AR25" i="15"/>
  <c r="AS25" i="15"/>
  <c r="AT25" i="15"/>
  <c r="AU25" i="15"/>
  <c r="AN26" i="15"/>
  <c r="AR26" i="15"/>
  <c r="AS26" i="15"/>
  <c r="AT26" i="15"/>
  <c r="AN27" i="15"/>
  <c r="AT27" i="15"/>
  <c r="AU27" i="15"/>
  <c r="AR28" i="15"/>
  <c r="AT28" i="15"/>
  <c r="AN29" i="15"/>
  <c r="AS29" i="15"/>
  <c r="AT29" i="15"/>
  <c r="AU29" i="15"/>
  <c r="AR30" i="15"/>
  <c r="AT30" i="15"/>
  <c r="AU30" i="15"/>
  <c r="AS31" i="15"/>
  <c r="AT31" i="15"/>
  <c r="AR32" i="15"/>
  <c r="AS32" i="15"/>
  <c r="AT32" i="15"/>
  <c r="AR33" i="15"/>
  <c r="AT33" i="15"/>
  <c r="AM34" i="15"/>
  <c r="AN34" i="15"/>
  <c r="AR34" i="15"/>
  <c r="AS34" i="15"/>
  <c r="AT34" i="15"/>
  <c r="AR35" i="15"/>
  <c r="AS35" i="15"/>
  <c r="AT35" i="15"/>
  <c r="AU35" i="15"/>
  <c r="AT36" i="15"/>
  <c r="AR37" i="15"/>
  <c r="AS37" i="15"/>
  <c r="AT37" i="15"/>
  <c r="AN38" i="15"/>
  <c r="AR38" i="15"/>
  <c r="AT38" i="15"/>
  <c r="AU38" i="15"/>
  <c r="AR39" i="15"/>
  <c r="AT39" i="15"/>
  <c r="AN40" i="15"/>
  <c r="AR40" i="15"/>
  <c r="AS40" i="15"/>
  <c r="AT40" i="15"/>
  <c r="AS41" i="15"/>
  <c r="AT41" i="15"/>
  <c r="AU41" i="15"/>
  <c r="AN42" i="15"/>
  <c r="AR42" i="15"/>
  <c r="AT42" i="15"/>
  <c r="AU42" i="15"/>
  <c r="AM43" i="15"/>
  <c r="AN43" i="15"/>
  <c r="AT43" i="15"/>
  <c r="AU43" i="15"/>
  <c r="AR44" i="15"/>
  <c r="AS45" i="15"/>
  <c r="AT45" i="15"/>
  <c r="AM46" i="15"/>
  <c r="AT46" i="15"/>
  <c r="AM47" i="15"/>
  <c r="AR47" i="15"/>
  <c r="AT47" i="15"/>
  <c r="AU47" i="15"/>
  <c r="AN48" i="15"/>
  <c r="AS48" i="15"/>
  <c r="AT48" i="15"/>
  <c r="AR49" i="15"/>
  <c r="AS49" i="15"/>
  <c r="AT49" i="15"/>
  <c r="AU49" i="15"/>
  <c r="AR50" i="15"/>
  <c r="AT50" i="15"/>
  <c r="AN51" i="15"/>
  <c r="AR51" i="15"/>
  <c r="AU51" i="15"/>
  <c r="AR52" i="15"/>
  <c r="AS52" i="15"/>
  <c r="AT52" i="15"/>
  <c r="AN53" i="15"/>
  <c r="AR53" i="15"/>
  <c r="AT53" i="15"/>
  <c r="AR54" i="15"/>
  <c r="AT54" i="15"/>
  <c r="AN55" i="15"/>
  <c r="AR55" i="15"/>
  <c r="AS55" i="15"/>
  <c r="AT55" i="15"/>
  <c r="AU55" i="15"/>
  <c r="AR56" i="15"/>
  <c r="AS56" i="15"/>
  <c r="AT56" i="15"/>
  <c r="AU56" i="15"/>
  <c r="AR57" i="15"/>
  <c r="AT57" i="15"/>
  <c r="AM58" i="15"/>
  <c r="AR58" i="15"/>
  <c r="AT58" i="15"/>
  <c r="AN59" i="15"/>
  <c r="AR59" i="15"/>
  <c r="AT59" i="15"/>
  <c r="AU59" i="15"/>
  <c r="AR60" i="15"/>
  <c r="AM61" i="15"/>
  <c r="AN61" i="15"/>
  <c r="AR61" i="15"/>
  <c r="AT61" i="15"/>
  <c r="AU61" i="15"/>
  <c r="AN62" i="15"/>
  <c r="AR62" i="15"/>
  <c r="AS62" i="15"/>
  <c r="AT62" i="15"/>
  <c r="AU62" i="15"/>
  <c r="AN63" i="15"/>
  <c r="AR63" i="15"/>
  <c r="AT63" i="15"/>
  <c r="AM64" i="15"/>
  <c r="AN64" i="15"/>
  <c r="AR64" i="15"/>
  <c r="AT64" i="15"/>
  <c r="AU64" i="15"/>
  <c r="AR65" i="15"/>
  <c r="AS65" i="15"/>
  <c r="AT65" i="15"/>
  <c r="AU65" i="15"/>
  <c r="AU66" i="15"/>
  <c r="AN67" i="15"/>
  <c r="AR67" i="15"/>
  <c r="AS67" i="15"/>
  <c r="AT67" i="15"/>
  <c r="AU67" i="15"/>
  <c r="AR68" i="15"/>
  <c r="AS68" i="15"/>
  <c r="AN69" i="15"/>
  <c r="AR69" i="15"/>
  <c r="AS69" i="15"/>
  <c r="AR70" i="15"/>
  <c r="AT70" i="15"/>
  <c r="AR71" i="15"/>
  <c r="AT71" i="15"/>
  <c r="AR72" i="15"/>
  <c r="AS72" i="15"/>
  <c r="AT72" i="15"/>
  <c r="AU72" i="15"/>
  <c r="AR73" i="15"/>
  <c r="AS73" i="15"/>
  <c r="AU73" i="15"/>
  <c r="AN74" i="15"/>
  <c r="AR74" i="15"/>
  <c r="AS74" i="15"/>
  <c r="AT74" i="15"/>
  <c r="AU74" i="15"/>
  <c r="AR75" i="15"/>
  <c r="AS75" i="15"/>
  <c r="AT75" i="15"/>
  <c r="AU75" i="15"/>
  <c r="AR76" i="15"/>
  <c r="AS76" i="15"/>
  <c r="AT76" i="15"/>
  <c r="AU76" i="15"/>
  <c r="AN77" i="15"/>
  <c r="AR77" i="15"/>
  <c r="AS77" i="15"/>
  <c r="AT77" i="15"/>
  <c r="AU77" i="15"/>
  <c r="AR78" i="15"/>
  <c r="AR79" i="15"/>
  <c r="AR80" i="15"/>
  <c r="AT80" i="15"/>
  <c r="AM81" i="15"/>
  <c r="AR81" i="15"/>
  <c r="AT81" i="15"/>
  <c r="AL9" i="15"/>
  <c r="AL12" i="15"/>
  <c r="AL16" i="15"/>
  <c r="AL29" i="15"/>
  <c r="AL63" i="15"/>
  <c r="AL64" i="15"/>
  <c r="AL68" i="15"/>
  <c r="AL69" i="15"/>
  <c r="AL73" i="15"/>
  <c r="AL76" i="15"/>
  <c r="AL80" i="15"/>
  <c r="AL81" i="15"/>
  <c r="AH5" i="15"/>
  <c r="AJ5" i="15"/>
  <c r="AH6" i="15"/>
  <c r="AJ6" i="15"/>
  <c r="AC7" i="15"/>
  <c r="AH7" i="15"/>
  <c r="AJ7" i="15"/>
  <c r="AD8" i="15"/>
  <c r="AH8" i="15"/>
  <c r="AI8" i="15"/>
  <c r="AJ8" i="15"/>
  <c r="AK8" i="15"/>
  <c r="AH9" i="15"/>
  <c r="AH10" i="15"/>
  <c r="AI10" i="15"/>
  <c r="AJ10" i="15"/>
  <c r="AK10" i="15"/>
  <c r="AJ11" i="15"/>
  <c r="AD12" i="15"/>
  <c r="AH12" i="15"/>
  <c r="AK12" i="15"/>
  <c r="AH13" i="15"/>
  <c r="AJ13" i="15"/>
  <c r="AH14" i="15"/>
  <c r="AI14" i="15"/>
  <c r="AJ14" i="15"/>
  <c r="AK14" i="15"/>
  <c r="AH15" i="15"/>
  <c r="AI15" i="15"/>
  <c r="AJ15" i="15"/>
  <c r="AK15" i="15"/>
  <c r="AC16" i="15"/>
  <c r="AD16" i="15"/>
  <c r="AI16" i="15"/>
  <c r="AJ16" i="15"/>
  <c r="AK16" i="15"/>
  <c r="AH17" i="15"/>
  <c r="AJ17" i="15"/>
  <c r="AC18" i="15"/>
  <c r="AH18" i="15"/>
  <c r="AJ18" i="15"/>
  <c r="AI19" i="15"/>
  <c r="AJ19" i="15"/>
  <c r="AH20" i="15"/>
  <c r="AI20" i="15"/>
  <c r="AJ20" i="15"/>
  <c r="AK20" i="15"/>
  <c r="AH21" i="15"/>
  <c r="AD23" i="15"/>
  <c r="AH23" i="15"/>
  <c r="AI23" i="15"/>
  <c r="AK23" i="15"/>
  <c r="AH24" i="15"/>
  <c r="AI24" i="15"/>
  <c r="AK24" i="15"/>
  <c r="AH25" i="15"/>
  <c r="AI25" i="15"/>
  <c r="AJ25" i="15"/>
  <c r="AK25" i="15"/>
  <c r="AD26" i="15"/>
  <c r="AH26" i="15"/>
  <c r="AI26" i="15"/>
  <c r="AJ26" i="15"/>
  <c r="AD27" i="15"/>
  <c r="AJ27" i="15"/>
  <c r="AK27" i="15"/>
  <c r="AH28" i="15"/>
  <c r="AJ28" i="15"/>
  <c r="AD29" i="15"/>
  <c r="AI29" i="15"/>
  <c r="AJ29" i="15"/>
  <c r="AK29" i="15"/>
  <c r="AH30" i="15"/>
  <c r="AJ30" i="15"/>
  <c r="AK30" i="15"/>
  <c r="AI31" i="15"/>
  <c r="AJ31" i="15"/>
  <c r="AH32" i="15"/>
  <c r="AI32" i="15"/>
  <c r="AJ32" i="15"/>
  <c r="AH33" i="15"/>
  <c r="AJ33" i="15"/>
  <c r="AC34" i="15"/>
  <c r="AD34" i="15"/>
  <c r="AH34" i="15"/>
  <c r="AI34" i="15"/>
  <c r="AJ34" i="15"/>
  <c r="AH35" i="15"/>
  <c r="AI35" i="15"/>
  <c r="AJ35" i="15"/>
  <c r="AK35" i="15"/>
  <c r="AJ36" i="15"/>
  <c r="AH37" i="15"/>
  <c r="AI37" i="15"/>
  <c r="AJ37" i="15"/>
  <c r="AD38" i="15"/>
  <c r="AH38" i="15"/>
  <c r="AJ38" i="15"/>
  <c r="AK38" i="15"/>
  <c r="AH39" i="15"/>
  <c r="AJ39" i="15"/>
  <c r="AD40" i="15"/>
  <c r="AH40" i="15"/>
  <c r="AI40" i="15"/>
  <c r="AJ40" i="15"/>
  <c r="AI41" i="15"/>
  <c r="AJ41" i="15"/>
  <c r="AK41" i="15"/>
  <c r="AD42" i="15"/>
  <c r="AH42" i="15"/>
  <c r="AJ42" i="15"/>
  <c r="AK42" i="15"/>
  <c r="AC43" i="15"/>
  <c r="AD43" i="15"/>
  <c r="AJ43" i="15"/>
  <c r="AK43" i="15"/>
  <c r="AH44" i="15"/>
  <c r="AI45" i="15"/>
  <c r="AJ45" i="15"/>
  <c r="AC46" i="15"/>
  <c r="AJ46" i="15"/>
  <c r="AC47" i="15"/>
  <c r="AH47" i="15"/>
  <c r="AJ47" i="15"/>
  <c r="AK47" i="15"/>
  <c r="AD48" i="15"/>
  <c r="AI48" i="15"/>
  <c r="AJ48" i="15"/>
  <c r="AH49" i="15"/>
  <c r="AI49" i="15"/>
  <c r="AJ49" i="15"/>
  <c r="AK49" i="15"/>
  <c r="AH50" i="15"/>
  <c r="AJ50" i="15"/>
  <c r="AD51" i="15"/>
  <c r="AH51" i="15"/>
  <c r="AK51" i="15"/>
  <c r="AH52" i="15"/>
  <c r="AI52" i="15"/>
  <c r="AJ52" i="15"/>
  <c r="AD53" i="15"/>
  <c r="AH53" i="15"/>
  <c r="AJ53" i="15"/>
  <c r="AH54" i="15"/>
  <c r="AJ54" i="15"/>
  <c r="AD55" i="15"/>
  <c r="AH55" i="15"/>
  <c r="AI55" i="15"/>
  <c r="AJ55" i="15"/>
  <c r="AK55" i="15"/>
  <c r="AH56" i="15"/>
  <c r="AI56" i="15"/>
  <c r="AJ56" i="15"/>
  <c r="AK56" i="15"/>
  <c r="AH57" i="15"/>
  <c r="AJ57" i="15"/>
  <c r="AC58" i="15"/>
  <c r="AH58" i="15"/>
  <c r="AJ58" i="15"/>
  <c r="AD59" i="15"/>
  <c r="AH59" i="15"/>
  <c r="AJ59" i="15"/>
  <c r="AK59" i="15"/>
  <c r="AH60" i="15"/>
  <c r="AC61" i="15"/>
  <c r="AD61" i="15"/>
  <c r="AH61" i="15"/>
  <c r="AJ61" i="15"/>
  <c r="AK61" i="15"/>
  <c r="AD62" i="15"/>
  <c r="AH62" i="15"/>
  <c r="AI62" i="15"/>
  <c r="AJ62" i="15"/>
  <c r="AK62" i="15"/>
  <c r="AD63" i="15"/>
  <c r="AH63" i="15"/>
  <c r="AJ63" i="15"/>
  <c r="AC64" i="15"/>
  <c r="AD64" i="15"/>
  <c r="AH64" i="15"/>
  <c r="AJ64" i="15"/>
  <c r="AK64" i="15"/>
  <c r="AH65" i="15"/>
  <c r="AI65" i="15"/>
  <c r="AJ65" i="15"/>
  <c r="AK65" i="15"/>
  <c r="AK66" i="15"/>
  <c r="AD67" i="15"/>
  <c r="AH67" i="15"/>
  <c r="AI67" i="15"/>
  <c r="AJ67" i="15"/>
  <c r="AK67" i="15"/>
  <c r="AH68" i="15"/>
  <c r="AI68" i="15"/>
  <c r="AD69" i="15"/>
  <c r="AH69" i="15"/>
  <c r="AI69" i="15"/>
  <c r="AH70" i="15"/>
  <c r="AJ70" i="15"/>
  <c r="AH71" i="15"/>
  <c r="AJ71" i="15"/>
  <c r="AH72" i="15"/>
  <c r="AI72" i="15"/>
  <c r="AJ72" i="15"/>
  <c r="AK72" i="15"/>
  <c r="AH73" i="15"/>
  <c r="AI73" i="15"/>
  <c r="AK73" i="15"/>
  <c r="AD74" i="15"/>
  <c r="AH74" i="15"/>
  <c r="AI74" i="15"/>
  <c r="AJ74" i="15"/>
  <c r="AK74" i="15"/>
  <c r="AH75" i="15"/>
  <c r="AI75" i="15"/>
  <c r="AJ75" i="15"/>
  <c r="AK75" i="15"/>
  <c r="AH76" i="15"/>
  <c r="AI76" i="15"/>
  <c r="AJ76" i="15"/>
  <c r="AK76" i="15"/>
  <c r="AD77" i="15"/>
  <c r="AH77" i="15"/>
  <c r="AI77" i="15"/>
  <c r="AJ77" i="15"/>
  <c r="AK77" i="15"/>
  <c r="AH78" i="15"/>
  <c r="AH79" i="15"/>
  <c r="AH80" i="15"/>
  <c r="AJ80" i="15"/>
  <c r="AC81" i="15"/>
  <c r="AH81" i="15"/>
  <c r="AJ81" i="15"/>
  <c r="AB9" i="15"/>
  <c r="AB12" i="15"/>
  <c r="AB16" i="15"/>
  <c r="AB29" i="15"/>
  <c r="AB63" i="15"/>
  <c r="AB64" i="15"/>
  <c r="AB68" i="15"/>
  <c r="AB69" i="15"/>
  <c r="AB73" i="15"/>
  <c r="AB76" i="15"/>
  <c r="AB80" i="15"/>
  <c r="AB81" i="15"/>
  <c r="R192" i="15"/>
  <c r="AB196" i="15" s="1"/>
  <c r="AA192" i="15"/>
  <c r="AK196" i="15" s="1"/>
  <c r="Z192" i="15"/>
  <c r="AJ196" i="15" s="1"/>
  <c r="Y192" i="15"/>
  <c r="X192" i="15"/>
  <c r="W192" i="15"/>
  <c r="V192" i="15"/>
  <c r="U192" i="15"/>
  <c r="T192" i="15"/>
  <c r="AD196" i="15" s="1"/>
  <c r="S192" i="15"/>
  <c r="AC196" i="15" s="1"/>
  <c r="M190" i="15"/>
  <c r="S85" i="15"/>
  <c r="AC89" i="15" s="1"/>
  <c r="T85" i="15"/>
  <c r="AD89" i="15" s="1"/>
  <c r="U85" i="15"/>
  <c r="AE89" i="15" s="1"/>
  <c r="V85" i="15"/>
  <c r="W85" i="15"/>
  <c r="X85" i="15"/>
  <c r="AH89" i="15" s="1"/>
  <c r="Y85" i="15"/>
  <c r="AI89" i="15" s="1"/>
  <c r="Z85" i="15"/>
  <c r="AJ89" i="15" s="1"/>
  <c r="AA85" i="15"/>
  <c r="AK89" i="15" s="1"/>
  <c r="R85" i="15"/>
  <c r="M83" i="15"/>
  <c r="AH11" i="20" l="1"/>
  <c r="AK128" i="20"/>
  <c r="AK161" i="20"/>
  <c r="AK141" i="20"/>
  <c r="AK125" i="20"/>
  <c r="AK120" i="20"/>
  <c r="AK151" i="20"/>
  <c r="AK124" i="20"/>
  <c r="AK129" i="20"/>
  <c r="AK126" i="20"/>
  <c r="AC79" i="20"/>
  <c r="AM10" i="20"/>
  <c r="AC31" i="20"/>
  <c r="AD33" i="20"/>
  <c r="AM39" i="20"/>
  <c r="AN41" i="20"/>
  <c r="AD31" i="20"/>
  <c r="AN39" i="20"/>
  <c r="AO41" i="20"/>
  <c r="AM65" i="20"/>
  <c r="AD127" i="20"/>
  <c r="AE157" i="20"/>
  <c r="AD165" i="20"/>
  <c r="AO39" i="20"/>
  <c r="AO69" i="20"/>
  <c r="AE127" i="20"/>
  <c r="AD151" i="20"/>
  <c r="AP154" i="20"/>
  <c r="AF157" i="20"/>
  <c r="AE165" i="20"/>
  <c r="AF170" i="20"/>
  <c r="AC9" i="20"/>
  <c r="AE11" i="20"/>
  <c r="AM49" i="20"/>
  <c r="AN120" i="20"/>
  <c r="AE180" i="20"/>
  <c r="AE9" i="20"/>
  <c r="AG11" i="20"/>
  <c r="AE15" i="20"/>
  <c r="AN18" i="20"/>
  <c r="AO20" i="20"/>
  <c r="AO25" i="20"/>
  <c r="AG38" i="20"/>
  <c r="AN49" i="20"/>
  <c r="AE118" i="20"/>
  <c r="AF161" i="20"/>
  <c r="AN80" i="20"/>
  <c r="AM31" i="20"/>
  <c r="AD47" i="20"/>
  <c r="AN31" i="20"/>
  <c r="AN35" i="20"/>
  <c r="AE45" i="20"/>
  <c r="AN66" i="20"/>
  <c r="AE73" i="20"/>
  <c r="AM76" i="20"/>
  <c r="AE78" i="20"/>
  <c r="AM9" i="20"/>
  <c r="AE28" i="20"/>
  <c r="AO40" i="20"/>
  <c r="AN47" i="20"/>
  <c r="AC71" i="20"/>
  <c r="AN76" i="20"/>
  <c r="AT51" i="20"/>
  <c r="AM20" i="20"/>
  <c r="AC28" i="20"/>
  <c r="AO49" i="20"/>
  <c r="AO51" i="20"/>
  <c r="AD58" i="20"/>
  <c r="AD78" i="20"/>
  <c r="AD81" i="20"/>
  <c r="AN163" i="20"/>
  <c r="AO76" i="20"/>
  <c r="AC5" i="20"/>
  <c r="AP141" i="20"/>
  <c r="AB10" i="20"/>
  <c r="AG78" i="20"/>
  <c r="AQ70" i="20"/>
  <c r="AG79" i="20"/>
  <c r="AQ71" i="20"/>
  <c r="AQ61" i="20"/>
  <c r="AG69" i="20"/>
  <c r="AG58" i="20"/>
  <c r="AG39" i="20"/>
  <c r="AQ28" i="20"/>
  <c r="AQ7" i="20"/>
  <c r="AQ78" i="20"/>
  <c r="AG49" i="20"/>
  <c r="AG40" i="20"/>
  <c r="AG21" i="20"/>
  <c r="AQ9" i="20"/>
  <c r="AG50" i="20"/>
  <c r="AG41" i="20"/>
  <c r="AQ30" i="20"/>
  <c r="AQ11" i="20"/>
  <c r="AG81" i="20"/>
  <c r="AQ69" i="20"/>
  <c r="AQ17" i="20"/>
  <c r="AQ65" i="20"/>
  <c r="AQ60" i="20"/>
  <c r="AQ56" i="20"/>
  <c r="AG45" i="20"/>
  <c r="AQ39" i="20"/>
  <c r="AG28" i="20"/>
  <c r="AQ20" i="20"/>
  <c r="AG59" i="20"/>
  <c r="AQ21" i="20"/>
  <c r="AD89" i="20"/>
  <c r="AD202" i="20"/>
  <c r="AQ27" i="20"/>
  <c r="AG44" i="20"/>
  <c r="AR41" i="20"/>
  <c r="AH31" i="20"/>
  <c r="AH29" i="20"/>
  <c r="AQ131" i="20"/>
  <c r="AQ149" i="20"/>
  <c r="AQ151" i="20"/>
  <c r="AQ178" i="20"/>
  <c r="AD128" i="20"/>
  <c r="AD139" i="20"/>
  <c r="AN127" i="20"/>
  <c r="AN117" i="20"/>
  <c r="AN139" i="20"/>
  <c r="AD131" i="20"/>
  <c r="AN185" i="20"/>
  <c r="AD175" i="20"/>
  <c r="AD163" i="20"/>
  <c r="AD159" i="20"/>
  <c r="AN131" i="20"/>
  <c r="AD121" i="20"/>
  <c r="AN179" i="20"/>
  <c r="AN161" i="20"/>
  <c r="AN129" i="20"/>
  <c r="AN164" i="20"/>
  <c r="AD135" i="20"/>
  <c r="AD188" i="20"/>
  <c r="AD186" i="20"/>
  <c r="AD140" i="20"/>
  <c r="AD113" i="20"/>
  <c r="AL8" i="20"/>
  <c r="AL18" i="20"/>
  <c r="AL49" i="20"/>
  <c r="AF89" i="20"/>
  <c r="AF202" i="20"/>
  <c r="AH129" i="20"/>
  <c r="AQ166" i="20"/>
  <c r="AQ180" i="20"/>
  <c r="AO188" i="20"/>
  <c r="AO187" i="20"/>
  <c r="AO181" i="20"/>
  <c r="AO171" i="20"/>
  <c r="AO170" i="20"/>
  <c r="AO169" i="20"/>
  <c r="AO168" i="20"/>
  <c r="AO161" i="20"/>
  <c r="AO151" i="20"/>
  <c r="AO150" i="20"/>
  <c r="AO149" i="20"/>
  <c r="AO148" i="20"/>
  <c r="AO147" i="20"/>
  <c r="AO141" i="20"/>
  <c r="AO131" i="20"/>
  <c r="AO130" i="20"/>
  <c r="AO129" i="20"/>
  <c r="AO128" i="20"/>
  <c r="AO121" i="20"/>
  <c r="AE171" i="20"/>
  <c r="AE146" i="20"/>
  <c r="AE119" i="20"/>
  <c r="AE184" i="20"/>
  <c r="AE148" i="20"/>
  <c r="AE176" i="20"/>
  <c r="AE151" i="20"/>
  <c r="AE141" i="20"/>
  <c r="AE137" i="20"/>
  <c r="AE116" i="20"/>
  <c r="AE159" i="20"/>
  <c r="AE138" i="20"/>
  <c r="AE160" i="20"/>
  <c r="AE131" i="20"/>
  <c r="AE128" i="20"/>
  <c r="AE135" i="20"/>
  <c r="AE166" i="20"/>
  <c r="AE169" i="20"/>
  <c r="AE140" i="20"/>
  <c r="AL11" i="20"/>
  <c r="AL41" i="20"/>
  <c r="AB51" i="20"/>
  <c r="AQ64" i="20"/>
  <c r="AB79" i="20"/>
  <c r="AG89" i="20"/>
  <c r="AG202" i="20"/>
  <c r="AG127" i="20"/>
  <c r="AF138" i="20"/>
  <c r="AP151" i="20"/>
  <c r="AP125" i="20"/>
  <c r="AF165" i="20"/>
  <c r="AP160" i="20"/>
  <c r="AF140" i="20"/>
  <c r="AF130" i="20"/>
  <c r="AF184" i="20"/>
  <c r="AF172" i="20"/>
  <c r="AP149" i="20"/>
  <c r="AF159" i="20"/>
  <c r="AF149" i="20"/>
  <c r="AP181" i="20"/>
  <c r="AP131" i="20"/>
  <c r="AP140" i="20"/>
  <c r="AF119" i="20"/>
  <c r="AF179" i="20"/>
  <c r="AP177" i="20"/>
  <c r="AP169" i="20"/>
  <c r="AP147" i="20"/>
  <c r="AP170" i="20"/>
  <c r="AP155" i="20"/>
  <c r="AP150" i="20"/>
  <c r="AP139" i="20"/>
  <c r="AP123" i="20"/>
  <c r="AF128" i="20"/>
  <c r="AF121" i="20"/>
  <c r="AP179" i="20"/>
  <c r="AP161" i="20"/>
  <c r="AF141" i="20"/>
  <c r="AP129" i="20"/>
  <c r="AF125" i="20"/>
  <c r="AP145" i="20"/>
  <c r="AP171" i="20"/>
  <c r="AF169" i="20"/>
  <c r="AF176" i="20"/>
  <c r="AP159" i="20"/>
  <c r="AF155" i="20"/>
  <c r="AP137" i="20"/>
  <c r="AP120" i="20"/>
  <c r="AF171" i="20"/>
  <c r="AF156" i="20"/>
  <c r="AF148" i="20"/>
  <c r="AF145" i="20"/>
  <c r="AF117" i="20"/>
  <c r="AH89" i="20"/>
  <c r="AQ187" i="20"/>
  <c r="AG129" i="20"/>
  <c r="AG120" i="20"/>
  <c r="AQ115" i="20"/>
  <c r="AQ159" i="20"/>
  <c r="AG155" i="20"/>
  <c r="AG139" i="20"/>
  <c r="AG186" i="20"/>
  <c r="AQ169" i="20"/>
  <c r="AG156" i="20"/>
  <c r="AG149" i="20"/>
  <c r="AG171" i="20"/>
  <c r="AG151" i="20"/>
  <c r="AQ148" i="20"/>
  <c r="AG146" i="20"/>
  <c r="AG141" i="20"/>
  <c r="AQ179" i="20"/>
  <c r="AG166" i="20"/>
  <c r="AG161" i="20"/>
  <c r="AG126" i="20"/>
  <c r="AG188" i="20"/>
  <c r="AG157" i="20"/>
  <c r="AG121" i="20"/>
  <c r="AQ181" i="20"/>
  <c r="AQ188" i="20"/>
  <c r="AG179" i="20"/>
  <c r="AQ147" i="20"/>
  <c r="AQ161" i="20"/>
  <c r="AG160" i="20"/>
  <c r="AQ129" i="20"/>
  <c r="AQ171" i="20"/>
  <c r="AG169" i="20"/>
  <c r="AQ164" i="20"/>
  <c r="AG170" i="20"/>
  <c r="AQ162" i="20"/>
  <c r="AG140" i="20"/>
  <c r="AG148" i="20"/>
  <c r="AQ121" i="20"/>
  <c r="AG48" i="20"/>
  <c r="AS187" i="20"/>
  <c r="AS177" i="20"/>
  <c r="AS171" i="20"/>
  <c r="AS161" i="20"/>
  <c r="AS157" i="20"/>
  <c r="AS154" i="20"/>
  <c r="AS151" i="20"/>
  <c r="AS150" i="20"/>
  <c r="AS149" i="20"/>
  <c r="AS140" i="20"/>
  <c r="AS137" i="20"/>
  <c r="AS129" i="20"/>
  <c r="AS120" i="20"/>
  <c r="AS119" i="20"/>
  <c r="AI140" i="20"/>
  <c r="AI166" i="20"/>
  <c r="AI150" i="20"/>
  <c r="AI124" i="20"/>
  <c r="AI161" i="20"/>
  <c r="AI187" i="20"/>
  <c r="AI119" i="20"/>
  <c r="AI129" i="20"/>
  <c r="AI186" i="20"/>
  <c r="AI171" i="20"/>
  <c r="AI151" i="20"/>
  <c r="AI120" i="20"/>
  <c r="AT21" i="20"/>
  <c r="AQ35" i="20"/>
  <c r="AB71" i="20"/>
  <c r="AQ141" i="20"/>
  <c r="AG159" i="20"/>
  <c r="AR150" i="20"/>
  <c r="AR148" i="20"/>
  <c r="AR143" i="20"/>
  <c r="AH150" i="20"/>
  <c r="AG31" i="20"/>
  <c r="AL40" i="20"/>
  <c r="AG60" i="20"/>
  <c r="AG181" i="20"/>
  <c r="AL17" i="20"/>
  <c r="AQ38" i="20"/>
  <c r="AG55" i="20"/>
  <c r="AQ137" i="20"/>
  <c r="AF146" i="20"/>
  <c r="AH155" i="20"/>
  <c r="AB28" i="20"/>
  <c r="AB30" i="20"/>
  <c r="AQ79" i="20"/>
  <c r="AG134" i="20"/>
  <c r="AH136" i="20"/>
  <c r="AL67" i="20"/>
  <c r="AL57" i="20"/>
  <c r="AB49" i="20"/>
  <c r="AB57" i="20"/>
  <c r="AL77" i="20"/>
  <c r="AL66" i="20"/>
  <c r="AL61" i="20"/>
  <c r="AB31" i="20"/>
  <c r="AL25" i="20"/>
  <c r="AL71" i="20"/>
  <c r="AB18" i="20"/>
  <c r="AB38" i="20"/>
  <c r="AB19" i="20"/>
  <c r="AB20" i="20"/>
  <c r="AL28" i="20"/>
  <c r="AB61" i="20"/>
  <c r="AL10" i="20"/>
  <c r="AB78" i="20"/>
  <c r="AB67" i="20"/>
  <c r="AB58" i="20"/>
  <c r="AL14" i="20"/>
  <c r="AB44" i="20"/>
  <c r="AG47" i="20"/>
  <c r="AI118" i="20"/>
  <c r="AQ120" i="20"/>
  <c r="AQ155" i="20"/>
  <c r="AN159" i="20"/>
  <c r="AE188" i="20"/>
  <c r="AB8" i="20"/>
  <c r="AJ9" i="20"/>
  <c r="AQ34" i="20"/>
  <c r="AG36" i="20"/>
  <c r="AL55" i="20"/>
  <c r="AJ69" i="20"/>
  <c r="AJ66" i="20"/>
  <c r="AJ23" i="20"/>
  <c r="AJ24" i="20"/>
  <c r="AJ51" i="20"/>
  <c r="AJ68" i="20"/>
  <c r="AJ79" i="20"/>
  <c r="AB41" i="20"/>
  <c r="AT9" i="20"/>
  <c r="AJ21" i="20"/>
  <c r="AL36" i="20"/>
  <c r="AQ51" i="20"/>
  <c r="AL60" i="20"/>
  <c r="AG118" i="20"/>
  <c r="AB24" i="20"/>
  <c r="V83" i="20"/>
  <c r="AH118" i="20"/>
  <c r="AQ150" i="20"/>
  <c r="AB11" i="20"/>
  <c r="AL19" i="20"/>
  <c r="AB59" i="20"/>
  <c r="Y83" i="20"/>
  <c r="AI128" i="20"/>
  <c r="AD180" i="20"/>
  <c r="AI188" i="20"/>
  <c r="AC48" i="20"/>
  <c r="AC51" i="20"/>
  <c r="AC78" i="20"/>
  <c r="AC65" i="20"/>
  <c r="AM70" i="20"/>
  <c r="AM41" i="20"/>
  <c r="AJ186" i="20"/>
  <c r="AJ131" i="20"/>
  <c r="AT119" i="20"/>
  <c r="AJ176" i="20"/>
  <c r="AJ130" i="20"/>
  <c r="AJ180" i="20"/>
  <c r="AC27" i="20"/>
  <c r="AN70" i="20"/>
  <c r="AD21" i="20"/>
  <c r="AD19" i="20"/>
  <c r="AD18" i="20"/>
  <c r="AD17" i="20"/>
  <c r="AD15" i="20"/>
  <c r="AD14" i="20"/>
  <c r="AD13" i="20"/>
  <c r="AD11" i="20"/>
  <c r="AD10" i="20"/>
  <c r="AU170" i="20"/>
  <c r="AU161" i="20"/>
  <c r="AU160" i="20"/>
  <c r="AU159" i="20"/>
  <c r="AU157" i="20"/>
  <c r="AU155" i="20"/>
  <c r="AU141" i="20"/>
  <c r="AU139" i="20"/>
  <c r="AU135" i="20"/>
  <c r="AU129" i="20"/>
  <c r="AU128" i="20"/>
  <c r="AU126" i="20"/>
  <c r="AU125" i="20"/>
  <c r="AU120" i="20"/>
  <c r="AK178" i="20"/>
  <c r="AK118" i="20"/>
  <c r="AK176" i="20"/>
  <c r="AK160" i="20"/>
  <c r="AK146" i="20"/>
  <c r="AM69" i="20"/>
  <c r="AE51" i="20"/>
  <c r="AO59" i="20"/>
  <c r="AE54" i="20"/>
  <c r="AO81" i="20"/>
  <c r="AO60" i="20"/>
  <c r="AE27" i="20"/>
  <c r="AK89" i="20"/>
  <c r="AC196" i="20"/>
  <c r="AM11" i="20"/>
  <c r="AM30" i="20"/>
  <c r="AO31" i="20"/>
  <c r="AC41" i="20"/>
  <c r="AD71" i="20"/>
  <c r="AM68" i="20"/>
  <c r="AM8" i="20"/>
  <c r="AN9" i="20"/>
  <c r="AC21" i="20"/>
  <c r="AO29" i="20"/>
  <c r="AD57" i="20"/>
  <c r="AE61" i="20"/>
  <c r="AT151" i="20"/>
  <c r="AB202" i="20"/>
  <c r="AM5" i="20"/>
  <c r="AO9" i="20"/>
  <c r="AC20" i="20"/>
  <c r="AE21" i="20"/>
  <c r="AN28" i="20"/>
  <c r="AC39" i="20"/>
  <c r="AE40" i="20"/>
  <c r="AO45" i="20"/>
  <c r="AC49" i="20"/>
  <c r="AJ119" i="20"/>
  <c r="AT180" i="20"/>
  <c r="AH202" i="20"/>
  <c r="AC202" i="20"/>
  <c r="AO7" i="20"/>
  <c r="AO8" i="20"/>
  <c r="AC19" i="20"/>
  <c r="AE20" i="20"/>
  <c r="AM27" i="20"/>
  <c r="AO28" i="20"/>
  <c r="AD39" i="20"/>
  <c r="AE49" i="20"/>
  <c r="AC80" i="20"/>
  <c r="AK139" i="20"/>
  <c r="AI202" i="20"/>
  <c r="AO5" i="20"/>
  <c r="AO6" i="20"/>
  <c r="AE19" i="20"/>
  <c r="AE39" i="20"/>
  <c r="AD80" i="20"/>
  <c r="AJ202" i="20"/>
  <c r="AE18" i="20"/>
  <c r="AM25" i="20"/>
  <c r="AO27" i="20"/>
  <c r="AE38" i="20"/>
  <c r="AN44" i="20"/>
  <c r="AN71" i="20"/>
  <c r="AK135" i="20"/>
  <c r="AK144" i="20"/>
  <c r="AK202" i="20"/>
  <c r="AD35" i="20"/>
  <c r="AE48" i="20"/>
  <c r="AD60" i="20"/>
  <c r="AE70" i="20"/>
  <c r="AO71" i="20"/>
  <c r="AN81" i="20"/>
  <c r="AT129" i="20"/>
  <c r="S190" i="20"/>
  <c r="AE202" i="20"/>
  <c r="R190" i="20"/>
  <c r="AA83" i="20"/>
  <c r="AH46" i="19"/>
  <c r="AH31" i="19"/>
  <c r="AH66" i="19"/>
  <c r="AH45" i="19"/>
  <c r="AH36" i="19"/>
  <c r="AI43" i="19"/>
  <c r="AI46" i="19"/>
  <c r="AI6" i="19"/>
  <c r="AI11" i="19"/>
  <c r="AI5" i="19"/>
  <c r="AI30" i="19"/>
  <c r="AI39" i="19"/>
  <c r="AI63" i="19"/>
  <c r="AI33" i="19"/>
  <c r="AI61" i="19"/>
  <c r="AJ9" i="19"/>
  <c r="AJ21" i="19"/>
  <c r="AT22" i="19"/>
  <c r="AJ44" i="19"/>
  <c r="AT21" i="19"/>
  <c r="AJ73" i="19"/>
  <c r="AL49" i="19"/>
  <c r="AL54" i="19"/>
  <c r="AB56" i="19"/>
  <c r="AN35" i="19"/>
  <c r="AD5" i="19"/>
  <c r="AL45" i="19"/>
  <c r="AB34" i="19"/>
  <c r="AL50" i="19"/>
  <c r="AB44" i="19"/>
  <c r="AB25" i="19"/>
  <c r="AB20" i="19"/>
  <c r="AB74" i="19"/>
  <c r="AL60" i="19"/>
  <c r="AB35" i="19"/>
  <c r="AL22" i="19"/>
  <c r="AB26" i="19"/>
  <c r="AB21" i="19"/>
  <c r="AB59" i="19"/>
  <c r="AB75" i="19"/>
  <c r="AB70" i="19"/>
  <c r="AB50" i="19"/>
  <c r="AL13" i="19"/>
  <c r="AB65" i="19"/>
  <c r="AB22" i="19"/>
  <c r="AB66" i="19"/>
  <c r="AB46" i="19"/>
  <c r="AB32" i="19"/>
  <c r="AL24" i="19"/>
  <c r="AB51" i="19"/>
  <c r="AN49" i="19"/>
  <c r="AK89" i="19"/>
  <c r="AL11" i="19"/>
  <c r="AL30" i="19"/>
  <c r="AL40" i="19"/>
  <c r="S83" i="19"/>
  <c r="AD44" i="19"/>
  <c r="AD20" i="19"/>
  <c r="AD15" i="19"/>
  <c r="AD35" i="19"/>
  <c r="AD11" i="19"/>
  <c r="AD6" i="19"/>
  <c r="AD49" i="19"/>
  <c r="AD80" i="19"/>
  <c r="AD54" i="19"/>
  <c r="AD75" i="19"/>
  <c r="AD45" i="19"/>
  <c r="AD70" i="19"/>
  <c r="AD50" i="19"/>
  <c r="AN78" i="19"/>
  <c r="AD81" i="19"/>
  <c r="AD60" i="19"/>
  <c r="AD41" i="19"/>
  <c r="AN14" i="19"/>
  <c r="AN73" i="19"/>
  <c r="AD71" i="19"/>
  <c r="AN68" i="19"/>
  <c r="AD37" i="19"/>
  <c r="AD56" i="19"/>
  <c r="AN25" i="19"/>
  <c r="AN15" i="19"/>
  <c r="AN30" i="19"/>
  <c r="AL15" i="19"/>
  <c r="AD19" i="19"/>
  <c r="AB52" i="19"/>
  <c r="AD58" i="19"/>
  <c r="U83" i="19"/>
  <c r="AN65" i="19"/>
  <c r="V83" i="19"/>
  <c r="AD10" i="19"/>
  <c r="AL25" i="19"/>
  <c r="AD14" i="19"/>
  <c r="AN21" i="19"/>
  <c r="AL48" i="19"/>
  <c r="AN54" i="19"/>
  <c r="AA83" i="19"/>
  <c r="AB24" i="19"/>
  <c r="AD24" i="19"/>
  <c r="AL39" i="19"/>
  <c r="AB61" i="19"/>
  <c r="AD68" i="19"/>
  <c r="AS70" i="19"/>
  <c r="AS51" i="19"/>
  <c r="AS50" i="19"/>
  <c r="AS12" i="19"/>
  <c r="AS11" i="19"/>
  <c r="AS9" i="19"/>
  <c r="AI51" i="19"/>
  <c r="AJ51" i="19"/>
  <c r="AI12" i="19"/>
  <c r="AJ22" i="19"/>
  <c r="AJ60" i="19"/>
  <c r="AT24" i="19"/>
  <c r="AI70" i="19"/>
  <c r="AC89" i="19"/>
  <c r="AI80" i="19"/>
  <c r="AE89" i="19"/>
  <c r="AI21" i="19"/>
  <c r="AI64" i="19"/>
  <c r="AF89" i="19"/>
  <c r="AR29" i="19"/>
  <c r="AR31" i="19"/>
  <c r="AR41" i="19"/>
  <c r="W83" i="19"/>
  <c r="AJ158" i="17"/>
  <c r="AJ130" i="17"/>
  <c r="AD65" i="17"/>
  <c r="AE62" i="17"/>
  <c r="AE41" i="17"/>
  <c r="AO10" i="17"/>
  <c r="AE72" i="17"/>
  <c r="AE52" i="17"/>
  <c r="AO81" i="17"/>
  <c r="AE58" i="17"/>
  <c r="AE25" i="17"/>
  <c r="AE7" i="17"/>
  <c r="AE12" i="17"/>
  <c r="AE81" i="17"/>
  <c r="AO40" i="17"/>
  <c r="AO76" i="17"/>
  <c r="AO51" i="17"/>
  <c r="AO20" i="17"/>
  <c r="AG58" i="17"/>
  <c r="AG25" i="17"/>
  <c r="AQ20" i="17"/>
  <c r="AQ8" i="17"/>
  <c r="AQ67" i="17"/>
  <c r="AG32" i="17"/>
  <c r="AQ71" i="17"/>
  <c r="AG35" i="17"/>
  <c r="AE26" i="17"/>
  <c r="AE15" i="17"/>
  <c r="AE188" i="17"/>
  <c r="AR41" i="17"/>
  <c r="AI125" i="17"/>
  <c r="AI112" i="17"/>
  <c r="AI158" i="17"/>
  <c r="AO21" i="17"/>
  <c r="AO61" i="17"/>
  <c r="AS116" i="17"/>
  <c r="AI128" i="17"/>
  <c r="AI151" i="17"/>
  <c r="AK165" i="17"/>
  <c r="AK135" i="17"/>
  <c r="AK133" i="17"/>
  <c r="AK141" i="17"/>
  <c r="AK170" i="17"/>
  <c r="AE40" i="17"/>
  <c r="AE115" i="17"/>
  <c r="AE132" i="17"/>
  <c r="AG11" i="17"/>
  <c r="AG31" i="17"/>
  <c r="AE65" i="17"/>
  <c r="AE55" i="17"/>
  <c r="AO11" i="17"/>
  <c r="AQ11" i="17"/>
  <c r="AO60" i="17"/>
  <c r="AI170" i="17"/>
  <c r="AE202" i="17"/>
  <c r="AE196" i="17"/>
  <c r="AO141" i="17"/>
  <c r="AE122" i="17"/>
  <c r="AE118" i="17"/>
  <c r="AE161" i="17"/>
  <c r="AO121" i="17"/>
  <c r="AE185" i="17"/>
  <c r="AE159" i="17"/>
  <c r="AO131" i="17"/>
  <c r="AE125" i="17"/>
  <c r="AE165" i="17"/>
  <c r="AO128" i="17"/>
  <c r="AE172" i="17"/>
  <c r="AE38" i="17"/>
  <c r="AB78" i="17"/>
  <c r="AB21" i="17"/>
  <c r="AO120" i="17"/>
  <c r="AI145" i="17"/>
  <c r="AJ202" i="17"/>
  <c r="AJ196" i="17"/>
  <c r="AR29" i="17"/>
  <c r="AG53" i="17"/>
  <c r="AN30" i="17"/>
  <c r="AD58" i="17"/>
  <c r="AN20" i="17"/>
  <c r="AD30" i="17"/>
  <c r="AU11" i="17"/>
  <c r="AF145" i="17"/>
  <c r="AF147" i="17"/>
  <c r="AK28" i="17"/>
  <c r="AF141" i="17"/>
  <c r="AF181" i="17"/>
  <c r="AF152" i="17"/>
  <c r="AK54" i="17"/>
  <c r="AF185" i="17"/>
  <c r="AF171" i="17"/>
  <c r="AF177" i="17"/>
  <c r="AF175" i="17"/>
  <c r="AP81" i="17"/>
  <c r="AF44" i="17"/>
  <c r="AF72" i="17"/>
  <c r="AF51" i="17"/>
  <c r="AF21" i="17"/>
  <c r="AF42" i="17"/>
  <c r="AP76" i="17"/>
  <c r="AF48" i="17"/>
  <c r="AP38" i="17"/>
  <c r="AF67" i="17"/>
  <c r="AP77" i="17"/>
  <c r="AF80" i="17"/>
  <c r="AP70" i="17"/>
  <c r="AF60" i="17"/>
  <c r="AF55" i="17"/>
  <c r="AF5" i="17"/>
  <c r="AF35" i="17"/>
  <c r="AF8" i="17"/>
  <c r="AF7" i="17"/>
  <c r="AF61" i="17"/>
  <c r="AP41" i="17"/>
  <c r="AF12" i="17"/>
  <c r="AF11" i="17"/>
  <c r="AP53" i="17"/>
  <c r="AP79" i="17"/>
  <c r="AF15" i="17"/>
  <c r="AP10" i="17"/>
  <c r="AF40" i="17"/>
  <c r="AP46" i="17"/>
  <c r="AT21" i="17"/>
  <c r="AJ21" i="17"/>
  <c r="AJ68" i="17"/>
  <c r="AB62" i="17"/>
  <c r="AF66" i="17"/>
  <c r="AP7" i="17"/>
  <c r="AF58" i="17"/>
  <c r="AF62" i="17"/>
  <c r="AP71" i="17"/>
  <c r="AL34" i="17"/>
  <c r="AH148" i="17"/>
  <c r="AF52" i="17"/>
  <c r="AC196" i="17"/>
  <c r="AC202" i="17"/>
  <c r="AL31" i="17"/>
  <c r="AF75" i="17"/>
  <c r="AP31" i="17"/>
  <c r="AB46" i="17"/>
  <c r="AF65" i="17"/>
  <c r="AB44" i="17"/>
  <c r="AH126" i="17"/>
  <c r="AH150" i="17"/>
  <c r="AR150" i="17"/>
  <c r="AH123" i="17"/>
  <c r="AH138" i="17"/>
  <c r="AJ22" i="17"/>
  <c r="AF30" i="17"/>
  <c r="S83" i="17"/>
  <c r="AB41" i="17"/>
  <c r="AB40" i="17"/>
  <c r="AL56" i="17"/>
  <c r="AB43" i="17"/>
  <c r="AL58" i="17"/>
  <c r="AL26" i="17"/>
  <c r="AB65" i="17"/>
  <c r="AL60" i="17"/>
  <c r="AL7" i="17"/>
  <c r="AB18" i="17"/>
  <c r="AL10" i="17"/>
  <c r="AL61" i="17"/>
  <c r="AL50" i="17"/>
  <c r="AB48" i="17"/>
  <c r="AL57" i="17"/>
  <c r="AL28" i="17"/>
  <c r="AL14" i="17"/>
  <c r="AB50" i="17"/>
  <c r="AB36" i="17"/>
  <c r="AL30" i="17"/>
  <c r="AL71" i="17"/>
  <c r="AB11" i="17"/>
  <c r="AB61" i="17"/>
  <c r="AL41" i="17"/>
  <c r="AK17" i="17"/>
  <c r="AD41" i="17"/>
  <c r="AD70" i="17"/>
  <c r="AD72" i="17"/>
  <c r="AN60" i="17"/>
  <c r="AD11" i="17"/>
  <c r="AD10" i="17"/>
  <c r="AD6" i="17"/>
  <c r="AU36" i="17"/>
  <c r="AB89" i="17"/>
  <c r="AK31" i="17"/>
  <c r="AE68" i="17"/>
  <c r="AE67" i="17"/>
  <c r="AE70" i="17"/>
  <c r="AO26" i="17"/>
  <c r="AE46" i="17"/>
  <c r="AE50" i="17"/>
  <c r="AE49" i="17"/>
  <c r="AO31" i="17"/>
  <c r="AE18" i="17"/>
  <c r="AN71" i="17"/>
  <c r="AG15" i="17"/>
  <c r="AG14" i="17"/>
  <c r="AG50" i="17"/>
  <c r="AG48" i="17"/>
  <c r="AU48" i="17"/>
  <c r="AQ53" i="17"/>
  <c r="AU54" i="17"/>
  <c r="AK70" i="17"/>
  <c r="AN78" i="17"/>
  <c r="AH45" i="17"/>
  <c r="AB196" i="17"/>
  <c r="AG27" i="17"/>
  <c r="AD60" i="17"/>
  <c r="AI89" i="17"/>
  <c r="AK50" i="17"/>
  <c r="AU34" i="17"/>
  <c r="AK19" i="17"/>
  <c r="AK18" i="17"/>
  <c r="AK52" i="17"/>
  <c r="AK53" i="17"/>
  <c r="AK81" i="17"/>
  <c r="AD196" i="17"/>
  <c r="AQ40" i="17"/>
  <c r="AU53" i="17"/>
  <c r="AD68" i="17"/>
  <c r="AU31" i="17"/>
  <c r="AG202" i="17"/>
  <c r="AB202" i="17"/>
  <c r="AQ51" i="17"/>
  <c r="AG55" i="17"/>
  <c r="AG68" i="17"/>
  <c r="AU71" i="17"/>
  <c r="AN76" i="17"/>
  <c r="AG80" i="17"/>
  <c r="AH202" i="17"/>
  <c r="AG196" i="17"/>
  <c r="T190" i="17"/>
  <c r="AI202" i="17"/>
  <c r="AH196" i="17"/>
  <c r="AD202" i="17"/>
  <c r="AK21" i="17"/>
  <c r="AQ14" i="17"/>
  <c r="AD32" i="17"/>
  <c r="AN37" i="17"/>
  <c r="AH43" i="17"/>
  <c r="AR45" i="17"/>
  <c r="R190" i="17"/>
  <c r="AK60" i="17"/>
  <c r="AQ76" i="17"/>
  <c r="AQ81" i="17"/>
  <c r="S190" i="17"/>
  <c r="AK202" i="17"/>
  <c r="AD18" i="17"/>
  <c r="AD24" i="17"/>
  <c r="AK5" i="17"/>
  <c r="AD31" i="17"/>
  <c r="AG42" i="17"/>
  <c r="AK48" i="17"/>
  <c r="AG54" i="17"/>
  <c r="AQ56" i="17"/>
  <c r="AU63" i="17"/>
  <c r="AD66" i="17"/>
  <c r="AO69" i="17"/>
  <c r="AU70" i="17"/>
  <c r="W190" i="17"/>
  <c r="AS177" i="17"/>
  <c r="AS171" i="17"/>
  <c r="AS170" i="17"/>
  <c r="AS161" i="17"/>
  <c r="AS158" i="17"/>
  <c r="AS157" i="17"/>
  <c r="AI146" i="17"/>
  <c r="AT185" i="17"/>
  <c r="AT180" i="17"/>
  <c r="AT175" i="17"/>
  <c r="AT173" i="17"/>
  <c r="AJ175" i="17"/>
  <c r="AJ131" i="17"/>
  <c r="AJ180" i="17"/>
  <c r="AI80" i="17"/>
  <c r="AI71" i="17"/>
  <c r="AI70" i="17"/>
  <c r="AI58" i="17"/>
  <c r="AI57" i="17"/>
  <c r="AI51" i="17"/>
  <c r="AI46" i="17"/>
  <c r="AI42" i="17"/>
  <c r="AI38" i="17"/>
  <c r="AI36" i="17"/>
  <c r="AI18" i="17"/>
  <c r="AI143" i="17"/>
  <c r="AI188" i="17"/>
  <c r="AE181" i="17"/>
  <c r="AU161" i="17"/>
  <c r="AU160" i="17"/>
  <c r="AU151" i="17"/>
  <c r="AU144" i="17"/>
  <c r="AU141" i="17"/>
  <c r="AU140" i="17"/>
  <c r="AU125" i="17"/>
  <c r="AU120" i="17"/>
  <c r="AU118" i="17"/>
  <c r="AU114" i="17"/>
  <c r="AF202" i="17"/>
  <c r="AF118" i="17"/>
  <c r="AF155" i="17"/>
  <c r="AK157" i="17"/>
  <c r="AO188" i="17"/>
  <c r="AO181" i="17"/>
  <c r="AO178" i="17"/>
  <c r="AO171" i="17"/>
  <c r="AO170" i="17"/>
  <c r="AO167" i="17"/>
  <c r="AO165" i="17"/>
  <c r="AO161" i="17"/>
  <c r="AO151" i="17"/>
  <c r="AO150" i="17"/>
  <c r="AO118" i="17"/>
  <c r="AK128" i="17"/>
  <c r="AE152" i="17"/>
  <c r="AK178" i="17"/>
  <c r="AP188" i="17"/>
  <c r="AP186" i="17"/>
  <c r="AP185" i="17"/>
  <c r="AP177" i="17"/>
  <c r="AP175" i="17"/>
  <c r="AP171" i="17"/>
  <c r="AP154" i="17"/>
  <c r="AP152" i="17"/>
  <c r="AP151" i="17"/>
  <c r="AP146" i="17"/>
  <c r="AP137" i="17"/>
  <c r="AP135" i="17"/>
  <c r="AP134" i="17"/>
  <c r="AP132" i="17"/>
  <c r="AP131" i="17"/>
  <c r="AP128" i="17"/>
  <c r="AC201" i="25"/>
  <c r="AD201" i="25"/>
  <c r="AG201" i="25"/>
  <c r="AI201" i="25"/>
  <c r="AJ201" i="25"/>
  <c r="AK201" i="25"/>
  <c r="AF201" i="25"/>
  <c r="AH201" i="25"/>
  <c r="AB88" i="25"/>
  <c r="AB90" i="25" s="1"/>
  <c r="AB91" i="25" s="1"/>
  <c r="AL191" i="25"/>
  <c r="AL192" i="25" s="1"/>
  <c r="AM191" i="25"/>
  <c r="AM192" i="25" s="1"/>
  <c r="AC88" i="25"/>
  <c r="AC90" i="25" s="1"/>
  <c r="AC91" i="25" s="1"/>
  <c r="AF88" i="25"/>
  <c r="AF90" i="25" s="1"/>
  <c r="AF91" i="25" s="1"/>
  <c r="AP191" i="25"/>
  <c r="AP192" i="25" s="1"/>
  <c r="AG88" i="25"/>
  <c r="AG90" i="25" s="1"/>
  <c r="AG91" i="25" s="1"/>
  <c r="AQ191" i="25"/>
  <c r="AQ192" i="25" s="1"/>
  <c r="AB201" i="25"/>
  <c r="AE201" i="25"/>
  <c r="AD88" i="25"/>
  <c r="AD90" i="25" s="1"/>
  <c r="AD91" i="25" s="1"/>
  <c r="AN191" i="25"/>
  <c r="AN192" i="25" s="1"/>
  <c r="AE88" i="25"/>
  <c r="AE90" i="25" s="1"/>
  <c r="AE91" i="25" s="1"/>
  <c r="AO191" i="25"/>
  <c r="AO192" i="25" s="1"/>
  <c r="AH88" i="25"/>
  <c r="AH90" i="25" s="1"/>
  <c r="AH91" i="25" s="1"/>
  <c r="AR191" i="25"/>
  <c r="AR192" i="25" s="1"/>
  <c r="AI88" i="25"/>
  <c r="AI90" i="25" s="1"/>
  <c r="AI91" i="25" s="1"/>
  <c r="AS191" i="25"/>
  <c r="AS192" i="25" s="1"/>
  <c r="AJ88" i="25"/>
  <c r="AJ90" i="25" s="1"/>
  <c r="AJ91" i="25" s="1"/>
  <c r="AT191" i="25"/>
  <c r="AT192" i="25" s="1"/>
  <c r="AK88" i="25"/>
  <c r="AK90" i="25" s="1"/>
  <c r="AK91" i="25" s="1"/>
  <c r="AU191" i="25"/>
  <c r="AU192" i="25" s="1"/>
  <c r="AB89" i="15"/>
  <c r="Q188" i="20"/>
  <c r="P188" i="20"/>
  <c r="AF188" i="20" s="1"/>
  <c r="Q187" i="20"/>
  <c r="AN187" i="20" s="1"/>
  <c r="P187" i="20"/>
  <c r="Q186" i="20"/>
  <c r="AN186" i="20" s="1"/>
  <c r="P186" i="20"/>
  <c r="AF186" i="20" s="1"/>
  <c r="Q185" i="20"/>
  <c r="P185" i="20"/>
  <c r="Q184" i="20"/>
  <c r="P184" i="20"/>
  <c r="AQ184" i="20" s="1"/>
  <c r="Q183" i="20"/>
  <c r="P183" i="20"/>
  <c r="Q182" i="20"/>
  <c r="P182" i="20"/>
  <c r="AD182" i="20" s="1"/>
  <c r="Q181" i="20"/>
  <c r="P181" i="20"/>
  <c r="AF181" i="20" s="1"/>
  <c r="Q180" i="20"/>
  <c r="AN180" i="20" s="1"/>
  <c r="P180" i="20"/>
  <c r="AG180" i="20" s="1"/>
  <c r="Q179" i="20"/>
  <c r="AO179" i="20" s="1"/>
  <c r="P179" i="20"/>
  <c r="Q178" i="20"/>
  <c r="AS178" i="20" s="1"/>
  <c r="P178" i="20"/>
  <c r="AI178" i="20" s="1"/>
  <c r="Q177" i="20"/>
  <c r="AQ177" i="20" s="1"/>
  <c r="P177" i="20"/>
  <c r="Q176" i="20"/>
  <c r="P176" i="20"/>
  <c r="AG176" i="20" s="1"/>
  <c r="Q175" i="20"/>
  <c r="P175" i="20"/>
  <c r="AJ175" i="20" s="1"/>
  <c r="Q174" i="20"/>
  <c r="P174" i="20"/>
  <c r="Q173" i="20"/>
  <c r="AO173" i="20" s="1"/>
  <c r="P173" i="20"/>
  <c r="AD173" i="20" s="1"/>
  <c r="Q172" i="20"/>
  <c r="P172" i="20"/>
  <c r="Q171" i="20"/>
  <c r="P171" i="20"/>
  <c r="Q170" i="20"/>
  <c r="AS170" i="20" s="1"/>
  <c r="P170" i="20"/>
  <c r="AE170" i="20" s="1"/>
  <c r="Q169" i="20"/>
  <c r="P169" i="20"/>
  <c r="Q168" i="20"/>
  <c r="P168" i="20"/>
  <c r="AF168" i="20" s="1"/>
  <c r="Q167" i="20"/>
  <c r="AT167" i="20" s="1"/>
  <c r="P167" i="20"/>
  <c r="Q166" i="20"/>
  <c r="AS166" i="20" s="1"/>
  <c r="P166" i="20"/>
  <c r="AF166" i="20" s="1"/>
  <c r="Q165" i="20"/>
  <c r="P165" i="20"/>
  <c r="AI165" i="20" s="1"/>
  <c r="Q164" i="20"/>
  <c r="P164" i="20"/>
  <c r="Q163" i="20"/>
  <c r="P163" i="20"/>
  <c r="Q162" i="20"/>
  <c r="P162" i="20"/>
  <c r="Q161" i="20"/>
  <c r="P161" i="20"/>
  <c r="AD161" i="20" s="1"/>
  <c r="Q160" i="20"/>
  <c r="AQ160" i="20" s="1"/>
  <c r="P160" i="20"/>
  <c r="AI160" i="20" s="1"/>
  <c r="Q159" i="20"/>
  <c r="AO159" i="20" s="1"/>
  <c r="P159" i="20"/>
  <c r="AK159" i="20" s="1"/>
  <c r="Q158" i="20"/>
  <c r="P158" i="20"/>
  <c r="AG158" i="20" s="1"/>
  <c r="Q157" i="20"/>
  <c r="AP157" i="20" s="1"/>
  <c r="P157" i="20"/>
  <c r="Q156" i="20"/>
  <c r="P156" i="20"/>
  <c r="AE156" i="20" s="1"/>
  <c r="Q155" i="20"/>
  <c r="P155" i="20"/>
  <c r="Q154" i="20"/>
  <c r="P154" i="20"/>
  <c r="Q153" i="20"/>
  <c r="P153" i="20"/>
  <c r="Q152" i="20"/>
  <c r="AR152" i="20" s="1"/>
  <c r="P152" i="20"/>
  <c r="AF152" i="20" s="1"/>
  <c r="Q151" i="20"/>
  <c r="AN151" i="20" s="1"/>
  <c r="P151" i="20"/>
  <c r="AF151" i="20" s="1"/>
  <c r="Q150" i="20"/>
  <c r="P150" i="20"/>
  <c r="AF150" i="20" s="1"/>
  <c r="Q149" i="20"/>
  <c r="P149" i="20"/>
  <c r="AI149" i="20" s="1"/>
  <c r="Q148" i="20"/>
  <c r="P148" i="20"/>
  <c r="AD148" i="20" s="1"/>
  <c r="Q147" i="20"/>
  <c r="P147" i="20"/>
  <c r="AE147" i="20" s="1"/>
  <c r="Q146" i="20"/>
  <c r="AO146" i="20" s="1"/>
  <c r="P146" i="20"/>
  <c r="AI146" i="20" s="1"/>
  <c r="Q145" i="20"/>
  <c r="P145" i="20"/>
  <c r="Q144" i="20"/>
  <c r="P144" i="20"/>
  <c r="Q143" i="20"/>
  <c r="P143" i="20"/>
  <c r="Q142" i="20"/>
  <c r="AP142" i="20" s="1"/>
  <c r="P142" i="20"/>
  <c r="Q141" i="20"/>
  <c r="P141" i="20"/>
  <c r="Q140" i="20"/>
  <c r="AN140" i="20" s="1"/>
  <c r="P140" i="20"/>
  <c r="AK140" i="20" s="1"/>
  <c r="Q139" i="20"/>
  <c r="AO139" i="20" s="1"/>
  <c r="P139" i="20"/>
  <c r="AF139" i="20" s="1"/>
  <c r="Q138" i="20"/>
  <c r="AU138" i="20" s="1"/>
  <c r="P138" i="20"/>
  <c r="AH138" i="20" s="1"/>
  <c r="Q137" i="20"/>
  <c r="AN137" i="20" s="1"/>
  <c r="P137" i="20"/>
  <c r="Q136" i="20"/>
  <c r="P136" i="20"/>
  <c r="AE136" i="20" s="1"/>
  <c r="Q135" i="20"/>
  <c r="P135" i="20"/>
  <c r="Q134" i="20"/>
  <c r="P134" i="20"/>
  <c r="Q133" i="20"/>
  <c r="AP133" i="20" s="1"/>
  <c r="P133" i="20"/>
  <c r="Q132" i="20"/>
  <c r="AN132" i="20" s="1"/>
  <c r="P132" i="20"/>
  <c r="Q131" i="20"/>
  <c r="AT131" i="20" s="1"/>
  <c r="P131" i="20"/>
  <c r="AG131" i="20" s="1"/>
  <c r="Q130" i="20"/>
  <c r="AQ130" i="20" s="1"/>
  <c r="P130" i="20"/>
  <c r="AG130" i="20" s="1"/>
  <c r="Q129" i="20"/>
  <c r="AR129" i="20" s="1"/>
  <c r="P129" i="20"/>
  <c r="Q128" i="20"/>
  <c r="P128" i="20"/>
  <c r="AJ128" i="20" s="1"/>
  <c r="Q127" i="20"/>
  <c r="P127" i="20"/>
  <c r="Q126" i="20"/>
  <c r="AQ126" i="20" s="1"/>
  <c r="P126" i="20"/>
  <c r="AF126" i="20" s="1"/>
  <c r="Q125" i="20"/>
  <c r="P125" i="20"/>
  <c r="Q124" i="20"/>
  <c r="P124" i="20"/>
  <c r="Q123" i="20"/>
  <c r="P123" i="20"/>
  <c r="Q122" i="20"/>
  <c r="P122" i="20"/>
  <c r="AG122" i="20" s="1"/>
  <c r="Q121" i="20"/>
  <c r="AN121" i="20" s="1"/>
  <c r="P121" i="20"/>
  <c r="AE121" i="20" s="1"/>
  <c r="Q120" i="20"/>
  <c r="AO120" i="20" s="1"/>
  <c r="P120" i="20"/>
  <c r="AF120" i="20" s="1"/>
  <c r="Q119" i="20"/>
  <c r="P119" i="20"/>
  <c r="AG119" i="20" s="1"/>
  <c r="Q118" i="20"/>
  <c r="AN118" i="20" s="1"/>
  <c r="P118" i="20"/>
  <c r="AD118" i="20" s="1"/>
  <c r="Q117" i="20"/>
  <c r="AP117" i="20" s="1"/>
  <c r="P117" i="20"/>
  <c r="AE117" i="20" s="1"/>
  <c r="Q116" i="20"/>
  <c r="AS116" i="20" s="1"/>
  <c r="P116" i="20"/>
  <c r="Q115" i="20"/>
  <c r="P115" i="20"/>
  <c r="Q114" i="20"/>
  <c r="P114" i="20"/>
  <c r="Q113" i="20"/>
  <c r="P113" i="20"/>
  <c r="Q112" i="20"/>
  <c r="P112" i="20"/>
  <c r="Q81" i="20"/>
  <c r="AQ81" i="20" s="1"/>
  <c r="P81" i="20"/>
  <c r="AE81" i="20" s="1"/>
  <c r="Q80" i="20"/>
  <c r="AM80" i="20" s="1"/>
  <c r="P80" i="20"/>
  <c r="AG80" i="20" s="1"/>
  <c r="Q79" i="20"/>
  <c r="P79" i="20"/>
  <c r="Q78" i="20"/>
  <c r="P78" i="20"/>
  <c r="AJ78" i="20" s="1"/>
  <c r="Q77" i="20"/>
  <c r="AM77" i="20" s="1"/>
  <c r="P77" i="20"/>
  <c r="AG77" i="20" s="1"/>
  <c r="Q76" i="20"/>
  <c r="P76" i="20"/>
  <c r="AC76" i="20" s="1"/>
  <c r="Q75" i="20"/>
  <c r="P75" i="20"/>
  <c r="Q74" i="20"/>
  <c r="P74" i="20"/>
  <c r="AB74" i="20" s="1"/>
  <c r="Q73" i="20"/>
  <c r="P73" i="20"/>
  <c r="AD73" i="20" s="1"/>
  <c r="Q72" i="20"/>
  <c r="P72" i="20"/>
  <c r="Q71" i="20"/>
  <c r="AM71" i="20" s="1"/>
  <c r="P71" i="20"/>
  <c r="AG71" i="20" s="1"/>
  <c r="Q70" i="20"/>
  <c r="AO70" i="20" s="1"/>
  <c r="P70" i="20"/>
  <c r="AG70" i="20" s="1"/>
  <c r="Q69" i="20"/>
  <c r="AT69" i="20" s="1"/>
  <c r="P69" i="20"/>
  <c r="Q68" i="20"/>
  <c r="P68" i="20"/>
  <c r="AC68" i="20" s="1"/>
  <c r="Q67" i="20"/>
  <c r="AO67" i="20" s="1"/>
  <c r="P67" i="20"/>
  <c r="AG67" i="20" s="1"/>
  <c r="Q66" i="20"/>
  <c r="AT66" i="20" s="1"/>
  <c r="P66" i="20"/>
  <c r="Q65" i="20"/>
  <c r="P65" i="20"/>
  <c r="AN65" i="20" s="1"/>
  <c r="Q64" i="20"/>
  <c r="P64" i="20"/>
  <c r="AG64" i="20" s="1"/>
  <c r="Q63" i="20"/>
  <c r="P63" i="20"/>
  <c r="Q62" i="20"/>
  <c r="P62" i="20"/>
  <c r="AB62" i="20" s="1"/>
  <c r="Q61" i="20"/>
  <c r="AO61" i="20" s="1"/>
  <c r="P61" i="20"/>
  <c r="AG61" i="20" s="1"/>
  <c r="Q60" i="20"/>
  <c r="AN60" i="20" s="1"/>
  <c r="P60" i="20"/>
  <c r="AC60" i="20" s="1"/>
  <c r="Q59" i="20"/>
  <c r="AM59" i="20" s="1"/>
  <c r="P59" i="20"/>
  <c r="AQ59" i="20" s="1"/>
  <c r="Q58" i="20"/>
  <c r="AN58" i="20" s="1"/>
  <c r="P58" i="20"/>
  <c r="AE58" i="20" s="1"/>
  <c r="Q57" i="20"/>
  <c r="AQ57" i="20" s="1"/>
  <c r="P57" i="20"/>
  <c r="Q56" i="20"/>
  <c r="AL56" i="20" s="1"/>
  <c r="P56" i="20"/>
  <c r="AB56" i="20" s="1"/>
  <c r="Q55" i="20"/>
  <c r="P55" i="20"/>
  <c r="Q54" i="20"/>
  <c r="P54" i="20"/>
  <c r="Q53" i="20"/>
  <c r="P53" i="20"/>
  <c r="Q52" i="20"/>
  <c r="P52" i="20"/>
  <c r="Q51" i="20"/>
  <c r="AM51" i="20" s="1"/>
  <c r="P51" i="20"/>
  <c r="AG51" i="20" s="1"/>
  <c r="Q50" i="20"/>
  <c r="AL50" i="20" s="1"/>
  <c r="P50" i="20"/>
  <c r="Q49" i="20"/>
  <c r="AQ49" i="20" s="1"/>
  <c r="P49" i="20"/>
  <c r="AD49" i="20" s="1"/>
  <c r="Q48" i="20"/>
  <c r="P48" i="20"/>
  <c r="AH48" i="20" s="1"/>
  <c r="Q47" i="20"/>
  <c r="AQ47" i="20" s="1"/>
  <c r="P47" i="20"/>
  <c r="AB47" i="20" s="1"/>
  <c r="Q46" i="20"/>
  <c r="AO46" i="20" s="1"/>
  <c r="P46" i="20"/>
  <c r="AB46" i="20" s="1"/>
  <c r="Q45" i="20"/>
  <c r="P45" i="20"/>
  <c r="AL45" i="20" s="1"/>
  <c r="Q44" i="20"/>
  <c r="P44" i="20"/>
  <c r="Q43" i="20"/>
  <c r="P43" i="20"/>
  <c r="AE43" i="20" s="1"/>
  <c r="Q42" i="20"/>
  <c r="P42" i="20"/>
  <c r="AE42" i="20" s="1"/>
  <c r="Q41" i="20"/>
  <c r="AQ41" i="20" s="1"/>
  <c r="P41" i="20"/>
  <c r="AH41" i="20" s="1"/>
  <c r="Q40" i="20"/>
  <c r="AM40" i="20" s="1"/>
  <c r="P40" i="20"/>
  <c r="AB40" i="20" s="1"/>
  <c r="Q39" i="20"/>
  <c r="AL39" i="20" s="1"/>
  <c r="P39" i="20"/>
  <c r="AB39" i="20" s="1"/>
  <c r="Q38" i="20"/>
  <c r="AL38" i="20" s="1"/>
  <c r="P38" i="20"/>
  <c r="AC38" i="20" s="1"/>
  <c r="Q37" i="20"/>
  <c r="P37" i="20"/>
  <c r="AE37" i="20" s="1"/>
  <c r="Q36" i="20"/>
  <c r="P36" i="20"/>
  <c r="AC36" i="20" s="1"/>
  <c r="Q35" i="20"/>
  <c r="P35" i="20"/>
  <c r="Q34" i="20"/>
  <c r="P34" i="20"/>
  <c r="Q33" i="20"/>
  <c r="P33" i="20"/>
  <c r="AE33" i="20" s="1"/>
  <c r="Q32" i="20"/>
  <c r="P32" i="20"/>
  <c r="Q31" i="20"/>
  <c r="AL31" i="20" s="1"/>
  <c r="P31" i="20"/>
  <c r="AE31" i="20" s="1"/>
  <c r="Q30" i="20"/>
  <c r="AL30" i="20" s="1"/>
  <c r="P30" i="20"/>
  <c r="AG30" i="20" s="1"/>
  <c r="Q29" i="20"/>
  <c r="AR29" i="20" s="1"/>
  <c r="P29" i="20"/>
  <c r="AM29" i="20" s="1"/>
  <c r="Q28" i="20"/>
  <c r="AM28" i="20" s="1"/>
  <c r="P28" i="20"/>
  <c r="AD28" i="20" s="1"/>
  <c r="Q27" i="20"/>
  <c r="AL27" i="20" s="1"/>
  <c r="P27" i="20"/>
  <c r="AB27" i="20" s="1"/>
  <c r="Q26" i="20"/>
  <c r="AM26" i="20" s="1"/>
  <c r="P26" i="20"/>
  <c r="Q25" i="20"/>
  <c r="P25" i="20"/>
  <c r="Q24" i="20"/>
  <c r="P24" i="20"/>
  <c r="Q23" i="20"/>
  <c r="P23" i="20"/>
  <c r="AG23" i="20" s="1"/>
  <c r="Q22" i="20"/>
  <c r="AL22" i="20" s="1"/>
  <c r="P22" i="20"/>
  <c r="AD22" i="20" s="1"/>
  <c r="Q21" i="20"/>
  <c r="AL21" i="20" s="1"/>
  <c r="P21" i="20"/>
  <c r="AB21" i="20" s="1"/>
  <c r="Q20" i="20"/>
  <c r="AN20" i="20" s="1"/>
  <c r="P20" i="20"/>
  <c r="AG20" i="20" s="1"/>
  <c r="Q19" i="20"/>
  <c r="P19" i="20"/>
  <c r="AH19" i="20" s="1"/>
  <c r="Q18" i="20"/>
  <c r="AO18" i="20" s="1"/>
  <c r="P18" i="20"/>
  <c r="AG18" i="20" s="1"/>
  <c r="Q17" i="20"/>
  <c r="P17" i="20"/>
  <c r="Q16" i="20"/>
  <c r="AO16" i="20" s="1"/>
  <c r="P16" i="20"/>
  <c r="Q15" i="20"/>
  <c r="P15" i="20"/>
  <c r="AM15" i="20" s="1"/>
  <c r="Q14" i="20"/>
  <c r="P14" i="20"/>
  <c r="Q13" i="20"/>
  <c r="AQ13" i="20" s="1"/>
  <c r="P13" i="20"/>
  <c r="Q12" i="20"/>
  <c r="AQ12" i="20" s="1"/>
  <c r="P12" i="20"/>
  <c r="Q11" i="20"/>
  <c r="AO11" i="20" s="1"/>
  <c r="P11" i="20"/>
  <c r="AC11" i="20" s="1"/>
  <c r="Q10" i="20"/>
  <c r="AN10" i="20" s="1"/>
  <c r="P10" i="20"/>
  <c r="AC10" i="20" s="1"/>
  <c r="Q9" i="20"/>
  <c r="P9" i="20"/>
  <c r="AD9" i="20" s="1"/>
  <c r="Q8" i="20"/>
  <c r="AQ8" i="20" s="1"/>
  <c r="P8" i="20"/>
  <c r="Q7" i="20"/>
  <c r="P7" i="20"/>
  <c r="AE7" i="20" s="1"/>
  <c r="Q6" i="20"/>
  <c r="AM6" i="20" s="1"/>
  <c r="P6" i="20"/>
  <c r="Q5" i="20"/>
  <c r="P5" i="20"/>
  <c r="Q81" i="19"/>
  <c r="AS81" i="19" s="1"/>
  <c r="P81" i="19"/>
  <c r="AI81" i="19" s="1"/>
  <c r="Q80" i="19"/>
  <c r="AS80" i="19" s="1"/>
  <c r="P80" i="19"/>
  <c r="Q79" i="19"/>
  <c r="AN79" i="19" s="1"/>
  <c r="P79" i="19"/>
  <c r="AI79" i="19" s="1"/>
  <c r="Q78" i="19"/>
  <c r="AT78" i="19" s="1"/>
  <c r="P78" i="19"/>
  <c r="AI78" i="19" s="1"/>
  <c r="Q77" i="19"/>
  <c r="P77" i="19"/>
  <c r="AB77" i="19" s="1"/>
  <c r="Q76" i="19"/>
  <c r="AN76" i="19" s="1"/>
  <c r="P76" i="19"/>
  <c r="AD76" i="19" s="1"/>
  <c r="Q75" i="19"/>
  <c r="AL75" i="19" s="1"/>
  <c r="P75" i="19"/>
  <c r="Q74" i="19"/>
  <c r="AL74" i="19" s="1"/>
  <c r="P74" i="19"/>
  <c r="Q73" i="19"/>
  <c r="AT73" i="19" s="1"/>
  <c r="P73" i="19"/>
  <c r="AD73" i="19" s="1"/>
  <c r="Q72" i="19"/>
  <c r="AL72" i="19" s="1"/>
  <c r="P72" i="19"/>
  <c r="AN72" i="19" s="1"/>
  <c r="Q71" i="19"/>
  <c r="AN71" i="19" s="1"/>
  <c r="P71" i="19"/>
  <c r="AB71" i="19" s="1"/>
  <c r="Q70" i="19"/>
  <c r="AN70" i="19" s="1"/>
  <c r="P70" i="19"/>
  <c r="Q69" i="19"/>
  <c r="AT69" i="19" s="1"/>
  <c r="P69" i="19"/>
  <c r="AJ69" i="19" s="1"/>
  <c r="Q68" i="19"/>
  <c r="AT68" i="19" s="1"/>
  <c r="P68" i="19"/>
  <c r="AJ68" i="19" s="1"/>
  <c r="Q67" i="19"/>
  <c r="AL67" i="19" s="1"/>
  <c r="P67" i="19"/>
  <c r="AB67" i="19" s="1"/>
  <c r="Q66" i="19"/>
  <c r="AR66" i="19" s="1"/>
  <c r="P66" i="19"/>
  <c r="AI66" i="19" s="1"/>
  <c r="Q65" i="19"/>
  <c r="AL65" i="19" s="1"/>
  <c r="P65" i="19"/>
  <c r="AD65" i="19" s="1"/>
  <c r="Q64" i="19"/>
  <c r="AS64" i="19" s="1"/>
  <c r="P64" i="19"/>
  <c r="Q63" i="19"/>
  <c r="AS63" i="19" s="1"/>
  <c r="P63" i="19"/>
  <c r="Q62" i="19"/>
  <c r="P62" i="19"/>
  <c r="AB62" i="19" s="1"/>
  <c r="Q61" i="19"/>
  <c r="AL61" i="19" s="1"/>
  <c r="P61" i="19"/>
  <c r="Q60" i="19"/>
  <c r="AT60" i="19" s="1"/>
  <c r="P60" i="19"/>
  <c r="AB60" i="19" s="1"/>
  <c r="Q59" i="19"/>
  <c r="AL59" i="19" s="1"/>
  <c r="P59" i="19"/>
  <c r="AI59" i="19" s="1"/>
  <c r="Q58" i="19"/>
  <c r="AL58" i="19" s="1"/>
  <c r="P58" i="19"/>
  <c r="AI58" i="19" s="1"/>
  <c r="Q57" i="19"/>
  <c r="AL57" i="19" s="1"/>
  <c r="P57" i="19"/>
  <c r="AD57" i="19" s="1"/>
  <c r="Q56" i="19"/>
  <c r="AN56" i="19" s="1"/>
  <c r="P56" i="19"/>
  <c r="Q55" i="19"/>
  <c r="AL55" i="19" s="1"/>
  <c r="P55" i="19"/>
  <c r="AB55" i="19" s="1"/>
  <c r="Q54" i="19"/>
  <c r="AS54" i="19" s="1"/>
  <c r="P54" i="19"/>
  <c r="AB54" i="19" s="1"/>
  <c r="Q53" i="19"/>
  <c r="AL53" i="19" s="1"/>
  <c r="P53" i="19"/>
  <c r="AB53" i="19" s="1"/>
  <c r="Q52" i="19"/>
  <c r="AL52" i="19" s="1"/>
  <c r="P52" i="19"/>
  <c r="AD52" i="19" s="1"/>
  <c r="Q51" i="19"/>
  <c r="AL51" i="19" s="1"/>
  <c r="P51" i="19"/>
  <c r="Q50" i="19"/>
  <c r="AN50" i="19" s="1"/>
  <c r="P50" i="19"/>
  <c r="AI50" i="19" s="1"/>
  <c r="Q49" i="19"/>
  <c r="P49" i="19"/>
  <c r="AB49" i="19" s="1"/>
  <c r="Q48" i="19"/>
  <c r="AR48" i="19" s="1"/>
  <c r="P48" i="19"/>
  <c r="AB48" i="19" s="1"/>
  <c r="Q47" i="19"/>
  <c r="AL47" i="19" s="1"/>
  <c r="P47" i="19"/>
  <c r="AB47" i="19" s="1"/>
  <c r="Q46" i="19"/>
  <c r="AR46" i="19" s="1"/>
  <c r="P46" i="19"/>
  <c r="AD46" i="19" s="1"/>
  <c r="Q45" i="19"/>
  <c r="AR45" i="19" s="1"/>
  <c r="P45" i="19"/>
  <c r="AB45" i="19" s="1"/>
  <c r="Q44" i="19"/>
  <c r="AS44" i="19" s="1"/>
  <c r="P44" i="19"/>
  <c r="AI44" i="19" s="1"/>
  <c r="Q43" i="19"/>
  <c r="AR43" i="19" s="1"/>
  <c r="P43" i="19"/>
  <c r="AH43" i="19" s="1"/>
  <c r="Q42" i="19"/>
  <c r="AS42" i="19" s="1"/>
  <c r="P42" i="19"/>
  <c r="AB42" i="19" s="1"/>
  <c r="Q41" i="19"/>
  <c r="AL41" i="19" s="1"/>
  <c r="P41" i="19"/>
  <c r="AH41" i="19" s="1"/>
  <c r="Q40" i="19"/>
  <c r="P40" i="19"/>
  <c r="AB40" i="19" s="1"/>
  <c r="Q39" i="19"/>
  <c r="AN39" i="19" s="1"/>
  <c r="P39" i="19"/>
  <c r="AS39" i="19" s="1"/>
  <c r="Q38" i="19"/>
  <c r="AS38" i="19" s="1"/>
  <c r="P38" i="19"/>
  <c r="AB38" i="19" s="1"/>
  <c r="Q37" i="19"/>
  <c r="AN37" i="19" s="1"/>
  <c r="P37" i="19"/>
  <c r="AB37" i="19" s="1"/>
  <c r="Q36" i="19"/>
  <c r="AS36" i="19" s="1"/>
  <c r="P36" i="19"/>
  <c r="AI36" i="19" s="1"/>
  <c r="Q35" i="19"/>
  <c r="AL35" i="19" s="1"/>
  <c r="P35" i="19"/>
  <c r="Q34" i="19"/>
  <c r="AL34" i="19" s="1"/>
  <c r="P34" i="19"/>
  <c r="Q33" i="19"/>
  <c r="AN33" i="19" s="1"/>
  <c r="P33" i="19"/>
  <c r="AS33" i="19" s="1"/>
  <c r="Q32" i="19"/>
  <c r="AN32" i="19" s="1"/>
  <c r="P32" i="19"/>
  <c r="AL32" i="19" s="1"/>
  <c r="Q31" i="19"/>
  <c r="AL31" i="19" s="1"/>
  <c r="P31" i="19"/>
  <c r="AD31" i="19" s="1"/>
  <c r="Q30" i="19"/>
  <c r="AS30" i="19" s="1"/>
  <c r="P30" i="19"/>
  <c r="AB30" i="19" s="1"/>
  <c r="Q29" i="19"/>
  <c r="P29" i="19"/>
  <c r="AH29" i="19" s="1"/>
  <c r="Q28" i="19"/>
  <c r="AS28" i="19" s="1"/>
  <c r="P28" i="19"/>
  <c r="AL28" i="19" s="1"/>
  <c r="Q27" i="19"/>
  <c r="AL27" i="19" s="1"/>
  <c r="P27" i="19"/>
  <c r="AB27" i="19" s="1"/>
  <c r="Q26" i="19"/>
  <c r="AL26" i="19" s="1"/>
  <c r="P26" i="19"/>
  <c r="Q25" i="19"/>
  <c r="P25" i="19"/>
  <c r="AD25" i="19" s="1"/>
  <c r="Q24" i="19"/>
  <c r="AN24" i="19" s="1"/>
  <c r="P24" i="19"/>
  <c r="AJ24" i="19" s="1"/>
  <c r="Q23" i="19"/>
  <c r="AT23" i="19" s="1"/>
  <c r="P23" i="19"/>
  <c r="AJ23" i="19" s="1"/>
  <c r="Q22" i="19"/>
  <c r="AS22" i="19" s="1"/>
  <c r="P22" i="19"/>
  <c r="AD22" i="19" s="1"/>
  <c r="Q21" i="19"/>
  <c r="AS21" i="19" s="1"/>
  <c r="P21" i="19"/>
  <c r="AD21" i="19" s="1"/>
  <c r="Q20" i="19"/>
  <c r="AL20" i="19" s="1"/>
  <c r="P20" i="19"/>
  <c r="Q19" i="19"/>
  <c r="AL19" i="19" s="1"/>
  <c r="P19" i="19"/>
  <c r="AH19" i="19" s="1"/>
  <c r="Q18" i="19"/>
  <c r="AN18" i="19" s="1"/>
  <c r="P18" i="19"/>
  <c r="AD18" i="19" s="1"/>
  <c r="Q17" i="19"/>
  <c r="AL17" i="19" s="1"/>
  <c r="P17" i="19"/>
  <c r="AI17" i="19" s="1"/>
  <c r="Q16" i="19"/>
  <c r="AR16" i="19" s="1"/>
  <c r="P16" i="19"/>
  <c r="AH16" i="19" s="1"/>
  <c r="Q15" i="19"/>
  <c r="P15" i="19"/>
  <c r="AB15" i="19" s="1"/>
  <c r="Q14" i="19"/>
  <c r="AL14" i="19" s="1"/>
  <c r="P14" i="19"/>
  <c r="AB14" i="19" s="1"/>
  <c r="Q13" i="19"/>
  <c r="AS13" i="19" s="1"/>
  <c r="P13" i="19"/>
  <c r="AI13" i="19" s="1"/>
  <c r="Q12" i="19"/>
  <c r="P12" i="19"/>
  <c r="AT12" i="19" s="1"/>
  <c r="Q11" i="19"/>
  <c r="AR11" i="19" s="1"/>
  <c r="P11" i="19"/>
  <c r="AH11" i="19" s="1"/>
  <c r="Q10" i="19"/>
  <c r="AN10" i="19" s="1"/>
  <c r="P10" i="19"/>
  <c r="AB10" i="19" s="1"/>
  <c r="Q9" i="19"/>
  <c r="AT9" i="19" s="1"/>
  <c r="P9" i="19"/>
  <c r="AI9" i="19" s="1"/>
  <c r="Q8" i="19"/>
  <c r="AL8" i="19" s="1"/>
  <c r="P8" i="19"/>
  <c r="AB8" i="19" s="1"/>
  <c r="Q7" i="19"/>
  <c r="AL7" i="19" s="1"/>
  <c r="P7" i="19"/>
  <c r="AB7" i="19" s="1"/>
  <c r="Q6" i="19"/>
  <c r="AS6" i="19" s="1"/>
  <c r="P6" i="19"/>
  <c r="AB6" i="19" s="1"/>
  <c r="Q5" i="19"/>
  <c r="AS5" i="19" s="1"/>
  <c r="P5" i="19"/>
  <c r="AB5" i="19" s="1"/>
  <c r="Q188" i="17"/>
  <c r="P188" i="17"/>
  <c r="Q187" i="17"/>
  <c r="P187" i="17"/>
  <c r="AO187" i="17" s="1"/>
  <c r="Q186" i="17"/>
  <c r="P186" i="17"/>
  <c r="Q185" i="17"/>
  <c r="AO185" i="17" s="1"/>
  <c r="P185" i="17"/>
  <c r="AJ185" i="17" s="1"/>
  <c r="Q184" i="17"/>
  <c r="AP184" i="17" s="1"/>
  <c r="P184" i="17"/>
  <c r="Q183" i="17"/>
  <c r="P183" i="17"/>
  <c r="Q182" i="17"/>
  <c r="AP182" i="17" s="1"/>
  <c r="P182" i="17"/>
  <c r="Q181" i="17"/>
  <c r="AP181" i="17" s="1"/>
  <c r="P181" i="17"/>
  <c r="Q180" i="17"/>
  <c r="AP180" i="17" s="1"/>
  <c r="P180" i="17"/>
  <c r="AF180" i="17" s="1"/>
  <c r="Q179" i="17"/>
  <c r="P179" i="17"/>
  <c r="Q178" i="17"/>
  <c r="AU178" i="17" s="1"/>
  <c r="P178" i="17"/>
  <c r="Q177" i="17"/>
  <c r="P177" i="17"/>
  <c r="AU177" i="17" s="1"/>
  <c r="Q176" i="17"/>
  <c r="P176" i="17"/>
  <c r="Q175" i="17"/>
  <c r="P175" i="17"/>
  <c r="AK175" i="17" s="1"/>
  <c r="Q174" i="17"/>
  <c r="AO174" i="17" s="1"/>
  <c r="P174" i="17"/>
  <c r="Q173" i="17"/>
  <c r="P173" i="17"/>
  <c r="AR173" i="17" s="1"/>
  <c r="Q172" i="17"/>
  <c r="AO172" i="17" s="1"/>
  <c r="P172" i="17"/>
  <c r="AF172" i="17" s="1"/>
  <c r="Q171" i="17"/>
  <c r="P171" i="17"/>
  <c r="AI171" i="17" s="1"/>
  <c r="Q170" i="17"/>
  <c r="AU170" i="17" s="1"/>
  <c r="P170" i="17"/>
  <c r="Q169" i="17"/>
  <c r="P169" i="17"/>
  <c r="Q168" i="17"/>
  <c r="AS168" i="17" s="1"/>
  <c r="P168" i="17"/>
  <c r="Q167" i="17"/>
  <c r="P167" i="17"/>
  <c r="Q166" i="17"/>
  <c r="P166" i="17"/>
  <c r="Q165" i="17"/>
  <c r="P165" i="17"/>
  <c r="AF165" i="17" s="1"/>
  <c r="Q164" i="17"/>
  <c r="P164" i="17"/>
  <c r="Q163" i="17"/>
  <c r="P163" i="17"/>
  <c r="Q162" i="17"/>
  <c r="AP162" i="17" s="1"/>
  <c r="P162" i="17"/>
  <c r="Q161" i="17"/>
  <c r="AP161" i="17" s="1"/>
  <c r="P161" i="17"/>
  <c r="AI161" i="17" s="1"/>
  <c r="Q160" i="17"/>
  <c r="AP160" i="17" s="1"/>
  <c r="P160" i="17"/>
  <c r="AF160" i="17" s="1"/>
  <c r="Q159" i="17"/>
  <c r="P159" i="17"/>
  <c r="Q158" i="17"/>
  <c r="AO158" i="17" s="1"/>
  <c r="P158" i="17"/>
  <c r="Q157" i="17"/>
  <c r="P157" i="17"/>
  <c r="AP157" i="17" s="1"/>
  <c r="Q156" i="17"/>
  <c r="P156" i="17"/>
  <c r="AF156" i="17" s="1"/>
  <c r="Q155" i="17"/>
  <c r="AO155" i="17" s="1"/>
  <c r="P155" i="17"/>
  <c r="Q154" i="17"/>
  <c r="P154" i="17"/>
  <c r="AF154" i="17" s="1"/>
  <c r="Q153" i="17"/>
  <c r="P153" i="17"/>
  <c r="AI153" i="17" s="1"/>
  <c r="Q152" i="17"/>
  <c r="P152" i="17"/>
  <c r="AK152" i="17" s="1"/>
  <c r="Q151" i="17"/>
  <c r="AS151" i="17" s="1"/>
  <c r="P151" i="17"/>
  <c r="AJ151" i="17" s="1"/>
  <c r="Q150" i="17"/>
  <c r="AS150" i="17" s="1"/>
  <c r="P150" i="17"/>
  <c r="Q149" i="17"/>
  <c r="P149" i="17"/>
  <c r="Q148" i="17"/>
  <c r="AO148" i="17" s="1"/>
  <c r="P148" i="17"/>
  <c r="AF148" i="17" s="1"/>
  <c r="Q147" i="17"/>
  <c r="P147" i="17"/>
  <c r="AK147" i="17" s="1"/>
  <c r="Q146" i="17"/>
  <c r="P146" i="17"/>
  <c r="AU146" i="17" s="1"/>
  <c r="Q145" i="17"/>
  <c r="AP145" i="17" s="1"/>
  <c r="P145" i="17"/>
  <c r="AE145" i="17" s="1"/>
  <c r="Q144" i="17"/>
  <c r="P144" i="17"/>
  <c r="Q143" i="17"/>
  <c r="P143" i="17"/>
  <c r="AE143" i="17" s="1"/>
  <c r="Q142" i="17"/>
  <c r="P142" i="17"/>
  <c r="Q141" i="17"/>
  <c r="AP141" i="17" s="1"/>
  <c r="P141" i="17"/>
  <c r="AE141" i="17" s="1"/>
  <c r="Q140" i="17"/>
  <c r="AO140" i="17" s="1"/>
  <c r="P140" i="17"/>
  <c r="AE140" i="17" s="1"/>
  <c r="Q139" i="17"/>
  <c r="P139" i="17"/>
  <c r="Q138" i="17"/>
  <c r="P138" i="17"/>
  <c r="Q137" i="17"/>
  <c r="AS137" i="17" s="1"/>
  <c r="P137" i="17"/>
  <c r="AI137" i="17" s="1"/>
  <c r="Q136" i="17"/>
  <c r="P136" i="17"/>
  <c r="Q135" i="17"/>
  <c r="AU135" i="17" s="1"/>
  <c r="P135" i="17"/>
  <c r="AF135" i="17" s="1"/>
  <c r="Q134" i="17"/>
  <c r="P134" i="17"/>
  <c r="Q133" i="17"/>
  <c r="P133" i="17"/>
  <c r="Q132" i="17"/>
  <c r="AO132" i="17" s="1"/>
  <c r="P132" i="17"/>
  <c r="AF132" i="17" s="1"/>
  <c r="Q131" i="17"/>
  <c r="AT131" i="17" s="1"/>
  <c r="P131" i="17"/>
  <c r="AE131" i="17" s="1"/>
  <c r="Q130" i="17"/>
  <c r="AO130" i="17" s="1"/>
  <c r="P130" i="17"/>
  <c r="Q129" i="17"/>
  <c r="P129" i="17"/>
  <c r="Q128" i="17"/>
  <c r="AS128" i="17" s="1"/>
  <c r="P128" i="17"/>
  <c r="Q127" i="17"/>
  <c r="P127" i="17"/>
  <c r="Q126" i="17"/>
  <c r="P126" i="17"/>
  <c r="Q125" i="17"/>
  <c r="P125" i="17"/>
  <c r="AK125" i="17" s="1"/>
  <c r="Q124" i="17"/>
  <c r="P124" i="17"/>
  <c r="Q123" i="17"/>
  <c r="P123" i="17"/>
  <c r="Q122" i="17"/>
  <c r="P122" i="17"/>
  <c r="AF122" i="17" s="1"/>
  <c r="Q121" i="17"/>
  <c r="AP121" i="17" s="1"/>
  <c r="P121" i="17"/>
  <c r="AF121" i="17" s="1"/>
  <c r="Q120" i="17"/>
  <c r="AS120" i="17" s="1"/>
  <c r="P120" i="17"/>
  <c r="AF120" i="17" s="1"/>
  <c r="Q119" i="17"/>
  <c r="P119" i="17"/>
  <c r="Q118" i="17"/>
  <c r="P118" i="17"/>
  <c r="AK118" i="17" s="1"/>
  <c r="Q117" i="17"/>
  <c r="P117" i="17"/>
  <c r="Q116" i="17"/>
  <c r="P116" i="17"/>
  <c r="Q115" i="17"/>
  <c r="AO115" i="17" s="1"/>
  <c r="P115" i="17"/>
  <c r="AF115" i="17" s="1"/>
  <c r="Q114" i="17"/>
  <c r="P114" i="17"/>
  <c r="Q113" i="17"/>
  <c r="P113" i="17"/>
  <c r="Q112" i="17"/>
  <c r="P112" i="17"/>
  <c r="AK112" i="17" s="1"/>
  <c r="Q81" i="17"/>
  <c r="AN81" i="17" s="1"/>
  <c r="P81" i="17"/>
  <c r="AG81" i="17" s="1"/>
  <c r="Q80" i="17"/>
  <c r="AU80" i="17" s="1"/>
  <c r="P80" i="17"/>
  <c r="AE80" i="17" s="1"/>
  <c r="Q79" i="17"/>
  <c r="P79" i="17"/>
  <c r="Q78" i="17"/>
  <c r="AT78" i="17" s="1"/>
  <c r="P78" i="17"/>
  <c r="AD78" i="17" s="1"/>
  <c r="Q77" i="17"/>
  <c r="P77" i="17"/>
  <c r="AG77" i="17" s="1"/>
  <c r="Q76" i="17"/>
  <c r="P76" i="17"/>
  <c r="AG76" i="17" s="1"/>
  <c r="Q75" i="17"/>
  <c r="AQ75" i="17" s="1"/>
  <c r="P75" i="17"/>
  <c r="AB75" i="17" s="1"/>
  <c r="Q74" i="17"/>
  <c r="AO74" i="17" s="1"/>
  <c r="P74" i="17"/>
  <c r="AG74" i="17" s="1"/>
  <c r="Q73" i="17"/>
  <c r="P73" i="17"/>
  <c r="Q72" i="17"/>
  <c r="P72" i="17"/>
  <c r="AB72" i="17" s="1"/>
  <c r="Q71" i="17"/>
  <c r="AO71" i="17" s="1"/>
  <c r="P71" i="17"/>
  <c r="AK71" i="17" s="1"/>
  <c r="Q70" i="17"/>
  <c r="AS70" i="17" s="1"/>
  <c r="P70" i="17"/>
  <c r="AF70" i="17" s="1"/>
  <c r="Q69" i="17"/>
  <c r="P69" i="17"/>
  <c r="AF69" i="17" s="1"/>
  <c r="Q68" i="17"/>
  <c r="AP68" i="17" s="1"/>
  <c r="P68" i="17"/>
  <c r="AF68" i="17" s="1"/>
  <c r="Q67" i="17"/>
  <c r="P67" i="17"/>
  <c r="AG67" i="17" s="1"/>
  <c r="Q66" i="17"/>
  <c r="P66" i="17"/>
  <c r="AR66" i="17" s="1"/>
  <c r="Q65" i="17"/>
  <c r="AQ65" i="17" s="1"/>
  <c r="P65" i="17"/>
  <c r="AG65" i="17" s="1"/>
  <c r="Q64" i="17"/>
  <c r="P64" i="17"/>
  <c r="AG64" i="17" s="1"/>
  <c r="Q63" i="17"/>
  <c r="P63" i="17"/>
  <c r="Q62" i="17"/>
  <c r="P62" i="17"/>
  <c r="AG62" i="17" s="1"/>
  <c r="Q61" i="17"/>
  <c r="AS61" i="17" s="1"/>
  <c r="P61" i="17"/>
  <c r="AG61" i="17" s="1"/>
  <c r="Q60" i="17"/>
  <c r="AT60" i="17" s="1"/>
  <c r="P60" i="17"/>
  <c r="AE60" i="17" s="1"/>
  <c r="Q59" i="17"/>
  <c r="P59" i="17"/>
  <c r="Q58" i="17"/>
  <c r="AQ58" i="17" s="1"/>
  <c r="P58" i="17"/>
  <c r="AK58" i="17" s="1"/>
  <c r="Q57" i="17"/>
  <c r="AN57" i="17" s="1"/>
  <c r="P57" i="17"/>
  <c r="AF57" i="17" s="1"/>
  <c r="Q56" i="17"/>
  <c r="P56" i="17"/>
  <c r="Q55" i="17"/>
  <c r="AO55" i="17" s="1"/>
  <c r="P55" i="17"/>
  <c r="AB55" i="17" s="1"/>
  <c r="Q54" i="17"/>
  <c r="P54" i="17"/>
  <c r="Q53" i="17"/>
  <c r="P53" i="17"/>
  <c r="Q52" i="17"/>
  <c r="P52" i="17"/>
  <c r="AB52" i="17" s="1"/>
  <c r="Q51" i="17"/>
  <c r="AS51" i="17" s="1"/>
  <c r="P51" i="17"/>
  <c r="AB51" i="17" s="1"/>
  <c r="Q50" i="17"/>
  <c r="AN50" i="17" s="1"/>
  <c r="P50" i="17"/>
  <c r="AD50" i="17" s="1"/>
  <c r="Q49" i="17"/>
  <c r="P49" i="17"/>
  <c r="Q48" i="17"/>
  <c r="P48" i="17"/>
  <c r="AH48" i="17" s="1"/>
  <c r="Q47" i="17"/>
  <c r="AL47" i="17" s="1"/>
  <c r="P47" i="17"/>
  <c r="AI47" i="17" s="1"/>
  <c r="Q46" i="17"/>
  <c r="P46" i="17"/>
  <c r="Q45" i="17"/>
  <c r="P45" i="17"/>
  <c r="AB45" i="17" s="1"/>
  <c r="Q44" i="17"/>
  <c r="P44" i="17"/>
  <c r="AD44" i="17" s="1"/>
  <c r="Q43" i="17"/>
  <c r="P43" i="17"/>
  <c r="AI43" i="17" s="1"/>
  <c r="Q42" i="17"/>
  <c r="P42" i="17"/>
  <c r="AB42" i="17" s="1"/>
  <c r="Q41" i="17"/>
  <c r="P41" i="17"/>
  <c r="AF41" i="17" s="1"/>
  <c r="Q40" i="17"/>
  <c r="AP40" i="17" s="1"/>
  <c r="P40" i="17"/>
  <c r="AK40" i="17" s="1"/>
  <c r="Q39" i="17"/>
  <c r="P39" i="17"/>
  <c r="Q38" i="17"/>
  <c r="P38" i="17"/>
  <c r="Q37" i="17"/>
  <c r="P37" i="17"/>
  <c r="AF37" i="17" s="1"/>
  <c r="Q36" i="17"/>
  <c r="P36" i="17"/>
  <c r="AK36" i="17" s="1"/>
  <c r="Q35" i="17"/>
  <c r="AQ35" i="17" s="1"/>
  <c r="P35" i="17"/>
  <c r="AD35" i="17" s="1"/>
  <c r="Q34" i="17"/>
  <c r="P34" i="17"/>
  <c r="Q33" i="17"/>
  <c r="P33" i="17"/>
  <c r="AB33" i="17" s="1"/>
  <c r="Q32" i="17"/>
  <c r="AO32" i="17" s="1"/>
  <c r="P32" i="17"/>
  <c r="AF32" i="17" s="1"/>
  <c r="Q31" i="17"/>
  <c r="AQ31" i="17" s="1"/>
  <c r="P31" i="17"/>
  <c r="AH31" i="17" s="1"/>
  <c r="Q30" i="17"/>
  <c r="AS30" i="17" s="1"/>
  <c r="P30" i="17"/>
  <c r="AG30" i="17" s="1"/>
  <c r="Q29" i="17"/>
  <c r="P29" i="17"/>
  <c r="Q28" i="17"/>
  <c r="P28" i="17"/>
  <c r="AF28" i="17" s="1"/>
  <c r="Q27" i="17"/>
  <c r="AL27" i="17" s="1"/>
  <c r="P27" i="17"/>
  <c r="Q26" i="17"/>
  <c r="P26" i="17"/>
  <c r="Q25" i="17"/>
  <c r="AO25" i="17" s="1"/>
  <c r="P25" i="17"/>
  <c r="AD25" i="17" s="1"/>
  <c r="Q24" i="17"/>
  <c r="P24" i="17"/>
  <c r="Q23" i="17"/>
  <c r="P23" i="17"/>
  <c r="Q22" i="17"/>
  <c r="AO22" i="17" s="1"/>
  <c r="P22" i="17"/>
  <c r="AD22" i="17" s="1"/>
  <c r="Q21" i="17"/>
  <c r="AQ21" i="17" s="1"/>
  <c r="P21" i="17"/>
  <c r="AG21" i="17" s="1"/>
  <c r="Q20" i="17"/>
  <c r="AL20" i="17" s="1"/>
  <c r="P20" i="17"/>
  <c r="AB20" i="17" s="1"/>
  <c r="Q19" i="17"/>
  <c r="P19" i="17"/>
  <c r="Q18" i="17"/>
  <c r="AU18" i="17" s="1"/>
  <c r="P18" i="17"/>
  <c r="AG18" i="17" s="1"/>
  <c r="Q17" i="17"/>
  <c r="P17" i="17"/>
  <c r="AP17" i="17" s="1"/>
  <c r="Q16" i="17"/>
  <c r="P16" i="17"/>
  <c r="Q15" i="17"/>
  <c r="P15" i="17"/>
  <c r="AD15" i="17" s="1"/>
  <c r="Q14" i="17"/>
  <c r="AP14" i="17" s="1"/>
  <c r="P14" i="17"/>
  <c r="Q13" i="17"/>
  <c r="P13" i="17"/>
  <c r="Q12" i="17"/>
  <c r="P12" i="17"/>
  <c r="AI12" i="17" s="1"/>
  <c r="Q11" i="17"/>
  <c r="AS11" i="17" s="1"/>
  <c r="P11" i="17"/>
  <c r="AI11" i="17" s="1"/>
  <c r="Q10" i="17"/>
  <c r="AQ10" i="17" s="1"/>
  <c r="P10" i="17"/>
  <c r="AB10" i="17" s="1"/>
  <c r="Q9" i="17"/>
  <c r="P9" i="17"/>
  <c r="Q8" i="17"/>
  <c r="P8" i="17"/>
  <c r="AE8" i="17" s="1"/>
  <c r="Q7" i="17"/>
  <c r="P7" i="17"/>
  <c r="AK7" i="17" s="1"/>
  <c r="Q6" i="17"/>
  <c r="P6" i="17"/>
  <c r="AP6" i="17" s="1"/>
  <c r="Q5" i="17"/>
  <c r="AL5" i="17" s="1"/>
  <c r="P5" i="17"/>
  <c r="AI5" i="17" s="1"/>
  <c r="Q188" i="25"/>
  <c r="P188" i="25"/>
  <c r="Q187" i="25"/>
  <c r="P187" i="25"/>
  <c r="Q186" i="25"/>
  <c r="P186" i="25"/>
  <c r="Q185" i="25"/>
  <c r="P185" i="25"/>
  <c r="Q184" i="25"/>
  <c r="P184" i="25"/>
  <c r="Q183" i="25"/>
  <c r="P183" i="25"/>
  <c r="Q182" i="25"/>
  <c r="P182" i="25"/>
  <c r="Q181" i="25"/>
  <c r="P181" i="25"/>
  <c r="Q180" i="25"/>
  <c r="P180" i="25"/>
  <c r="Q179" i="25"/>
  <c r="P179" i="25"/>
  <c r="Q178" i="25"/>
  <c r="P178" i="25"/>
  <c r="Q177" i="25"/>
  <c r="P177" i="25"/>
  <c r="Q176" i="25"/>
  <c r="P176" i="25"/>
  <c r="Q175" i="25"/>
  <c r="P175" i="25"/>
  <c r="Q174" i="25"/>
  <c r="P174" i="25"/>
  <c r="Q173" i="25"/>
  <c r="P173" i="25"/>
  <c r="Q172" i="25"/>
  <c r="P172" i="25"/>
  <c r="Q171" i="25"/>
  <c r="P171" i="25"/>
  <c r="Q170" i="25"/>
  <c r="P170" i="25"/>
  <c r="Q169" i="25"/>
  <c r="P169" i="25"/>
  <c r="Q168" i="25"/>
  <c r="P168" i="25"/>
  <c r="Q167" i="25"/>
  <c r="P167" i="25"/>
  <c r="Q166" i="25"/>
  <c r="P166" i="25"/>
  <c r="Q165" i="25"/>
  <c r="P165" i="25"/>
  <c r="Q164" i="25"/>
  <c r="P164" i="25"/>
  <c r="Q163" i="25"/>
  <c r="P163" i="25"/>
  <c r="Q162" i="25"/>
  <c r="P162" i="25"/>
  <c r="Q161" i="25"/>
  <c r="P161" i="25"/>
  <c r="Q160" i="25"/>
  <c r="P160" i="25"/>
  <c r="Q159" i="25"/>
  <c r="P159" i="25"/>
  <c r="Q158" i="25"/>
  <c r="P158" i="25"/>
  <c r="Q157" i="25"/>
  <c r="P157" i="25"/>
  <c r="Q156" i="25"/>
  <c r="P156" i="25"/>
  <c r="Q155" i="25"/>
  <c r="P155" i="25"/>
  <c r="Q154" i="25"/>
  <c r="P154" i="25"/>
  <c r="Q153" i="25"/>
  <c r="P153" i="25"/>
  <c r="Q152" i="25"/>
  <c r="P152" i="25"/>
  <c r="Q151" i="25"/>
  <c r="P151" i="25"/>
  <c r="Q150" i="25"/>
  <c r="P150" i="25"/>
  <c r="Q149" i="25"/>
  <c r="P149" i="25"/>
  <c r="Q148" i="25"/>
  <c r="P148" i="25"/>
  <c r="Q147" i="25"/>
  <c r="P147" i="25"/>
  <c r="Q146" i="25"/>
  <c r="P146" i="25"/>
  <c r="Q145" i="25"/>
  <c r="P145" i="25"/>
  <c r="Q144" i="25"/>
  <c r="P144" i="25"/>
  <c r="Q143" i="25"/>
  <c r="P143" i="25"/>
  <c r="Q142" i="25"/>
  <c r="P142" i="25"/>
  <c r="Q141" i="25"/>
  <c r="P141" i="25"/>
  <c r="Q140" i="25"/>
  <c r="P140" i="25"/>
  <c r="Q139" i="25"/>
  <c r="P139" i="25"/>
  <c r="Q138" i="25"/>
  <c r="P138" i="25"/>
  <c r="Q137" i="25"/>
  <c r="P137" i="25"/>
  <c r="Q136" i="25"/>
  <c r="P136" i="25"/>
  <c r="Q135" i="25"/>
  <c r="P135" i="25"/>
  <c r="Q134" i="25"/>
  <c r="P134" i="25"/>
  <c r="Q133" i="25"/>
  <c r="P133" i="25"/>
  <c r="Q132" i="25"/>
  <c r="P132" i="25"/>
  <c r="Q131" i="25"/>
  <c r="P131" i="25"/>
  <c r="Q130" i="25"/>
  <c r="P130" i="25"/>
  <c r="Q129" i="25"/>
  <c r="P129" i="25"/>
  <c r="Q128" i="25"/>
  <c r="P128" i="25"/>
  <c r="Q127" i="25"/>
  <c r="P127" i="25"/>
  <c r="Q126" i="25"/>
  <c r="P126" i="25"/>
  <c r="Q125" i="25"/>
  <c r="P125" i="25"/>
  <c r="Q124" i="25"/>
  <c r="P124" i="25"/>
  <c r="Q123" i="25"/>
  <c r="P123" i="25"/>
  <c r="Q122" i="25"/>
  <c r="P122" i="25"/>
  <c r="Q121" i="25"/>
  <c r="P121" i="25"/>
  <c r="Q120" i="25"/>
  <c r="P120" i="25"/>
  <c r="Q119" i="25"/>
  <c r="P119" i="25"/>
  <c r="Q118" i="25"/>
  <c r="P118" i="25"/>
  <c r="Q117" i="25"/>
  <c r="P117" i="25"/>
  <c r="Q116" i="25"/>
  <c r="P116" i="25"/>
  <c r="Q115" i="25"/>
  <c r="P115" i="25"/>
  <c r="Q114" i="25"/>
  <c r="P114" i="25"/>
  <c r="Q113" i="25"/>
  <c r="P113" i="25"/>
  <c r="Q112" i="25"/>
  <c r="P112" i="25"/>
  <c r="Q81" i="25"/>
  <c r="P81" i="25"/>
  <c r="Q80" i="25"/>
  <c r="P80" i="25"/>
  <c r="Q79" i="25"/>
  <c r="P79" i="25"/>
  <c r="Q78" i="25"/>
  <c r="P78" i="25"/>
  <c r="Q77" i="25"/>
  <c r="P77" i="25"/>
  <c r="Q76" i="25"/>
  <c r="P76" i="25"/>
  <c r="Q75" i="25"/>
  <c r="P75" i="25"/>
  <c r="Q74" i="25"/>
  <c r="P74" i="25"/>
  <c r="Q73" i="25"/>
  <c r="P73" i="25"/>
  <c r="Q72" i="25"/>
  <c r="P72" i="25"/>
  <c r="Q71" i="25"/>
  <c r="P71" i="25"/>
  <c r="Q70" i="25"/>
  <c r="P70" i="25"/>
  <c r="Q69" i="25"/>
  <c r="P69" i="25"/>
  <c r="Q68" i="25"/>
  <c r="P68" i="25"/>
  <c r="Q67" i="25"/>
  <c r="P67" i="25"/>
  <c r="Q66" i="25"/>
  <c r="P66" i="25"/>
  <c r="Q65" i="25"/>
  <c r="P65" i="25"/>
  <c r="Q64" i="25"/>
  <c r="P64" i="25"/>
  <c r="Q63" i="25"/>
  <c r="P63" i="25"/>
  <c r="Q62" i="25"/>
  <c r="P62" i="25"/>
  <c r="Q61" i="25"/>
  <c r="P61" i="25"/>
  <c r="Q60" i="25"/>
  <c r="P60" i="25"/>
  <c r="Q59" i="25"/>
  <c r="P59" i="25"/>
  <c r="Q58" i="25"/>
  <c r="P58" i="25"/>
  <c r="Q57" i="25"/>
  <c r="P57" i="25"/>
  <c r="Q56" i="25"/>
  <c r="P56" i="25"/>
  <c r="Q55" i="25"/>
  <c r="P55" i="25"/>
  <c r="Q54" i="25"/>
  <c r="P54" i="25"/>
  <c r="Q53" i="25"/>
  <c r="P53" i="25"/>
  <c r="Q52" i="25"/>
  <c r="P52" i="25"/>
  <c r="Q51" i="25"/>
  <c r="P51" i="25"/>
  <c r="Q50" i="25"/>
  <c r="P50" i="25"/>
  <c r="Q49" i="25"/>
  <c r="P49" i="25"/>
  <c r="Q48" i="25"/>
  <c r="P48" i="25"/>
  <c r="Q47" i="25"/>
  <c r="P47" i="25"/>
  <c r="Q46" i="25"/>
  <c r="P46" i="25"/>
  <c r="Q45" i="25"/>
  <c r="P45" i="25"/>
  <c r="Q44" i="25"/>
  <c r="P44" i="25"/>
  <c r="Q43" i="25"/>
  <c r="P43" i="25"/>
  <c r="Q42" i="25"/>
  <c r="P42" i="25"/>
  <c r="Q41" i="25"/>
  <c r="P41" i="25"/>
  <c r="Q40" i="25"/>
  <c r="P40" i="25"/>
  <c r="Q39" i="25"/>
  <c r="P39" i="25"/>
  <c r="Q38" i="25"/>
  <c r="P38" i="25"/>
  <c r="Q37" i="25"/>
  <c r="P37" i="25"/>
  <c r="Q36" i="25"/>
  <c r="P36" i="25"/>
  <c r="Q35" i="25"/>
  <c r="P35" i="25"/>
  <c r="Q34" i="25"/>
  <c r="P34" i="25"/>
  <c r="Q33" i="25"/>
  <c r="P33" i="25"/>
  <c r="Q32" i="25"/>
  <c r="P32" i="25"/>
  <c r="Q31" i="25"/>
  <c r="P31" i="25"/>
  <c r="Q30" i="25"/>
  <c r="P30" i="25"/>
  <c r="Q29" i="25"/>
  <c r="P29" i="25"/>
  <c r="Q28" i="25"/>
  <c r="P28" i="25"/>
  <c r="Q27" i="25"/>
  <c r="P27" i="25"/>
  <c r="Q26" i="25"/>
  <c r="P26" i="25"/>
  <c r="Q25" i="25"/>
  <c r="P25" i="25"/>
  <c r="Q24" i="25"/>
  <c r="P24" i="25"/>
  <c r="Q23" i="25"/>
  <c r="P23" i="25"/>
  <c r="Q22" i="25"/>
  <c r="P22" i="25"/>
  <c r="Q21" i="25"/>
  <c r="P21" i="25"/>
  <c r="Q20" i="25"/>
  <c r="P20" i="25"/>
  <c r="Q19" i="25"/>
  <c r="P19" i="25"/>
  <c r="Q18" i="25"/>
  <c r="P18" i="25"/>
  <c r="Q17" i="25"/>
  <c r="P17" i="25"/>
  <c r="Q16" i="25"/>
  <c r="P16" i="25"/>
  <c r="Q15" i="25"/>
  <c r="P15" i="25"/>
  <c r="Q14" i="25"/>
  <c r="P14" i="25"/>
  <c r="Q13" i="25"/>
  <c r="P13" i="25"/>
  <c r="Q12" i="25"/>
  <c r="P12" i="25"/>
  <c r="Q11" i="25"/>
  <c r="P11" i="25"/>
  <c r="Q10" i="25"/>
  <c r="P10" i="25"/>
  <c r="Q9" i="25"/>
  <c r="P9" i="25"/>
  <c r="Q8" i="25"/>
  <c r="P8" i="25"/>
  <c r="Q7" i="25"/>
  <c r="P7" i="25"/>
  <c r="Q6" i="25"/>
  <c r="P6" i="25"/>
  <c r="Q5" i="25"/>
  <c r="P5" i="25"/>
  <c r="AA191" i="15"/>
  <c r="AA190" i="15" s="1"/>
  <c r="Z191" i="15"/>
  <c r="Y191" i="15"/>
  <c r="X191" i="15"/>
  <c r="X190" i="15" s="1"/>
  <c r="W191" i="15"/>
  <c r="V191" i="15"/>
  <c r="U191" i="15"/>
  <c r="T191" i="15"/>
  <c r="S191" i="15"/>
  <c r="R191" i="15"/>
  <c r="Q188" i="15"/>
  <c r="P188" i="15"/>
  <c r="Q187" i="15"/>
  <c r="P187" i="15"/>
  <c r="Q186" i="15"/>
  <c r="P186" i="15"/>
  <c r="Q185" i="15"/>
  <c r="P185" i="15"/>
  <c r="Q184" i="15"/>
  <c r="P184" i="15"/>
  <c r="Q183" i="15"/>
  <c r="P183" i="15"/>
  <c r="Q182" i="15"/>
  <c r="P182" i="15"/>
  <c r="Q181" i="15"/>
  <c r="P181" i="15"/>
  <c r="Q180" i="15"/>
  <c r="P180" i="15"/>
  <c r="Q179" i="15"/>
  <c r="P179" i="15"/>
  <c r="Q178" i="15"/>
  <c r="P178" i="15"/>
  <c r="Q177" i="15"/>
  <c r="P177" i="15"/>
  <c r="Q176" i="15"/>
  <c r="P176" i="15"/>
  <c r="Q175" i="15"/>
  <c r="P175" i="15"/>
  <c r="Q174" i="15"/>
  <c r="P174" i="15"/>
  <c r="Q173" i="15"/>
  <c r="P173" i="15"/>
  <c r="Q172" i="15"/>
  <c r="P172" i="15"/>
  <c r="Q171" i="15"/>
  <c r="P171" i="15"/>
  <c r="Q170" i="15"/>
  <c r="P170" i="15"/>
  <c r="Q169" i="15"/>
  <c r="P169" i="15"/>
  <c r="Q168" i="15"/>
  <c r="P168" i="15"/>
  <c r="Q167" i="15"/>
  <c r="P167" i="15"/>
  <c r="Q166" i="15"/>
  <c r="P166" i="15"/>
  <c r="Q165" i="15"/>
  <c r="P165" i="15"/>
  <c r="Q164" i="15"/>
  <c r="P164" i="15"/>
  <c r="Q163" i="15"/>
  <c r="P163" i="15"/>
  <c r="Q162" i="15"/>
  <c r="P162" i="15"/>
  <c r="Q161" i="15"/>
  <c r="P161" i="15"/>
  <c r="Q160" i="15"/>
  <c r="P160" i="15"/>
  <c r="Q159" i="15"/>
  <c r="P159" i="15"/>
  <c r="Q158" i="15"/>
  <c r="P158" i="15"/>
  <c r="Q157" i="15"/>
  <c r="P157" i="15"/>
  <c r="Q156" i="15"/>
  <c r="P156" i="15"/>
  <c r="Q155" i="15"/>
  <c r="P155" i="15"/>
  <c r="Q154" i="15"/>
  <c r="P154" i="15"/>
  <c r="Q153" i="15"/>
  <c r="P153" i="15"/>
  <c r="Q152" i="15"/>
  <c r="P152" i="15"/>
  <c r="Q151" i="15"/>
  <c r="P151" i="15"/>
  <c r="Q150" i="15"/>
  <c r="P150" i="15"/>
  <c r="Q149" i="15"/>
  <c r="P149" i="15"/>
  <c r="Q148" i="15"/>
  <c r="P148" i="15"/>
  <c r="Q147" i="15"/>
  <c r="P147" i="15"/>
  <c r="Q146" i="15"/>
  <c r="P146" i="15"/>
  <c r="Q145" i="15"/>
  <c r="P145" i="15"/>
  <c r="Q144" i="15"/>
  <c r="P144" i="15"/>
  <c r="Q143" i="15"/>
  <c r="P143" i="15"/>
  <c r="Q142" i="15"/>
  <c r="P142" i="15"/>
  <c r="Q141" i="15"/>
  <c r="P141" i="15"/>
  <c r="Q140" i="15"/>
  <c r="P140" i="15"/>
  <c r="Q139" i="15"/>
  <c r="P139" i="15"/>
  <c r="Q138" i="15"/>
  <c r="P138" i="15"/>
  <c r="Q137" i="15"/>
  <c r="P137" i="15"/>
  <c r="Q136" i="15"/>
  <c r="P136" i="15"/>
  <c r="Q135" i="15"/>
  <c r="P135" i="15"/>
  <c r="Q134" i="15"/>
  <c r="P134" i="15"/>
  <c r="Q133" i="15"/>
  <c r="P133" i="15"/>
  <c r="Q132" i="15"/>
  <c r="P132" i="15"/>
  <c r="Q131" i="15"/>
  <c r="P131" i="15"/>
  <c r="Q130" i="15"/>
  <c r="P130" i="15"/>
  <c r="Q129" i="15"/>
  <c r="P129" i="15"/>
  <c r="Q128" i="15"/>
  <c r="P128" i="15"/>
  <c r="Q127" i="15"/>
  <c r="P127" i="15"/>
  <c r="Q126" i="15"/>
  <c r="P126" i="15"/>
  <c r="Q125" i="15"/>
  <c r="P125" i="15"/>
  <c r="Q124" i="15"/>
  <c r="P124" i="15"/>
  <c r="Q123" i="15"/>
  <c r="P123" i="15"/>
  <c r="Q122" i="15"/>
  <c r="P122" i="15"/>
  <c r="Q121" i="15"/>
  <c r="P121" i="15"/>
  <c r="Q120" i="15"/>
  <c r="P120" i="15"/>
  <c r="Q119" i="15"/>
  <c r="P119" i="15"/>
  <c r="Q118" i="15"/>
  <c r="P118" i="15"/>
  <c r="Q117" i="15"/>
  <c r="P117" i="15"/>
  <c r="Q116" i="15"/>
  <c r="P116" i="15"/>
  <c r="Q115" i="15"/>
  <c r="P115" i="15"/>
  <c r="Q114" i="15"/>
  <c r="P114" i="15"/>
  <c r="Q113" i="15"/>
  <c r="P113" i="15"/>
  <c r="Q112" i="15"/>
  <c r="P112" i="15"/>
  <c r="Q105" i="15"/>
  <c r="P105" i="15"/>
  <c r="Q104" i="15"/>
  <c r="P104" i="15"/>
  <c r="Q103" i="15"/>
  <c r="P103" i="15"/>
  <c r="Q102" i="15"/>
  <c r="P102" i="15"/>
  <c r="Q101" i="15"/>
  <c r="P101" i="15"/>
  <c r="Q100" i="15"/>
  <c r="P100" i="15"/>
  <c r="Q99" i="15"/>
  <c r="P99" i="15"/>
  <c r="Q98" i="15"/>
  <c r="P98" i="15"/>
  <c r="Q97" i="15"/>
  <c r="P97" i="15"/>
  <c r="AA84" i="15"/>
  <c r="Z84" i="15"/>
  <c r="Y84" i="15"/>
  <c r="X84" i="15"/>
  <c r="W84" i="15"/>
  <c r="V84" i="15"/>
  <c r="U84" i="15"/>
  <c r="T84" i="15"/>
  <c r="S84" i="15"/>
  <c r="R84" i="15"/>
  <c r="Q81" i="15"/>
  <c r="P81" i="15"/>
  <c r="Q80" i="15"/>
  <c r="P80" i="15"/>
  <c r="Q79" i="15"/>
  <c r="P79" i="15"/>
  <c r="Q78" i="15"/>
  <c r="P78" i="15"/>
  <c r="Q77" i="15"/>
  <c r="P77" i="15"/>
  <c r="Q76" i="15"/>
  <c r="P76" i="15"/>
  <c r="Q75" i="15"/>
  <c r="P75" i="15"/>
  <c r="Q74" i="15"/>
  <c r="P74" i="15"/>
  <c r="Q73" i="15"/>
  <c r="P73" i="15"/>
  <c r="Q72" i="15"/>
  <c r="P72" i="15"/>
  <c r="Q71" i="15"/>
  <c r="P71" i="15"/>
  <c r="Q70" i="15"/>
  <c r="P70" i="15"/>
  <c r="Q69" i="15"/>
  <c r="P69" i="15"/>
  <c r="Q68" i="15"/>
  <c r="P68" i="15"/>
  <c r="Q67" i="15"/>
  <c r="P67" i="15"/>
  <c r="Q66" i="15"/>
  <c r="P66" i="15"/>
  <c r="Q65" i="15"/>
  <c r="P65" i="15"/>
  <c r="Q64" i="15"/>
  <c r="P64" i="15"/>
  <c r="Q63" i="15"/>
  <c r="P63" i="15"/>
  <c r="Q62" i="15"/>
  <c r="P62" i="15"/>
  <c r="Q61" i="15"/>
  <c r="P61" i="15"/>
  <c r="Q60" i="15"/>
  <c r="P60" i="15"/>
  <c r="Q59" i="15"/>
  <c r="P59" i="15"/>
  <c r="Q58" i="15"/>
  <c r="P58" i="15"/>
  <c r="Q57" i="15"/>
  <c r="P57" i="15"/>
  <c r="Q56" i="15"/>
  <c r="P56" i="15"/>
  <c r="Q55" i="15"/>
  <c r="P55" i="15"/>
  <c r="Q54" i="15"/>
  <c r="P54" i="15"/>
  <c r="Q53" i="15"/>
  <c r="P53" i="15"/>
  <c r="Q52" i="15"/>
  <c r="P52" i="15"/>
  <c r="Q51" i="15"/>
  <c r="P51" i="15"/>
  <c r="Q50" i="15"/>
  <c r="P50" i="15"/>
  <c r="Q49" i="15"/>
  <c r="P49" i="15"/>
  <c r="Q48" i="15"/>
  <c r="P48" i="15"/>
  <c r="Q47" i="15"/>
  <c r="P47" i="15"/>
  <c r="Q46" i="15"/>
  <c r="P46" i="15"/>
  <c r="Q45" i="15"/>
  <c r="P45" i="15"/>
  <c r="Q44" i="15"/>
  <c r="P44" i="15"/>
  <c r="Q43" i="15"/>
  <c r="P43" i="15"/>
  <c r="Q42" i="15"/>
  <c r="P42" i="15"/>
  <c r="Q41" i="15"/>
  <c r="P41" i="15"/>
  <c r="Q40" i="15"/>
  <c r="P40" i="15"/>
  <c r="Q39" i="15"/>
  <c r="P39" i="15"/>
  <c r="Q38" i="15"/>
  <c r="P38" i="15"/>
  <c r="Q37" i="15"/>
  <c r="P37" i="15"/>
  <c r="Q36" i="15"/>
  <c r="P36" i="15"/>
  <c r="Q35" i="15"/>
  <c r="P35" i="15"/>
  <c r="Q34" i="15"/>
  <c r="P34" i="15"/>
  <c r="Q33" i="15"/>
  <c r="P33" i="15"/>
  <c r="Q32" i="15"/>
  <c r="P32" i="15"/>
  <c r="Q31" i="15"/>
  <c r="P31" i="15"/>
  <c r="Q30" i="15"/>
  <c r="P30" i="15"/>
  <c r="Q29" i="15"/>
  <c r="P29" i="15"/>
  <c r="Q28" i="15"/>
  <c r="P28" i="15"/>
  <c r="Q27" i="15"/>
  <c r="P27" i="15"/>
  <c r="Q26" i="15"/>
  <c r="P26" i="15"/>
  <c r="Q25" i="15"/>
  <c r="P25" i="15"/>
  <c r="Q24" i="15"/>
  <c r="P24" i="15"/>
  <c r="Q23" i="15"/>
  <c r="P23" i="15"/>
  <c r="Q22" i="15"/>
  <c r="P22" i="15"/>
  <c r="Q21" i="15"/>
  <c r="P21" i="15"/>
  <c r="Q20" i="15"/>
  <c r="P20" i="15"/>
  <c r="Q19" i="15"/>
  <c r="P19" i="15"/>
  <c r="Q18" i="15"/>
  <c r="P18" i="15"/>
  <c r="Q17" i="15"/>
  <c r="P17" i="15"/>
  <c r="Q16" i="15"/>
  <c r="P16" i="15"/>
  <c r="Q15" i="15"/>
  <c r="P15" i="15"/>
  <c r="Q14" i="15"/>
  <c r="P14" i="15"/>
  <c r="Q13" i="15"/>
  <c r="P13" i="15"/>
  <c r="Q12" i="15"/>
  <c r="P12" i="15"/>
  <c r="Q11" i="15"/>
  <c r="P11" i="15"/>
  <c r="Q10" i="15"/>
  <c r="P10" i="15"/>
  <c r="Q9" i="15"/>
  <c r="P9" i="15"/>
  <c r="Q8" i="15"/>
  <c r="P8" i="15"/>
  <c r="Q7" i="15"/>
  <c r="P7" i="15"/>
  <c r="Q6" i="15"/>
  <c r="P6" i="15"/>
  <c r="Q5" i="15"/>
  <c r="P5" i="15"/>
  <c r="W97" i="14"/>
  <c r="U97" i="14"/>
  <c r="S97" i="14"/>
  <c r="R97" i="14"/>
  <c r="Q97" i="14"/>
  <c r="P97" i="14"/>
  <c r="O97" i="14"/>
  <c r="N97" i="14"/>
  <c r="M97" i="14"/>
  <c r="K97" i="14"/>
  <c r="J97" i="14"/>
  <c r="W96" i="14"/>
  <c r="U96" i="14"/>
  <c r="S96" i="14"/>
  <c r="R96" i="14"/>
  <c r="Q96" i="14"/>
  <c r="P96" i="14"/>
  <c r="O96" i="14"/>
  <c r="N96" i="14"/>
  <c r="M96" i="14"/>
  <c r="K96" i="14"/>
  <c r="J96" i="14"/>
  <c r="W95" i="14"/>
  <c r="U95" i="14"/>
  <c r="S95" i="14"/>
  <c r="R95" i="14"/>
  <c r="Q95" i="14"/>
  <c r="P95" i="14"/>
  <c r="O95" i="14"/>
  <c r="N95" i="14"/>
  <c r="M95" i="14"/>
  <c r="K95" i="14"/>
  <c r="J95" i="14"/>
  <c r="W94" i="14"/>
  <c r="U94" i="14"/>
  <c r="S94" i="14"/>
  <c r="R94" i="14"/>
  <c r="Q94" i="14"/>
  <c r="P94" i="14"/>
  <c r="O94" i="14"/>
  <c r="N94" i="14"/>
  <c r="M94" i="14"/>
  <c r="K94" i="14"/>
  <c r="J94" i="14"/>
  <c r="W93" i="14"/>
  <c r="U93" i="14"/>
  <c r="S93" i="14"/>
  <c r="R93" i="14"/>
  <c r="Q93" i="14"/>
  <c r="P93" i="14"/>
  <c r="O93" i="14"/>
  <c r="N93" i="14"/>
  <c r="M93" i="14"/>
  <c r="K93" i="14"/>
  <c r="J93" i="14"/>
  <c r="W92" i="14"/>
  <c r="U92" i="14"/>
  <c r="S92" i="14"/>
  <c r="R92" i="14"/>
  <c r="Q92" i="14"/>
  <c r="P92" i="14"/>
  <c r="O92" i="14"/>
  <c r="N92" i="14"/>
  <c r="M92" i="14"/>
  <c r="K92" i="14"/>
  <c r="J92" i="14"/>
  <c r="W91" i="14"/>
  <c r="U91" i="14"/>
  <c r="S91" i="14"/>
  <c r="R91" i="14"/>
  <c r="Q91" i="14"/>
  <c r="P91" i="14"/>
  <c r="O91" i="14"/>
  <c r="N91" i="14"/>
  <c r="M91" i="14"/>
  <c r="K91" i="14"/>
  <c r="J91" i="14"/>
  <c r="W90" i="14"/>
  <c r="U90" i="14"/>
  <c r="S90" i="14"/>
  <c r="R90" i="14"/>
  <c r="Q90" i="14"/>
  <c r="P90" i="14"/>
  <c r="O90" i="14"/>
  <c r="N90" i="14"/>
  <c r="M90" i="14"/>
  <c r="K90" i="14"/>
  <c r="J90" i="14"/>
  <c r="W89" i="14"/>
  <c r="U89" i="14"/>
  <c r="S89" i="14"/>
  <c r="R89" i="14"/>
  <c r="Q89" i="14"/>
  <c r="P89" i="14"/>
  <c r="O89" i="14"/>
  <c r="N89" i="14"/>
  <c r="M89" i="14"/>
  <c r="K89" i="14"/>
  <c r="J89" i="14"/>
  <c r="W88" i="14"/>
  <c r="U88" i="14"/>
  <c r="S88" i="14"/>
  <c r="R88" i="14"/>
  <c r="Q88" i="14"/>
  <c r="P88" i="14"/>
  <c r="O88" i="14"/>
  <c r="N88" i="14"/>
  <c r="M88" i="14"/>
  <c r="K88" i="14"/>
  <c r="J88" i="14"/>
  <c r="W87" i="14"/>
  <c r="U87" i="14"/>
  <c r="S87" i="14"/>
  <c r="R87" i="14"/>
  <c r="Q87" i="14"/>
  <c r="P87" i="14"/>
  <c r="O87" i="14"/>
  <c r="N87" i="14"/>
  <c r="M87" i="14"/>
  <c r="K87" i="14"/>
  <c r="J87" i="14"/>
  <c r="W86" i="14"/>
  <c r="U86" i="14"/>
  <c r="S86" i="14"/>
  <c r="R86" i="14"/>
  <c r="Q86" i="14"/>
  <c r="P86" i="14"/>
  <c r="O86" i="14"/>
  <c r="N86" i="14"/>
  <c r="M86" i="14"/>
  <c r="K86" i="14"/>
  <c r="J86" i="14"/>
  <c r="W85" i="14"/>
  <c r="U85" i="14"/>
  <c r="S85" i="14"/>
  <c r="R85" i="14"/>
  <c r="Q85" i="14"/>
  <c r="P85" i="14"/>
  <c r="O85" i="14"/>
  <c r="N85" i="14"/>
  <c r="M85" i="14"/>
  <c r="K85" i="14"/>
  <c r="J85" i="14"/>
  <c r="W84" i="14"/>
  <c r="U84" i="14"/>
  <c r="S84" i="14"/>
  <c r="R84" i="14"/>
  <c r="Q84" i="14"/>
  <c r="P84" i="14"/>
  <c r="O84" i="14"/>
  <c r="N84" i="14"/>
  <c r="M84" i="14"/>
  <c r="K84" i="14"/>
  <c r="J84" i="14"/>
  <c r="W83" i="14"/>
  <c r="U83" i="14"/>
  <c r="S83" i="14"/>
  <c r="R83" i="14"/>
  <c r="Q83" i="14"/>
  <c r="P83" i="14"/>
  <c r="O83" i="14"/>
  <c r="N83" i="14"/>
  <c r="M83" i="14"/>
  <c r="K83" i="14"/>
  <c r="J83" i="14"/>
  <c r="W82" i="14"/>
  <c r="U82" i="14"/>
  <c r="S82" i="14"/>
  <c r="R82" i="14"/>
  <c r="Q82" i="14"/>
  <c r="P82" i="14"/>
  <c r="O82" i="14"/>
  <c r="N82" i="14"/>
  <c r="M82" i="14"/>
  <c r="K82" i="14"/>
  <c r="J82" i="14"/>
  <c r="W81" i="14"/>
  <c r="U81" i="14"/>
  <c r="S81" i="14"/>
  <c r="R81" i="14"/>
  <c r="Q81" i="14"/>
  <c r="P81" i="14"/>
  <c r="O81" i="14"/>
  <c r="N81" i="14"/>
  <c r="M81" i="14"/>
  <c r="K81" i="14"/>
  <c r="J81" i="14"/>
  <c r="W80" i="14"/>
  <c r="U80" i="14"/>
  <c r="S80" i="14"/>
  <c r="R80" i="14"/>
  <c r="Q80" i="14"/>
  <c r="P80" i="14"/>
  <c r="O80" i="14"/>
  <c r="N80" i="14"/>
  <c r="M80" i="14"/>
  <c r="K80" i="14"/>
  <c r="J80" i="14"/>
  <c r="W79" i="14"/>
  <c r="U79" i="14"/>
  <c r="S79" i="14"/>
  <c r="R79" i="14"/>
  <c r="Q79" i="14"/>
  <c r="P79" i="14"/>
  <c r="O79" i="14"/>
  <c r="N79" i="14"/>
  <c r="M79" i="14"/>
  <c r="K79" i="14"/>
  <c r="J79" i="14"/>
  <c r="W78" i="14"/>
  <c r="U78" i="14"/>
  <c r="S78" i="14"/>
  <c r="R78" i="14"/>
  <c r="Q78" i="14"/>
  <c r="P78" i="14"/>
  <c r="O78" i="14"/>
  <c r="N78" i="14"/>
  <c r="M78" i="14"/>
  <c r="K78" i="14"/>
  <c r="J78" i="14"/>
  <c r="W77" i="14"/>
  <c r="U77" i="14"/>
  <c r="S77" i="14"/>
  <c r="R77" i="14"/>
  <c r="Q77" i="14"/>
  <c r="P77" i="14"/>
  <c r="O77" i="14"/>
  <c r="N77" i="14"/>
  <c r="M77" i="14"/>
  <c r="K77" i="14"/>
  <c r="J77" i="14"/>
  <c r="W76" i="14"/>
  <c r="U76" i="14"/>
  <c r="S76" i="14"/>
  <c r="R76" i="14"/>
  <c r="Q76" i="14"/>
  <c r="P76" i="14"/>
  <c r="O76" i="14"/>
  <c r="N76" i="14"/>
  <c r="M76" i="14"/>
  <c r="K76" i="14"/>
  <c r="J76" i="14"/>
  <c r="W75" i="14"/>
  <c r="U75" i="14"/>
  <c r="S75" i="14"/>
  <c r="R75" i="14"/>
  <c r="Q75" i="14"/>
  <c r="P75" i="14"/>
  <c r="O75" i="14"/>
  <c r="N75" i="14"/>
  <c r="M75" i="14"/>
  <c r="K75" i="14"/>
  <c r="J75" i="14"/>
  <c r="W74" i="14"/>
  <c r="U74" i="14"/>
  <c r="S74" i="14"/>
  <c r="R74" i="14"/>
  <c r="Q74" i="14"/>
  <c r="P74" i="14"/>
  <c r="O74" i="14"/>
  <c r="N74" i="14"/>
  <c r="M74" i="14"/>
  <c r="K74" i="14"/>
  <c r="J74" i="14"/>
  <c r="W73" i="14"/>
  <c r="U73" i="14"/>
  <c r="S73" i="14"/>
  <c r="R73" i="14"/>
  <c r="Q73" i="14"/>
  <c r="P73" i="14"/>
  <c r="O73" i="14"/>
  <c r="N73" i="14"/>
  <c r="M73" i="14"/>
  <c r="K73" i="14"/>
  <c r="J73" i="14"/>
  <c r="W72" i="14"/>
  <c r="U72" i="14"/>
  <c r="S72" i="14"/>
  <c r="R72" i="14"/>
  <c r="Q72" i="14"/>
  <c r="P72" i="14"/>
  <c r="O72" i="14"/>
  <c r="N72" i="14"/>
  <c r="M72" i="14"/>
  <c r="K72" i="14"/>
  <c r="J72" i="14"/>
  <c r="W71" i="14"/>
  <c r="U71" i="14"/>
  <c r="S71" i="14"/>
  <c r="R71" i="14"/>
  <c r="Q71" i="14"/>
  <c r="P71" i="14"/>
  <c r="O71" i="14"/>
  <c r="N71" i="14"/>
  <c r="M71" i="14"/>
  <c r="K71" i="14"/>
  <c r="J71" i="14"/>
  <c r="W70" i="14"/>
  <c r="U70" i="14"/>
  <c r="S70" i="14"/>
  <c r="R70" i="14"/>
  <c r="Q70" i="14"/>
  <c r="P70" i="14"/>
  <c r="O70" i="14"/>
  <c r="N70" i="14"/>
  <c r="M70" i="14"/>
  <c r="K70" i="14"/>
  <c r="J70" i="14"/>
  <c r="W69" i="14"/>
  <c r="U69" i="14"/>
  <c r="S69" i="14"/>
  <c r="R69" i="14"/>
  <c r="Q69" i="14"/>
  <c r="P69" i="14"/>
  <c r="O69" i="14"/>
  <c r="N69" i="14"/>
  <c r="M69" i="14"/>
  <c r="K69" i="14"/>
  <c r="J69" i="14"/>
  <c r="W68" i="14"/>
  <c r="U68" i="14"/>
  <c r="S68" i="14"/>
  <c r="R68" i="14"/>
  <c r="Q68" i="14"/>
  <c r="P68" i="14"/>
  <c r="O68" i="14"/>
  <c r="N68" i="14"/>
  <c r="M68" i="14"/>
  <c r="K68" i="14"/>
  <c r="J68" i="14"/>
  <c r="W67" i="14"/>
  <c r="U67" i="14"/>
  <c r="S67" i="14"/>
  <c r="R67" i="14"/>
  <c r="Q67" i="14"/>
  <c r="P67" i="14"/>
  <c r="O67" i="14"/>
  <c r="N67" i="14"/>
  <c r="M67" i="14"/>
  <c r="K67" i="14"/>
  <c r="J67" i="14"/>
  <c r="W66" i="14"/>
  <c r="U66" i="14"/>
  <c r="S66" i="14"/>
  <c r="R66" i="14"/>
  <c r="Q66" i="14"/>
  <c r="P66" i="14"/>
  <c r="O66" i="14"/>
  <c r="N66" i="14"/>
  <c r="M66" i="14"/>
  <c r="K66" i="14"/>
  <c r="J66" i="14"/>
  <c r="W65" i="14"/>
  <c r="U65" i="14"/>
  <c r="S65" i="14"/>
  <c r="R65" i="14"/>
  <c r="Q65" i="14"/>
  <c r="P65" i="14"/>
  <c r="O65" i="14"/>
  <c r="N65" i="14"/>
  <c r="M65" i="14"/>
  <c r="K65" i="14"/>
  <c r="J65" i="14"/>
  <c r="W64" i="14"/>
  <c r="U64" i="14"/>
  <c r="S64" i="14"/>
  <c r="R64" i="14"/>
  <c r="Q64" i="14"/>
  <c r="P64" i="14"/>
  <c r="O64" i="14"/>
  <c r="N64" i="14"/>
  <c r="M64" i="14"/>
  <c r="K64" i="14"/>
  <c r="J64" i="14"/>
  <c r="W63" i="14"/>
  <c r="U63" i="14"/>
  <c r="S63" i="14"/>
  <c r="R63" i="14"/>
  <c r="Q63" i="14"/>
  <c r="P63" i="14"/>
  <c r="O63" i="14"/>
  <c r="N63" i="14"/>
  <c r="M63" i="14"/>
  <c r="K63" i="14"/>
  <c r="J63" i="14"/>
  <c r="W62" i="14"/>
  <c r="U62" i="14"/>
  <c r="S62" i="14"/>
  <c r="R62" i="14"/>
  <c r="Q62" i="14"/>
  <c r="P62" i="14"/>
  <c r="O62" i="14"/>
  <c r="N62" i="14"/>
  <c r="M62" i="14"/>
  <c r="K62" i="14"/>
  <c r="J62" i="14"/>
  <c r="W61" i="14"/>
  <c r="U61" i="14"/>
  <c r="S61" i="14"/>
  <c r="R61" i="14"/>
  <c r="Q61" i="14"/>
  <c r="P61" i="14"/>
  <c r="O61" i="14"/>
  <c r="N61" i="14"/>
  <c r="M61" i="14"/>
  <c r="K61" i="14"/>
  <c r="J61" i="14"/>
  <c r="W60" i="14"/>
  <c r="U60" i="14"/>
  <c r="S60" i="14"/>
  <c r="R60" i="14"/>
  <c r="Q60" i="14"/>
  <c r="P60" i="14"/>
  <c r="O60" i="14"/>
  <c r="N60" i="14"/>
  <c r="M60" i="14"/>
  <c r="K60" i="14"/>
  <c r="J60" i="14"/>
  <c r="W59" i="14"/>
  <c r="U59" i="14"/>
  <c r="S59" i="14"/>
  <c r="R59" i="14"/>
  <c r="Q59" i="14"/>
  <c r="P59" i="14"/>
  <c r="O59" i="14"/>
  <c r="N59" i="14"/>
  <c r="M59" i="14"/>
  <c r="K59" i="14"/>
  <c r="J59" i="14"/>
  <c r="W58" i="14"/>
  <c r="U58" i="14"/>
  <c r="S58" i="14"/>
  <c r="R58" i="14"/>
  <c r="Q58" i="14"/>
  <c r="P58" i="14"/>
  <c r="O58" i="14"/>
  <c r="N58" i="14"/>
  <c r="M58" i="14"/>
  <c r="K58" i="14"/>
  <c r="J58" i="14"/>
  <c r="W57" i="14"/>
  <c r="U57" i="14"/>
  <c r="S57" i="14"/>
  <c r="R57" i="14"/>
  <c r="Q57" i="14"/>
  <c r="P57" i="14"/>
  <c r="O57" i="14"/>
  <c r="N57" i="14"/>
  <c r="M57" i="14"/>
  <c r="K57" i="14"/>
  <c r="J57" i="14"/>
  <c r="W56" i="14"/>
  <c r="U56" i="14"/>
  <c r="S56" i="14"/>
  <c r="R56" i="14"/>
  <c r="Q56" i="14"/>
  <c r="P56" i="14"/>
  <c r="O56" i="14"/>
  <c r="N56" i="14"/>
  <c r="M56" i="14"/>
  <c r="K56" i="14"/>
  <c r="J56" i="14"/>
  <c r="W55" i="14"/>
  <c r="U55" i="14"/>
  <c r="S55" i="14"/>
  <c r="R55" i="14"/>
  <c r="Q55" i="14"/>
  <c r="P55" i="14"/>
  <c r="O55" i="14"/>
  <c r="N55" i="14"/>
  <c r="M55" i="14"/>
  <c r="K55" i="14"/>
  <c r="J55" i="14"/>
  <c r="W54" i="14"/>
  <c r="U54" i="14"/>
  <c r="S54" i="14"/>
  <c r="R54" i="14"/>
  <c r="Q54" i="14"/>
  <c r="P54" i="14"/>
  <c r="O54" i="14"/>
  <c r="N54" i="14"/>
  <c r="M54" i="14"/>
  <c r="K54" i="14"/>
  <c r="J54" i="14"/>
  <c r="W53" i="14"/>
  <c r="U53" i="14"/>
  <c r="S53" i="14"/>
  <c r="R53" i="14"/>
  <c r="Q53" i="14"/>
  <c r="P53" i="14"/>
  <c r="O53" i="14"/>
  <c r="N53" i="14"/>
  <c r="M53" i="14"/>
  <c r="K53" i="14"/>
  <c r="J53" i="14"/>
  <c r="W52" i="14"/>
  <c r="U52" i="14"/>
  <c r="S52" i="14"/>
  <c r="R52" i="14"/>
  <c r="Q52" i="14"/>
  <c r="P52" i="14"/>
  <c r="O52" i="14"/>
  <c r="N52" i="14"/>
  <c r="M52" i="14"/>
  <c r="K52" i="14"/>
  <c r="J52" i="14"/>
  <c r="W51" i="14"/>
  <c r="U51" i="14"/>
  <c r="S51" i="14"/>
  <c r="R51" i="14"/>
  <c r="Q51" i="14"/>
  <c r="P51" i="14"/>
  <c r="O51" i="14"/>
  <c r="N51" i="14"/>
  <c r="M51" i="14"/>
  <c r="K51" i="14"/>
  <c r="J51" i="14"/>
  <c r="W50" i="14"/>
  <c r="U50" i="14"/>
  <c r="S50" i="14"/>
  <c r="R50" i="14"/>
  <c r="Q50" i="14"/>
  <c r="P50" i="14"/>
  <c r="O50" i="14"/>
  <c r="N50" i="14"/>
  <c r="M50" i="14"/>
  <c r="K50" i="14"/>
  <c r="J50" i="14"/>
  <c r="W49" i="14"/>
  <c r="U49" i="14"/>
  <c r="S49" i="14"/>
  <c r="R49" i="14"/>
  <c r="Q49" i="14"/>
  <c r="P49" i="14"/>
  <c r="O49" i="14"/>
  <c r="N49" i="14"/>
  <c r="M49" i="14"/>
  <c r="K49" i="14"/>
  <c r="J49" i="14"/>
  <c r="W48" i="14"/>
  <c r="U48" i="14"/>
  <c r="S48" i="14"/>
  <c r="R48" i="14"/>
  <c r="Q48" i="14"/>
  <c r="P48" i="14"/>
  <c r="O48" i="14"/>
  <c r="N48" i="14"/>
  <c r="M48" i="14"/>
  <c r="K48" i="14"/>
  <c r="J48" i="14"/>
  <c r="W47" i="14"/>
  <c r="U47" i="14"/>
  <c r="S47" i="14"/>
  <c r="R47" i="14"/>
  <c r="Q47" i="14"/>
  <c r="P47" i="14"/>
  <c r="O47" i="14"/>
  <c r="N47" i="14"/>
  <c r="M47" i="14"/>
  <c r="K47" i="14"/>
  <c r="J47" i="14"/>
  <c r="W46" i="14"/>
  <c r="U46" i="14"/>
  <c r="S46" i="14"/>
  <c r="R46" i="14"/>
  <c r="Q46" i="14"/>
  <c r="P46" i="14"/>
  <c r="O46" i="14"/>
  <c r="N46" i="14"/>
  <c r="M46" i="14"/>
  <c r="K46" i="14"/>
  <c r="J46" i="14"/>
  <c r="W45" i="14"/>
  <c r="U45" i="14"/>
  <c r="S45" i="14"/>
  <c r="R45" i="14"/>
  <c r="Q45" i="14"/>
  <c r="P45" i="14"/>
  <c r="O45" i="14"/>
  <c r="N45" i="14"/>
  <c r="M45" i="14"/>
  <c r="K45" i="14"/>
  <c r="J45" i="14"/>
  <c r="W44" i="14"/>
  <c r="U44" i="14"/>
  <c r="S44" i="14"/>
  <c r="R44" i="14"/>
  <c r="Q44" i="14"/>
  <c r="P44" i="14"/>
  <c r="O44" i="14"/>
  <c r="N44" i="14"/>
  <c r="M44" i="14"/>
  <c r="K44" i="14"/>
  <c r="J44" i="14"/>
  <c r="W43" i="14"/>
  <c r="U43" i="14"/>
  <c r="S43" i="14"/>
  <c r="R43" i="14"/>
  <c r="Q43" i="14"/>
  <c r="P43" i="14"/>
  <c r="O43" i="14"/>
  <c r="N43" i="14"/>
  <c r="M43" i="14"/>
  <c r="K43" i="14"/>
  <c r="J43" i="14"/>
  <c r="W42" i="14"/>
  <c r="U42" i="14"/>
  <c r="S42" i="14"/>
  <c r="R42" i="14"/>
  <c r="Q42" i="14"/>
  <c r="P42" i="14"/>
  <c r="O42" i="14"/>
  <c r="N42" i="14"/>
  <c r="M42" i="14"/>
  <c r="K42" i="14"/>
  <c r="J42" i="14"/>
  <c r="W41" i="14"/>
  <c r="U41" i="14"/>
  <c r="S41" i="14"/>
  <c r="R41" i="14"/>
  <c r="Q41" i="14"/>
  <c r="P41" i="14"/>
  <c r="O41" i="14"/>
  <c r="N41" i="14"/>
  <c r="M41" i="14"/>
  <c r="K41" i="14"/>
  <c r="J41" i="14"/>
  <c r="W40" i="14"/>
  <c r="U40" i="14"/>
  <c r="S40" i="14"/>
  <c r="R40" i="14"/>
  <c r="Q40" i="14"/>
  <c r="P40" i="14"/>
  <c r="O40" i="14"/>
  <c r="N40" i="14"/>
  <c r="M40" i="14"/>
  <c r="K40" i="14"/>
  <c r="J40" i="14"/>
  <c r="W39" i="14"/>
  <c r="U39" i="14"/>
  <c r="S39" i="14"/>
  <c r="R39" i="14"/>
  <c r="Q39" i="14"/>
  <c r="P39" i="14"/>
  <c r="O39" i="14"/>
  <c r="N39" i="14"/>
  <c r="M39" i="14"/>
  <c r="K39" i="14"/>
  <c r="J39" i="14"/>
  <c r="W38" i="14"/>
  <c r="U38" i="14"/>
  <c r="S38" i="14"/>
  <c r="R38" i="14"/>
  <c r="Q38" i="14"/>
  <c r="P38" i="14"/>
  <c r="O38" i="14"/>
  <c r="N38" i="14"/>
  <c r="M38" i="14"/>
  <c r="K38" i="14"/>
  <c r="J38" i="14"/>
  <c r="W37" i="14"/>
  <c r="U37" i="14"/>
  <c r="S37" i="14"/>
  <c r="R37" i="14"/>
  <c r="Q37" i="14"/>
  <c r="P37" i="14"/>
  <c r="O37" i="14"/>
  <c r="N37" i="14"/>
  <c r="M37" i="14"/>
  <c r="K37" i="14"/>
  <c r="J37" i="14"/>
  <c r="W36" i="14"/>
  <c r="U36" i="14"/>
  <c r="S36" i="14"/>
  <c r="R36" i="14"/>
  <c r="Q36" i="14"/>
  <c r="P36" i="14"/>
  <c r="O36" i="14"/>
  <c r="N36" i="14"/>
  <c r="M36" i="14"/>
  <c r="K36" i="14"/>
  <c r="J36" i="14"/>
  <c r="W35" i="14"/>
  <c r="U35" i="14"/>
  <c r="S35" i="14"/>
  <c r="R35" i="14"/>
  <c r="Q35" i="14"/>
  <c r="P35" i="14"/>
  <c r="O35" i="14"/>
  <c r="N35" i="14"/>
  <c r="M35" i="14"/>
  <c r="K35" i="14"/>
  <c r="J35" i="14"/>
  <c r="W34" i="14"/>
  <c r="U34" i="14"/>
  <c r="S34" i="14"/>
  <c r="R34" i="14"/>
  <c r="Q34" i="14"/>
  <c r="P34" i="14"/>
  <c r="O34" i="14"/>
  <c r="N34" i="14"/>
  <c r="M34" i="14"/>
  <c r="K34" i="14"/>
  <c r="J34" i="14"/>
  <c r="W33" i="14"/>
  <c r="U33" i="14"/>
  <c r="S33" i="14"/>
  <c r="R33" i="14"/>
  <c r="Q33" i="14"/>
  <c r="P33" i="14"/>
  <c r="O33" i="14"/>
  <c r="N33" i="14"/>
  <c r="M33" i="14"/>
  <c r="K33" i="14"/>
  <c r="J33" i="14"/>
  <c r="W32" i="14"/>
  <c r="U32" i="14"/>
  <c r="S32" i="14"/>
  <c r="R32" i="14"/>
  <c r="Q32" i="14"/>
  <c r="P32" i="14"/>
  <c r="O32" i="14"/>
  <c r="N32" i="14"/>
  <c r="M32" i="14"/>
  <c r="K32" i="14"/>
  <c r="J32" i="14"/>
  <c r="W31" i="14"/>
  <c r="U31" i="14"/>
  <c r="S31" i="14"/>
  <c r="R31" i="14"/>
  <c r="Q31" i="14"/>
  <c r="P31" i="14"/>
  <c r="O31" i="14"/>
  <c r="N31" i="14"/>
  <c r="M31" i="14"/>
  <c r="K31" i="14"/>
  <c r="J31" i="14"/>
  <c r="W30" i="14"/>
  <c r="U30" i="14"/>
  <c r="S30" i="14"/>
  <c r="R30" i="14"/>
  <c r="Q30" i="14"/>
  <c r="P30" i="14"/>
  <c r="O30" i="14"/>
  <c r="N30" i="14"/>
  <c r="M30" i="14"/>
  <c r="K30" i="14"/>
  <c r="J30" i="14"/>
  <c r="W29" i="14"/>
  <c r="U29" i="14"/>
  <c r="S29" i="14"/>
  <c r="R29" i="14"/>
  <c r="Q29" i="14"/>
  <c r="P29" i="14"/>
  <c r="O29" i="14"/>
  <c r="N29" i="14"/>
  <c r="M29" i="14"/>
  <c r="K29" i="14"/>
  <c r="J29" i="14"/>
  <c r="W28" i="14"/>
  <c r="U28" i="14"/>
  <c r="S28" i="14"/>
  <c r="R28" i="14"/>
  <c r="Q28" i="14"/>
  <c r="P28" i="14"/>
  <c r="O28" i="14"/>
  <c r="N28" i="14"/>
  <c r="M28" i="14"/>
  <c r="K28" i="14"/>
  <c r="J28" i="14"/>
  <c r="W27" i="14"/>
  <c r="U27" i="14"/>
  <c r="S27" i="14"/>
  <c r="R27" i="14"/>
  <c r="Q27" i="14"/>
  <c r="P27" i="14"/>
  <c r="O27" i="14"/>
  <c r="N27" i="14"/>
  <c r="M27" i="14"/>
  <c r="K27" i="14"/>
  <c r="J27" i="14"/>
  <c r="W26" i="14"/>
  <c r="U26" i="14"/>
  <c r="S26" i="14"/>
  <c r="R26" i="14"/>
  <c r="Q26" i="14"/>
  <c r="P26" i="14"/>
  <c r="O26" i="14"/>
  <c r="N26" i="14"/>
  <c r="M26" i="14"/>
  <c r="K26" i="14"/>
  <c r="J26" i="14"/>
  <c r="W25" i="14"/>
  <c r="U25" i="14"/>
  <c r="S25" i="14"/>
  <c r="R25" i="14"/>
  <c r="Q25" i="14"/>
  <c r="P25" i="14"/>
  <c r="O25" i="14"/>
  <c r="N25" i="14"/>
  <c r="M25" i="14"/>
  <c r="K25" i="14"/>
  <c r="J25" i="14"/>
  <c r="W24" i="14"/>
  <c r="U24" i="14"/>
  <c r="S24" i="14"/>
  <c r="R24" i="14"/>
  <c r="Q24" i="14"/>
  <c r="P24" i="14"/>
  <c r="O24" i="14"/>
  <c r="N24" i="14"/>
  <c r="M24" i="14"/>
  <c r="K24" i="14"/>
  <c r="J24" i="14"/>
  <c r="W23" i="14"/>
  <c r="U23" i="14"/>
  <c r="S23" i="14"/>
  <c r="R23" i="14"/>
  <c r="Q23" i="14"/>
  <c r="P23" i="14"/>
  <c r="O23" i="14"/>
  <c r="N23" i="14"/>
  <c r="M23" i="14"/>
  <c r="K23" i="14"/>
  <c r="J23" i="14"/>
  <c r="W22" i="14"/>
  <c r="U22" i="14"/>
  <c r="S22" i="14"/>
  <c r="R22" i="14"/>
  <c r="Q22" i="14"/>
  <c r="P22" i="14"/>
  <c r="O22" i="14"/>
  <c r="N22" i="14"/>
  <c r="M22" i="14"/>
  <c r="K22" i="14"/>
  <c r="J22" i="14"/>
  <c r="W21" i="14"/>
  <c r="U21" i="14"/>
  <c r="S21" i="14"/>
  <c r="R21" i="14"/>
  <c r="Q21" i="14"/>
  <c r="P21" i="14"/>
  <c r="O21" i="14"/>
  <c r="N21" i="14"/>
  <c r="M21" i="14"/>
  <c r="K21" i="14"/>
  <c r="J21" i="14"/>
  <c r="W20" i="14"/>
  <c r="U20" i="14"/>
  <c r="S20" i="14"/>
  <c r="R20" i="14"/>
  <c r="Q20" i="14"/>
  <c r="P20" i="14"/>
  <c r="O20" i="14"/>
  <c r="N20" i="14"/>
  <c r="M20" i="14"/>
  <c r="K20" i="14"/>
  <c r="J20" i="14"/>
  <c r="W19" i="14"/>
  <c r="U19" i="14"/>
  <c r="S19" i="14"/>
  <c r="R19" i="14"/>
  <c r="Q19" i="14"/>
  <c r="P19" i="14"/>
  <c r="O19" i="14"/>
  <c r="N19" i="14"/>
  <c r="M19" i="14"/>
  <c r="K19" i="14"/>
  <c r="J19" i="14"/>
  <c r="W18" i="14"/>
  <c r="U18" i="14"/>
  <c r="S18" i="14"/>
  <c r="R18" i="14"/>
  <c r="Q18" i="14"/>
  <c r="P18" i="14"/>
  <c r="O18" i="14"/>
  <c r="N18" i="14"/>
  <c r="M18" i="14"/>
  <c r="K18" i="14"/>
  <c r="J18" i="14"/>
  <c r="W17" i="14"/>
  <c r="U17" i="14"/>
  <c r="S17" i="14"/>
  <c r="R17" i="14"/>
  <c r="Q17" i="14"/>
  <c r="P17" i="14"/>
  <c r="O17" i="14"/>
  <c r="N17" i="14"/>
  <c r="M17" i="14"/>
  <c r="K17" i="14"/>
  <c r="J17" i="14"/>
  <c r="W16" i="14"/>
  <c r="U16" i="14"/>
  <c r="S16" i="14"/>
  <c r="R16" i="14"/>
  <c r="Q16" i="14"/>
  <c r="P16" i="14"/>
  <c r="O16" i="14"/>
  <c r="N16" i="14"/>
  <c r="M16" i="14"/>
  <c r="K16" i="14"/>
  <c r="J16" i="14"/>
  <c r="W15" i="14"/>
  <c r="U15" i="14"/>
  <c r="S15" i="14"/>
  <c r="R15" i="14"/>
  <c r="Q15" i="14"/>
  <c r="P15" i="14"/>
  <c r="O15" i="14"/>
  <c r="N15" i="14"/>
  <c r="M15" i="14"/>
  <c r="K15" i="14"/>
  <c r="J15" i="14"/>
  <c r="W14" i="14"/>
  <c r="U14" i="14"/>
  <c r="S14" i="14"/>
  <c r="R14" i="14"/>
  <c r="Q14" i="14"/>
  <c r="P14" i="14"/>
  <c r="O14" i="14"/>
  <c r="N14" i="14"/>
  <c r="M14" i="14"/>
  <c r="K14" i="14"/>
  <c r="J14" i="14"/>
  <c r="W13" i="14"/>
  <c r="U13" i="14"/>
  <c r="S13" i="14"/>
  <c r="R13" i="14"/>
  <c r="Q13" i="14"/>
  <c r="P13" i="14"/>
  <c r="O13" i="14"/>
  <c r="N13" i="14"/>
  <c r="M13" i="14"/>
  <c r="K13" i="14"/>
  <c r="J13" i="14"/>
  <c r="W12" i="14"/>
  <c r="U12" i="14"/>
  <c r="S12" i="14"/>
  <c r="R12" i="14"/>
  <c r="Q12" i="14"/>
  <c r="P12" i="14"/>
  <c r="O12" i="14"/>
  <c r="N12" i="14"/>
  <c r="M12" i="14"/>
  <c r="K12" i="14"/>
  <c r="J12" i="14"/>
  <c r="X9" i="14"/>
  <c r="X6" i="14" s="1"/>
  <c r="W9" i="14"/>
  <c r="V9" i="14"/>
  <c r="U9" i="14"/>
  <c r="S9" i="14"/>
  <c r="R9" i="14"/>
  <c r="R4" i="14" s="1"/>
  <c r="R10" i="14" s="1"/>
  <c r="Q9" i="14"/>
  <c r="P9" i="14"/>
  <c r="O9" i="14"/>
  <c r="N9" i="14"/>
  <c r="M9" i="14"/>
  <c r="L9" i="14"/>
  <c r="L7" i="14" s="1"/>
  <c r="K9" i="14"/>
  <c r="J9" i="14"/>
  <c r="V8" i="14"/>
  <c r="V20" i="14" s="1"/>
  <c r="V6" i="14"/>
  <c r="R6" i="14"/>
  <c r="V5" i="14"/>
  <c r="L5" i="14"/>
  <c r="X4" i="14"/>
  <c r="V4" i="14"/>
  <c r="L4" i="14"/>
  <c r="X3" i="14"/>
  <c r="V3" i="14"/>
  <c r="V96" i="14" s="1"/>
  <c r="AW1295" i="13"/>
  <c r="AK1295" i="13"/>
  <c r="I1295" i="13"/>
  <c r="B1295" i="13"/>
  <c r="AW1293" i="13"/>
  <c r="AK1293" i="13"/>
  <c r="AB1293" i="13"/>
  <c r="R1293" i="13"/>
  <c r="I1293" i="13"/>
  <c r="B1293" i="13"/>
  <c r="AW1292" i="13"/>
  <c r="AK1292" i="13"/>
  <c r="AB1292" i="13"/>
  <c r="R1292" i="13"/>
  <c r="I1292" i="13"/>
  <c r="B1292" i="13"/>
  <c r="AW1291" i="13"/>
  <c r="AK1291" i="13"/>
  <c r="AB1291" i="13"/>
  <c r="AB1295" i="13" s="1"/>
  <c r="R1291" i="13"/>
  <c r="R1295" i="13" s="1"/>
  <c r="I1291" i="13"/>
  <c r="B1291" i="13"/>
  <c r="AW1280" i="13"/>
  <c r="AK1280" i="13"/>
  <c r="I1280" i="13"/>
  <c r="B1280" i="13"/>
  <c r="AW1278" i="13"/>
  <c r="AK1278" i="13"/>
  <c r="AB1278" i="13"/>
  <c r="R1278" i="13"/>
  <c r="I1278" i="13"/>
  <c r="B1278" i="13"/>
  <c r="AW1277" i="13"/>
  <c r="AK1277" i="13"/>
  <c r="AB1277" i="13"/>
  <c r="R1277" i="13"/>
  <c r="I1277" i="13"/>
  <c r="B1277" i="13"/>
  <c r="AW1276" i="13"/>
  <c r="AK1276" i="13"/>
  <c r="AB1276" i="13"/>
  <c r="AB1280" i="13" s="1"/>
  <c r="R1276" i="13"/>
  <c r="R1280" i="13" s="1"/>
  <c r="I1276" i="13"/>
  <c r="B1276" i="13"/>
  <c r="AW1265" i="13"/>
  <c r="AK1265" i="13"/>
  <c r="I1265" i="13"/>
  <c r="B1265" i="13"/>
  <c r="AW1263" i="13"/>
  <c r="AK1263" i="13"/>
  <c r="AB1263" i="13"/>
  <c r="R1263" i="13"/>
  <c r="I1263" i="13"/>
  <c r="B1263" i="13"/>
  <c r="AW1262" i="13"/>
  <c r="AK1262" i="13"/>
  <c r="AB1262" i="13"/>
  <c r="R1262" i="13"/>
  <c r="I1262" i="13"/>
  <c r="B1262" i="13"/>
  <c r="AW1261" i="13"/>
  <c r="AK1261" i="13"/>
  <c r="AB1261" i="13"/>
  <c r="AB1265" i="13" s="1"/>
  <c r="R1261" i="13"/>
  <c r="R1265" i="13" s="1"/>
  <c r="I1261" i="13"/>
  <c r="B1261" i="13"/>
  <c r="AW1250" i="13"/>
  <c r="AK1250" i="13"/>
  <c r="I1250" i="13"/>
  <c r="B1250" i="13"/>
  <c r="AW1248" i="13"/>
  <c r="AK1248" i="13"/>
  <c r="AB1248" i="13"/>
  <c r="R1248" i="13"/>
  <c r="I1248" i="13"/>
  <c r="B1248" i="13"/>
  <c r="AW1247" i="13"/>
  <c r="AK1247" i="13"/>
  <c r="AB1247" i="13"/>
  <c r="R1247" i="13"/>
  <c r="I1247" i="13"/>
  <c r="B1247" i="13"/>
  <c r="AW1246" i="13"/>
  <c r="AK1246" i="13"/>
  <c r="AB1246" i="13"/>
  <c r="AB1250" i="13" s="1"/>
  <c r="R1246" i="13"/>
  <c r="R1250" i="13" s="1"/>
  <c r="I1246" i="13"/>
  <c r="B1246" i="13"/>
  <c r="AW1235" i="13"/>
  <c r="AK1235" i="13"/>
  <c r="I1235" i="13"/>
  <c r="B1235" i="13"/>
  <c r="AW1233" i="13"/>
  <c r="AK1233" i="13"/>
  <c r="AB1233" i="13"/>
  <c r="R1233" i="13"/>
  <c r="I1233" i="13"/>
  <c r="B1233" i="13"/>
  <c r="AW1232" i="13"/>
  <c r="AK1232" i="13"/>
  <c r="AB1232" i="13"/>
  <c r="R1232" i="13"/>
  <c r="I1232" i="13"/>
  <c r="B1232" i="13"/>
  <c r="AW1231" i="13"/>
  <c r="AK1231" i="13"/>
  <c r="AB1231" i="13"/>
  <c r="AB1235" i="13" s="1"/>
  <c r="R1231" i="13"/>
  <c r="R1235" i="13" s="1"/>
  <c r="I1231" i="13"/>
  <c r="B1231" i="13"/>
  <c r="AW1220" i="13"/>
  <c r="AK1220" i="13"/>
  <c r="I1220" i="13"/>
  <c r="B1220" i="13"/>
  <c r="AW1218" i="13"/>
  <c r="AK1218" i="13"/>
  <c r="AB1218" i="13"/>
  <c r="R1218" i="13"/>
  <c r="I1218" i="13"/>
  <c r="B1218" i="13"/>
  <c r="AW1217" i="13"/>
  <c r="AK1217" i="13"/>
  <c r="AB1217" i="13"/>
  <c r="R1217" i="13"/>
  <c r="I1217" i="13"/>
  <c r="B1217" i="13"/>
  <c r="AW1216" i="13"/>
  <c r="AK1216" i="13"/>
  <c r="AB1216" i="13"/>
  <c r="AB1220" i="13" s="1"/>
  <c r="R1216" i="13"/>
  <c r="R1220" i="13" s="1"/>
  <c r="I1216" i="13"/>
  <c r="B1216" i="13"/>
  <c r="AW1205" i="13"/>
  <c r="AK1205" i="13"/>
  <c r="I1205" i="13"/>
  <c r="B1205" i="13"/>
  <c r="AW1203" i="13"/>
  <c r="AK1203" i="13"/>
  <c r="AB1203" i="13"/>
  <c r="R1203" i="13"/>
  <c r="I1203" i="13"/>
  <c r="B1203" i="13"/>
  <c r="AW1202" i="13"/>
  <c r="AK1202" i="13"/>
  <c r="AB1202" i="13"/>
  <c r="R1202" i="13"/>
  <c r="I1202" i="13"/>
  <c r="B1202" i="13"/>
  <c r="AW1201" i="13"/>
  <c r="AK1201" i="13"/>
  <c r="AB1201" i="13"/>
  <c r="AB1205" i="13" s="1"/>
  <c r="R1201" i="13"/>
  <c r="R1205" i="13" s="1"/>
  <c r="I1201" i="13"/>
  <c r="B1201" i="13"/>
  <c r="AW1190" i="13"/>
  <c r="AK1190" i="13"/>
  <c r="I1190" i="13"/>
  <c r="B1190" i="13"/>
  <c r="AW1188" i="13"/>
  <c r="AK1188" i="13"/>
  <c r="AB1188" i="13"/>
  <c r="R1188" i="13"/>
  <c r="I1188" i="13"/>
  <c r="B1188" i="13"/>
  <c r="AW1187" i="13"/>
  <c r="AK1187" i="13"/>
  <c r="AB1187" i="13"/>
  <c r="R1187" i="13"/>
  <c r="I1187" i="13"/>
  <c r="B1187" i="13"/>
  <c r="AW1186" i="13"/>
  <c r="AK1186" i="13"/>
  <c r="AB1186" i="13"/>
  <c r="AB1190" i="13" s="1"/>
  <c r="R1186" i="13"/>
  <c r="R1190" i="13" s="1"/>
  <c r="I1186" i="13"/>
  <c r="B1186" i="13"/>
  <c r="AW1175" i="13"/>
  <c r="AK1175" i="13"/>
  <c r="I1175" i="13"/>
  <c r="B1175" i="13"/>
  <c r="AW1173" i="13"/>
  <c r="AK1173" i="13"/>
  <c r="AB1173" i="13"/>
  <c r="R1173" i="13"/>
  <c r="I1173" i="13"/>
  <c r="B1173" i="13"/>
  <c r="AW1172" i="13"/>
  <c r="AK1172" i="13"/>
  <c r="AB1172" i="13"/>
  <c r="R1172" i="13"/>
  <c r="I1172" i="13"/>
  <c r="B1172" i="13"/>
  <c r="AW1171" i="13"/>
  <c r="AK1171" i="13"/>
  <c r="AB1171" i="13"/>
  <c r="AB1175" i="13" s="1"/>
  <c r="R1171" i="13"/>
  <c r="R1175" i="13" s="1"/>
  <c r="I1171" i="13"/>
  <c r="B1171" i="13"/>
  <c r="AW1160" i="13"/>
  <c r="AK1160" i="13"/>
  <c r="I1160" i="13"/>
  <c r="B1160" i="13"/>
  <c r="AW1158" i="13"/>
  <c r="AK1158" i="13"/>
  <c r="AB1158" i="13"/>
  <c r="R1158" i="13"/>
  <c r="I1158" i="13"/>
  <c r="B1158" i="13"/>
  <c r="AW1157" i="13"/>
  <c r="AK1157" i="13"/>
  <c r="AB1157" i="13"/>
  <c r="R1157" i="13"/>
  <c r="I1157" i="13"/>
  <c r="B1157" i="13"/>
  <c r="AW1156" i="13"/>
  <c r="AK1156" i="13"/>
  <c r="AB1156" i="13"/>
  <c r="AB1160" i="13" s="1"/>
  <c r="R1156" i="13"/>
  <c r="R1160" i="13" s="1"/>
  <c r="I1156" i="13"/>
  <c r="B1156" i="13"/>
  <c r="AW1145" i="13"/>
  <c r="AK1145" i="13"/>
  <c r="I1145" i="13"/>
  <c r="B1145" i="13"/>
  <c r="AW1143" i="13"/>
  <c r="AK1143" i="13"/>
  <c r="AB1143" i="13"/>
  <c r="R1143" i="13"/>
  <c r="I1143" i="13"/>
  <c r="B1143" i="13"/>
  <c r="AW1142" i="13"/>
  <c r="AK1142" i="13"/>
  <c r="AB1142" i="13"/>
  <c r="R1142" i="13"/>
  <c r="I1142" i="13"/>
  <c r="B1142" i="13"/>
  <c r="AW1141" i="13"/>
  <c r="AK1141" i="13"/>
  <c r="AB1141" i="13"/>
  <c r="AB1145" i="13" s="1"/>
  <c r="R1141" i="13"/>
  <c r="R1145" i="13" s="1"/>
  <c r="I1141" i="13"/>
  <c r="B1141" i="13"/>
  <c r="AW1130" i="13"/>
  <c r="AK1130" i="13"/>
  <c r="I1130" i="13"/>
  <c r="B1130" i="13"/>
  <c r="AW1128" i="13"/>
  <c r="AK1128" i="13"/>
  <c r="AB1128" i="13"/>
  <c r="R1128" i="13"/>
  <c r="I1128" i="13"/>
  <c r="B1128" i="13"/>
  <c r="AW1127" i="13"/>
  <c r="AK1127" i="13"/>
  <c r="AB1127" i="13"/>
  <c r="R1127" i="13"/>
  <c r="I1127" i="13"/>
  <c r="B1127" i="13"/>
  <c r="AW1126" i="13"/>
  <c r="AK1126" i="13"/>
  <c r="AB1126" i="13"/>
  <c r="AB1130" i="13" s="1"/>
  <c r="R1126" i="13"/>
  <c r="R1130" i="13" s="1"/>
  <c r="I1126" i="13"/>
  <c r="B1126" i="13"/>
  <c r="AW1113" i="13"/>
  <c r="AK1113" i="13"/>
  <c r="AB1113" i="13"/>
  <c r="R1113" i="13"/>
  <c r="I1113" i="13"/>
  <c r="B1113" i="13"/>
  <c r="AW1112" i="13"/>
  <c r="AK1112" i="13"/>
  <c r="AB1112" i="13"/>
  <c r="R1112" i="13"/>
  <c r="I1112" i="13"/>
  <c r="B1112" i="13"/>
  <c r="AW1111" i="13"/>
  <c r="AW1115" i="13" s="1"/>
  <c r="AK1111" i="13"/>
  <c r="AK1115" i="13" s="1"/>
  <c r="AB1111" i="13"/>
  <c r="AB1115" i="13" s="1"/>
  <c r="R1111" i="13"/>
  <c r="R1115" i="13" s="1"/>
  <c r="I1111" i="13"/>
  <c r="B1111" i="13"/>
  <c r="AB1100" i="13"/>
  <c r="R1100" i="13"/>
  <c r="AW1098" i="13"/>
  <c r="AK1098" i="13"/>
  <c r="AB1098" i="13"/>
  <c r="R1098" i="13"/>
  <c r="I1098" i="13"/>
  <c r="B1098" i="13"/>
  <c r="AW1097" i="13"/>
  <c r="AK1097" i="13"/>
  <c r="AB1097" i="13"/>
  <c r="R1097" i="13"/>
  <c r="I1097" i="13"/>
  <c r="B1097" i="13"/>
  <c r="AW1096" i="13"/>
  <c r="AW1100" i="13" s="1"/>
  <c r="AK1096" i="13"/>
  <c r="AK1100" i="13" s="1"/>
  <c r="AB1096" i="13"/>
  <c r="R1096" i="13"/>
  <c r="I1096" i="13"/>
  <c r="I1100" i="13" s="1"/>
  <c r="B1096" i="13"/>
  <c r="B1100" i="13" s="1"/>
  <c r="AB1085" i="13"/>
  <c r="R1085" i="13"/>
  <c r="AW1083" i="13"/>
  <c r="AK1083" i="13"/>
  <c r="AB1083" i="13"/>
  <c r="R1083" i="13"/>
  <c r="I1083" i="13"/>
  <c r="B1083" i="13"/>
  <c r="AW1082" i="13"/>
  <c r="AK1082" i="13"/>
  <c r="AB1082" i="13"/>
  <c r="R1082" i="13"/>
  <c r="I1082" i="13"/>
  <c r="B1082" i="13"/>
  <c r="AW1081" i="13"/>
  <c r="AW1085" i="13" s="1"/>
  <c r="AK1081" i="13"/>
  <c r="AK1085" i="13" s="1"/>
  <c r="AB1081" i="13"/>
  <c r="R1081" i="13"/>
  <c r="I1081" i="13"/>
  <c r="I1085" i="13" s="1"/>
  <c r="B1081" i="13"/>
  <c r="B1085" i="13" s="1"/>
  <c r="AB1070" i="13"/>
  <c r="R1070" i="13"/>
  <c r="AW1068" i="13"/>
  <c r="AK1068" i="13"/>
  <c r="AB1068" i="13"/>
  <c r="R1068" i="13"/>
  <c r="I1068" i="13"/>
  <c r="B1068" i="13"/>
  <c r="AW1067" i="13"/>
  <c r="AK1067" i="13"/>
  <c r="AB1067" i="13"/>
  <c r="R1067" i="13"/>
  <c r="I1067" i="13"/>
  <c r="B1067" i="13"/>
  <c r="AW1066" i="13"/>
  <c r="AW1070" i="13" s="1"/>
  <c r="AK1066" i="13"/>
  <c r="AK1070" i="13" s="1"/>
  <c r="AB1066" i="13"/>
  <c r="R1066" i="13"/>
  <c r="I1066" i="13"/>
  <c r="I1070" i="13" s="1"/>
  <c r="B1066" i="13"/>
  <c r="B1070" i="13" s="1"/>
  <c r="AB1055" i="13"/>
  <c r="R1055" i="13"/>
  <c r="AW1053" i="13"/>
  <c r="AK1053" i="13"/>
  <c r="AB1053" i="13"/>
  <c r="R1053" i="13"/>
  <c r="I1053" i="13"/>
  <c r="B1053" i="13"/>
  <c r="AW1052" i="13"/>
  <c r="AK1052" i="13"/>
  <c r="AB1052" i="13"/>
  <c r="R1052" i="13"/>
  <c r="I1052" i="13"/>
  <c r="B1052" i="13"/>
  <c r="AW1051" i="13"/>
  <c r="AW1055" i="13" s="1"/>
  <c r="AK1051" i="13"/>
  <c r="AK1055" i="13" s="1"/>
  <c r="AB1051" i="13"/>
  <c r="R1051" i="13"/>
  <c r="I1051" i="13"/>
  <c r="I1055" i="13" s="1"/>
  <c r="B1051" i="13"/>
  <c r="B1055" i="13" s="1"/>
  <c r="AW1040" i="13"/>
  <c r="AB1040" i="13"/>
  <c r="R1040" i="13"/>
  <c r="I1040" i="13"/>
  <c r="AW1038" i="13"/>
  <c r="AK1038" i="13"/>
  <c r="AB1038" i="13"/>
  <c r="R1038" i="13"/>
  <c r="I1038" i="13"/>
  <c r="B1038" i="13"/>
  <c r="AW1037" i="13"/>
  <c r="AK1037" i="13"/>
  <c r="AB1037" i="13"/>
  <c r="R1037" i="13"/>
  <c r="I1037" i="13"/>
  <c r="B1037" i="13"/>
  <c r="AW1036" i="13"/>
  <c r="AK1036" i="13"/>
  <c r="AK1040" i="13" s="1"/>
  <c r="AB1036" i="13"/>
  <c r="R1036" i="13"/>
  <c r="I1036" i="13"/>
  <c r="B1036" i="13"/>
  <c r="AW1025" i="13"/>
  <c r="R1025" i="13"/>
  <c r="I1025" i="13"/>
  <c r="AW1023" i="13"/>
  <c r="AK1023" i="13"/>
  <c r="AB1023" i="13"/>
  <c r="R1023" i="13"/>
  <c r="I1023" i="13"/>
  <c r="B1023" i="13"/>
  <c r="AW1022" i="13"/>
  <c r="AK1022" i="13"/>
  <c r="AB1022" i="13"/>
  <c r="R1022" i="13"/>
  <c r="I1022" i="13"/>
  <c r="B1022" i="13"/>
  <c r="AW1021" i="13"/>
  <c r="AK1021" i="13"/>
  <c r="AK1025" i="13" s="1"/>
  <c r="AB1021" i="13"/>
  <c r="AB1025" i="13" s="1"/>
  <c r="R1021" i="13"/>
  <c r="I1021" i="13"/>
  <c r="B1021" i="13"/>
  <c r="B1025" i="13" s="1"/>
  <c r="AK1010" i="13"/>
  <c r="I1010" i="13"/>
  <c r="B1010" i="13"/>
  <c r="AW1008" i="13"/>
  <c r="AK1008" i="13"/>
  <c r="AB1008" i="13"/>
  <c r="R1008" i="13"/>
  <c r="I1008" i="13"/>
  <c r="B1008" i="13"/>
  <c r="AW1007" i="13"/>
  <c r="AK1007" i="13"/>
  <c r="AB1007" i="13"/>
  <c r="R1007" i="13"/>
  <c r="I1007" i="13"/>
  <c r="B1007" i="13"/>
  <c r="AW1006" i="13"/>
  <c r="AK1006" i="13"/>
  <c r="AB1006" i="13"/>
  <c r="AB1010" i="13" s="1"/>
  <c r="R1006" i="13"/>
  <c r="R1010" i="13" s="1"/>
  <c r="I1006" i="13"/>
  <c r="B1006" i="13"/>
  <c r="AW995" i="13"/>
  <c r="AK995" i="13"/>
  <c r="AB995" i="13"/>
  <c r="B995" i="13"/>
  <c r="AW993" i="13"/>
  <c r="AK993" i="13"/>
  <c r="AB993" i="13"/>
  <c r="R993" i="13"/>
  <c r="I993" i="13"/>
  <c r="B993" i="13"/>
  <c r="AW992" i="13"/>
  <c r="AK992" i="13"/>
  <c r="AB992" i="13"/>
  <c r="R992" i="13"/>
  <c r="I992" i="13"/>
  <c r="B992" i="13"/>
  <c r="AW991" i="13"/>
  <c r="AK991" i="13"/>
  <c r="AB991" i="13"/>
  <c r="R991" i="13"/>
  <c r="I991" i="13"/>
  <c r="I995" i="13" s="1"/>
  <c r="B991" i="13"/>
  <c r="AK980" i="13"/>
  <c r="AB980" i="13"/>
  <c r="B980" i="13"/>
  <c r="AW978" i="13"/>
  <c r="AK978" i="13"/>
  <c r="AB978" i="13"/>
  <c r="R978" i="13"/>
  <c r="I978" i="13"/>
  <c r="B978" i="13"/>
  <c r="AW977" i="13"/>
  <c r="AK977" i="13"/>
  <c r="AB977" i="13"/>
  <c r="R977" i="13"/>
  <c r="I977" i="13"/>
  <c r="B977" i="13"/>
  <c r="AW976" i="13"/>
  <c r="AW980" i="13" s="1"/>
  <c r="AK976" i="13"/>
  <c r="AB976" i="13"/>
  <c r="R976" i="13"/>
  <c r="R980" i="13" s="1"/>
  <c r="I976" i="13"/>
  <c r="I980" i="13" s="1"/>
  <c r="B976" i="13"/>
  <c r="AK965" i="13"/>
  <c r="AB965" i="13"/>
  <c r="B965" i="13"/>
  <c r="AW963" i="13"/>
  <c r="AK963" i="13"/>
  <c r="AB963" i="13"/>
  <c r="R963" i="13"/>
  <c r="I963" i="13"/>
  <c r="B963" i="13"/>
  <c r="AW962" i="13"/>
  <c r="AK962" i="13"/>
  <c r="AB962" i="13"/>
  <c r="R962" i="13"/>
  <c r="I962" i="13"/>
  <c r="B962" i="13"/>
  <c r="AW961" i="13"/>
  <c r="AW965" i="13" s="1"/>
  <c r="AK961" i="13"/>
  <c r="AB961" i="13"/>
  <c r="R961" i="13"/>
  <c r="R965" i="13" s="1"/>
  <c r="I961" i="13"/>
  <c r="I965" i="13" s="1"/>
  <c r="B961" i="13"/>
  <c r="AK950" i="13"/>
  <c r="AB950" i="13"/>
  <c r="B950" i="13"/>
  <c r="AW948" i="13"/>
  <c r="AK948" i="13"/>
  <c r="AB948" i="13"/>
  <c r="R948" i="13"/>
  <c r="I948" i="13"/>
  <c r="B948" i="13"/>
  <c r="AW947" i="13"/>
  <c r="AK947" i="13"/>
  <c r="AB947" i="13"/>
  <c r="R947" i="13"/>
  <c r="I947" i="13"/>
  <c r="B947" i="13"/>
  <c r="AW946" i="13"/>
  <c r="AW950" i="13" s="1"/>
  <c r="AK946" i="13"/>
  <c r="AB946" i="13"/>
  <c r="R946" i="13"/>
  <c r="R950" i="13" s="1"/>
  <c r="I946" i="13"/>
  <c r="I950" i="13" s="1"/>
  <c r="B946" i="13"/>
  <c r="AB935" i="13"/>
  <c r="R935" i="13"/>
  <c r="I935" i="13"/>
  <c r="AW933" i="13"/>
  <c r="AK933" i="13"/>
  <c r="AB933" i="13"/>
  <c r="R933" i="13"/>
  <c r="I933" i="13"/>
  <c r="B933" i="13"/>
  <c r="AW932" i="13"/>
  <c r="AK932" i="13"/>
  <c r="AB932" i="13"/>
  <c r="R932" i="13"/>
  <c r="I932" i="13"/>
  <c r="B932" i="13"/>
  <c r="AW931" i="13"/>
  <c r="AW935" i="13" s="1"/>
  <c r="AK931" i="13"/>
  <c r="AB931" i="13"/>
  <c r="R931" i="13"/>
  <c r="I931" i="13"/>
  <c r="B931" i="13"/>
  <c r="AW920" i="13"/>
  <c r="R920" i="13"/>
  <c r="I920" i="13"/>
  <c r="AW918" i="13"/>
  <c r="AK918" i="13"/>
  <c r="AB918" i="13"/>
  <c r="R918" i="13"/>
  <c r="I918" i="13"/>
  <c r="B918" i="13"/>
  <c r="AW917" i="13"/>
  <c r="AK917" i="13"/>
  <c r="AB917" i="13"/>
  <c r="R917" i="13"/>
  <c r="I917" i="13"/>
  <c r="B917" i="13"/>
  <c r="AW916" i="13"/>
  <c r="AK916" i="13"/>
  <c r="AK920" i="13" s="1"/>
  <c r="AB916" i="13"/>
  <c r="AB920" i="13" s="1"/>
  <c r="R916" i="13"/>
  <c r="I916" i="13"/>
  <c r="B916" i="13"/>
  <c r="B920" i="13" s="1"/>
  <c r="AW905" i="13"/>
  <c r="R905" i="13"/>
  <c r="I905" i="13"/>
  <c r="AW903" i="13"/>
  <c r="AK903" i="13"/>
  <c r="AB903" i="13"/>
  <c r="R903" i="13"/>
  <c r="I903" i="13"/>
  <c r="B903" i="13"/>
  <c r="AW902" i="13"/>
  <c r="AK902" i="13"/>
  <c r="AB902" i="13"/>
  <c r="R902" i="13"/>
  <c r="I902" i="13"/>
  <c r="B902" i="13"/>
  <c r="AW901" i="13"/>
  <c r="AK901" i="13"/>
  <c r="AK905" i="13" s="1"/>
  <c r="AB901" i="13"/>
  <c r="AB905" i="13" s="1"/>
  <c r="R901" i="13"/>
  <c r="I901" i="13"/>
  <c r="B901" i="13"/>
  <c r="B905" i="13" s="1"/>
  <c r="AW890" i="13"/>
  <c r="R890" i="13"/>
  <c r="I890" i="13"/>
  <c r="AW888" i="13"/>
  <c r="AK888" i="13"/>
  <c r="AB888" i="13"/>
  <c r="R888" i="13"/>
  <c r="I888" i="13"/>
  <c r="B888" i="13"/>
  <c r="AW887" i="13"/>
  <c r="AK887" i="13"/>
  <c r="AB887" i="13"/>
  <c r="R887" i="13"/>
  <c r="I887" i="13"/>
  <c r="B887" i="13"/>
  <c r="AW886" i="13"/>
  <c r="AK886" i="13"/>
  <c r="AK890" i="13" s="1"/>
  <c r="AB886" i="13"/>
  <c r="AB890" i="13" s="1"/>
  <c r="R886" i="13"/>
  <c r="I886" i="13"/>
  <c r="B886" i="13"/>
  <c r="B890" i="13" s="1"/>
  <c r="AK875" i="13"/>
  <c r="I875" i="13"/>
  <c r="B875" i="13"/>
  <c r="AW873" i="13"/>
  <c r="AK873" i="13"/>
  <c r="AB873" i="13"/>
  <c r="R873" i="13"/>
  <c r="I873" i="13"/>
  <c r="B873" i="13"/>
  <c r="AW872" i="13"/>
  <c r="AK872" i="13"/>
  <c r="AB872" i="13"/>
  <c r="R872" i="13"/>
  <c r="I872" i="13"/>
  <c r="B872" i="13"/>
  <c r="AW871" i="13"/>
  <c r="AK871" i="13"/>
  <c r="AB871" i="13"/>
  <c r="AB875" i="13" s="1"/>
  <c r="R871" i="13"/>
  <c r="R875" i="13" s="1"/>
  <c r="I871" i="13"/>
  <c r="B871" i="13"/>
  <c r="AW860" i="13"/>
  <c r="AK860" i="13"/>
  <c r="I860" i="13"/>
  <c r="B860" i="13"/>
  <c r="AW858" i="13"/>
  <c r="AK858" i="13"/>
  <c r="AB858" i="13"/>
  <c r="R858" i="13"/>
  <c r="I858" i="13"/>
  <c r="B858" i="13"/>
  <c r="AW857" i="13"/>
  <c r="AK857" i="13"/>
  <c r="AB857" i="13"/>
  <c r="R857" i="13"/>
  <c r="I857" i="13"/>
  <c r="B857" i="13"/>
  <c r="AW856" i="13"/>
  <c r="AK856" i="13"/>
  <c r="AB856" i="13"/>
  <c r="AB860" i="13" s="1"/>
  <c r="R856" i="13"/>
  <c r="R860" i="13" s="1"/>
  <c r="I856" i="13"/>
  <c r="B856" i="13"/>
  <c r="AW845" i="13"/>
  <c r="AK845" i="13"/>
  <c r="I845" i="13"/>
  <c r="B845" i="13"/>
  <c r="AW843" i="13"/>
  <c r="AK843" i="13"/>
  <c r="AB843" i="13"/>
  <c r="R843" i="13"/>
  <c r="I843" i="13"/>
  <c r="B843" i="13"/>
  <c r="AW842" i="13"/>
  <c r="AK842" i="13"/>
  <c r="AB842" i="13"/>
  <c r="R842" i="13"/>
  <c r="I842" i="13"/>
  <c r="B842" i="13"/>
  <c r="AW841" i="13"/>
  <c r="AK841" i="13"/>
  <c r="AB841" i="13"/>
  <c r="AB845" i="13" s="1"/>
  <c r="R841" i="13"/>
  <c r="R845" i="13" s="1"/>
  <c r="I841" i="13"/>
  <c r="B841" i="13"/>
  <c r="AK830" i="13"/>
  <c r="AB830" i="13"/>
  <c r="B830" i="13"/>
  <c r="AW828" i="13"/>
  <c r="AK828" i="13"/>
  <c r="AB828" i="13"/>
  <c r="R828" i="13"/>
  <c r="I828" i="13"/>
  <c r="B828" i="13"/>
  <c r="AW827" i="13"/>
  <c r="AK827" i="13"/>
  <c r="AB827" i="13"/>
  <c r="R827" i="13"/>
  <c r="I827" i="13"/>
  <c r="B827" i="13"/>
  <c r="AW826" i="13"/>
  <c r="AK826" i="13"/>
  <c r="AB826" i="13"/>
  <c r="R826" i="13"/>
  <c r="R830" i="13" s="1"/>
  <c r="I826" i="13"/>
  <c r="I830" i="13" s="1"/>
  <c r="B826" i="13"/>
  <c r="AK815" i="13"/>
  <c r="AB815" i="13"/>
  <c r="AW813" i="13"/>
  <c r="AK813" i="13"/>
  <c r="AB813" i="13"/>
  <c r="R813" i="13"/>
  <c r="I813" i="13"/>
  <c r="B813" i="13"/>
  <c r="AW812" i="13"/>
  <c r="AK812" i="13"/>
  <c r="AB812" i="13"/>
  <c r="R812" i="13"/>
  <c r="I812" i="13"/>
  <c r="B812" i="13"/>
  <c r="AW811" i="13"/>
  <c r="AW815" i="13" s="1"/>
  <c r="AK811" i="13"/>
  <c r="AB811" i="13"/>
  <c r="R811" i="13"/>
  <c r="I811" i="13"/>
  <c r="I815" i="13" s="1"/>
  <c r="B811" i="13"/>
  <c r="B815" i="13" s="1"/>
  <c r="R800" i="13"/>
  <c r="B800" i="13"/>
  <c r="AW798" i="13"/>
  <c r="AK798" i="13"/>
  <c r="AB798" i="13"/>
  <c r="R798" i="13"/>
  <c r="I798" i="13"/>
  <c r="B798" i="13"/>
  <c r="AW797" i="13"/>
  <c r="AK797" i="13"/>
  <c r="AB797" i="13"/>
  <c r="R797" i="13"/>
  <c r="I797" i="13"/>
  <c r="B797" i="13"/>
  <c r="AW796" i="13"/>
  <c r="AW800" i="13" s="1"/>
  <c r="AK796" i="13"/>
  <c r="AK800" i="13" s="1"/>
  <c r="AB796" i="13"/>
  <c r="R796" i="13"/>
  <c r="I796" i="13"/>
  <c r="B796" i="13"/>
  <c r="AW785" i="13"/>
  <c r="AK785" i="13"/>
  <c r="I785" i="13"/>
  <c r="B785" i="13"/>
  <c r="AW783" i="13"/>
  <c r="AK783" i="13"/>
  <c r="AB783" i="13"/>
  <c r="R783" i="13"/>
  <c r="I783" i="13"/>
  <c r="B783" i="13"/>
  <c r="AW782" i="13"/>
  <c r="AK782" i="13"/>
  <c r="AB782" i="13"/>
  <c r="R782" i="13"/>
  <c r="I782" i="13"/>
  <c r="B782" i="13"/>
  <c r="AW781" i="13"/>
  <c r="AK781" i="13"/>
  <c r="AB781" i="13"/>
  <c r="AB785" i="13" s="1"/>
  <c r="R781" i="13"/>
  <c r="R785" i="13" s="1"/>
  <c r="I781" i="13"/>
  <c r="B781" i="13"/>
  <c r="AW770" i="13"/>
  <c r="AK770" i="13"/>
  <c r="I770" i="13"/>
  <c r="B770" i="13"/>
  <c r="AW768" i="13"/>
  <c r="AK768" i="13"/>
  <c r="AB768" i="13"/>
  <c r="R768" i="13"/>
  <c r="I768" i="13"/>
  <c r="B768" i="13"/>
  <c r="AW767" i="13"/>
  <c r="AK767" i="13"/>
  <c r="AB767" i="13"/>
  <c r="R767" i="13"/>
  <c r="I767" i="13"/>
  <c r="B767" i="13"/>
  <c r="AW766" i="13"/>
  <c r="AK766" i="13"/>
  <c r="AB766" i="13"/>
  <c r="AB770" i="13" s="1"/>
  <c r="R766" i="13"/>
  <c r="R770" i="13" s="1"/>
  <c r="I766" i="13"/>
  <c r="B766" i="13"/>
  <c r="AW755" i="13"/>
  <c r="AK755" i="13"/>
  <c r="AB755" i="13"/>
  <c r="I755" i="13"/>
  <c r="AW753" i="13"/>
  <c r="AK753" i="13"/>
  <c r="AB753" i="13"/>
  <c r="R753" i="13"/>
  <c r="I753" i="13"/>
  <c r="B753" i="13"/>
  <c r="AW752" i="13"/>
  <c r="AK752" i="13"/>
  <c r="AB752" i="13"/>
  <c r="R752" i="13"/>
  <c r="I752" i="13"/>
  <c r="B752" i="13"/>
  <c r="AW751" i="13"/>
  <c r="AK751" i="13"/>
  <c r="AB751" i="13"/>
  <c r="R751" i="13"/>
  <c r="R755" i="13" s="1"/>
  <c r="I751" i="13"/>
  <c r="B751" i="13"/>
  <c r="AK740" i="13"/>
  <c r="AB740" i="13"/>
  <c r="B740" i="13"/>
  <c r="AW738" i="13"/>
  <c r="AK738" i="13"/>
  <c r="AB738" i="13"/>
  <c r="R738" i="13"/>
  <c r="I738" i="13"/>
  <c r="B738" i="13"/>
  <c r="AW737" i="13"/>
  <c r="AK737" i="13"/>
  <c r="AB737" i="13"/>
  <c r="R737" i="13"/>
  <c r="I737" i="13"/>
  <c r="B737" i="13"/>
  <c r="AW736" i="13"/>
  <c r="AW740" i="13" s="1"/>
  <c r="AK736" i="13"/>
  <c r="AB736" i="13"/>
  <c r="R736" i="13"/>
  <c r="R740" i="13" s="1"/>
  <c r="I736" i="13"/>
  <c r="I740" i="13" s="1"/>
  <c r="B736" i="13"/>
  <c r="AB725" i="13"/>
  <c r="I725" i="13"/>
  <c r="AW723" i="13"/>
  <c r="AK723" i="13"/>
  <c r="AB723" i="13"/>
  <c r="R723" i="13"/>
  <c r="I723" i="13"/>
  <c r="B723" i="13"/>
  <c r="AW722" i="13"/>
  <c r="AK722" i="13"/>
  <c r="AB722" i="13"/>
  <c r="R722" i="13"/>
  <c r="I722" i="13"/>
  <c r="B722" i="13"/>
  <c r="AW721" i="13"/>
  <c r="AW725" i="13" s="1"/>
  <c r="AK721" i="13"/>
  <c r="AB721" i="13"/>
  <c r="R721" i="13"/>
  <c r="I721" i="13"/>
  <c r="B721" i="13"/>
  <c r="B725" i="13" s="1"/>
  <c r="AW710" i="13"/>
  <c r="R710" i="13"/>
  <c r="I710" i="13"/>
  <c r="AW708" i="13"/>
  <c r="AK708" i="13"/>
  <c r="AB708" i="13"/>
  <c r="R708" i="13"/>
  <c r="I708" i="13"/>
  <c r="B708" i="13"/>
  <c r="AW707" i="13"/>
  <c r="AK707" i="13"/>
  <c r="AB707" i="13"/>
  <c r="R707" i="13"/>
  <c r="I707" i="13"/>
  <c r="B707" i="13"/>
  <c r="AW706" i="13"/>
  <c r="AK706" i="13"/>
  <c r="AK710" i="13" s="1"/>
  <c r="AB706" i="13"/>
  <c r="AB710" i="13" s="1"/>
  <c r="R706" i="13"/>
  <c r="I706" i="13"/>
  <c r="B706" i="13"/>
  <c r="B710" i="13" s="1"/>
  <c r="AW695" i="13"/>
  <c r="R695" i="13"/>
  <c r="I695" i="13"/>
  <c r="AW693" i="13"/>
  <c r="AK693" i="13"/>
  <c r="AB693" i="13"/>
  <c r="R693" i="13"/>
  <c r="I693" i="13"/>
  <c r="B693" i="13"/>
  <c r="AW692" i="13"/>
  <c r="AK692" i="13"/>
  <c r="AB692" i="13"/>
  <c r="R692" i="13"/>
  <c r="I692" i="13"/>
  <c r="B692" i="13"/>
  <c r="AW691" i="13"/>
  <c r="AK691" i="13"/>
  <c r="AK695" i="13" s="1"/>
  <c r="AB691" i="13"/>
  <c r="AB695" i="13" s="1"/>
  <c r="R691" i="13"/>
  <c r="I691" i="13"/>
  <c r="B691" i="13"/>
  <c r="B695" i="13" s="1"/>
  <c r="AW680" i="13"/>
  <c r="R680" i="13"/>
  <c r="I680" i="13"/>
  <c r="AW678" i="13"/>
  <c r="AK678" i="13"/>
  <c r="AB678" i="13"/>
  <c r="R678" i="13"/>
  <c r="I678" i="13"/>
  <c r="B678" i="13"/>
  <c r="AW677" i="13"/>
  <c r="AK677" i="13"/>
  <c r="AB677" i="13"/>
  <c r="R677" i="13"/>
  <c r="I677" i="13"/>
  <c r="B677" i="13"/>
  <c r="AW676" i="13"/>
  <c r="AK676" i="13"/>
  <c r="AK680" i="13" s="1"/>
  <c r="AB676" i="13"/>
  <c r="AB680" i="13" s="1"/>
  <c r="R676" i="13"/>
  <c r="I676" i="13"/>
  <c r="B676" i="13"/>
  <c r="B680" i="13" s="1"/>
  <c r="AW665" i="13"/>
  <c r="R665" i="13"/>
  <c r="I665" i="13"/>
  <c r="AW663" i="13"/>
  <c r="AK663" i="13"/>
  <c r="AB663" i="13"/>
  <c r="R663" i="13"/>
  <c r="I663" i="13"/>
  <c r="B663" i="13"/>
  <c r="AW662" i="13"/>
  <c r="AK662" i="13"/>
  <c r="AB662" i="13"/>
  <c r="R662" i="13"/>
  <c r="I662" i="13"/>
  <c r="B662" i="13"/>
  <c r="AW661" i="13"/>
  <c r="AK661" i="13"/>
  <c r="AK665" i="13" s="1"/>
  <c r="AB661" i="13"/>
  <c r="AB665" i="13" s="1"/>
  <c r="R661" i="13"/>
  <c r="I661" i="13"/>
  <c r="B661" i="13"/>
  <c r="B665" i="13" s="1"/>
  <c r="AK650" i="13"/>
  <c r="I650" i="13"/>
  <c r="B650" i="13"/>
  <c r="AW648" i="13"/>
  <c r="AK648" i="13"/>
  <c r="AB648" i="13"/>
  <c r="R648" i="13"/>
  <c r="I648" i="13"/>
  <c r="B648" i="13"/>
  <c r="AW647" i="13"/>
  <c r="AK647" i="13"/>
  <c r="AB647" i="13"/>
  <c r="R647" i="13"/>
  <c r="I647" i="13"/>
  <c r="B647" i="13"/>
  <c r="AW646" i="13"/>
  <c r="AK646" i="13"/>
  <c r="AB646" i="13"/>
  <c r="AB650" i="13" s="1"/>
  <c r="R646" i="13"/>
  <c r="R650" i="13" s="1"/>
  <c r="I646" i="13"/>
  <c r="B646" i="13"/>
  <c r="AW635" i="13"/>
  <c r="AK635" i="13"/>
  <c r="I635" i="13"/>
  <c r="B635" i="13"/>
  <c r="AW633" i="13"/>
  <c r="AK633" i="13"/>
  <c r="AB633" i="13"/>
  <c r="R633" i="13"/>
  <c r="I633" i="13"/>
  <c r="B633" i="13"/>
  <c r="AW632" i="13"/>
  <c r="AK632" i="13"/>
  <c r="AB632" i="13"/>
  <c r="R632" i="13"/>
  <c r="I632" i="13"/>
  <c r="B632" i="13"/>
  <c r="AW631" i="13"/>
  <c r="AK631" i="13"/>
  <c r="AB631" i="13"/>
  <c r="AB635" i="13" s="1"/>
  <c r="R631" i="13"/>
  <c r="R635" i="13" s="1"/>
  <c r="I631" i="13"/>
  <c r="B631" i="13"/>
  <c r="AW620" i="13"/>
  <c r="AK620" i="13"/>
  <c r="I620" i="13"/>
  <c r="B620" i="13"/>
  <c r="AW618" i="13"/>
  <c r="AK618" i="13"/>
  <c r="AB618" i="13"/>
  <c r="R618" i="13"/>
  <c r="I618" i="13"/>
  <c r="B618" i="13"/>
  <c r="AW617" i="13"/>
  <c r="AK617" i="13"/>
  <c r="AB617" i="13"/>
  <c r="R617" i="13"/>
  <c r="I617" i="13"/>
  <c r="B617" i="13"/>
  <c r="AW616" i="13"/>
  <c r="AK616" i="13"/>
  <c r="AB616" i="13"/>
  <c r="AB620" i="13" s="1"/>
  <c r="R616" i="13"/>
  <c r="R620" i="13" s="1"/>
  <c r="I616" i="13"/>
  <c r="B616" i="13"/>
  <c r="AW605" i="13"/>
  <c r="AB605" i="13"/>
  <c r="B605" i="13"/>
  <c r="AW603" i="13"/>
  <c r="AK603" i="13"/>
  <c r="AB603" i="13"/>
  <c r="R603" i="13"/>
  <c r="I603" i="13"/>
  <c r="B603" i="13"/>
  <c r="AW602" i="13"/>
  <c r="AK602" i="13"/>
  <c r="AB602" i="13"/>
  <c r="R602" i="13"/>
  <c r="I602" i="13"/>
  <c r="B602" i="13"/>
  <c r="AW601" i="13"/>
  <c r="AK601" i="13"/>
  <c r="AB601" i="13"/>
  <c r="R601" i="13"/>
  <c r="R605" i="13" s="1"/>
  <c r="I601" i="13"/>
  <c r="I605" i="13" s="1"/>
  <c r="B601" i="13"/>
  <c r="AK590" i="13"/>
  <c r="AB590" i="13"/>
  <c r="I590" i="13"/>
  <c r="B590" i="13"/>
  <c r="AW588" i="13"/>
  <c r="AK588" i="13"/>
  <c r="AB588" i="13"/>
  <c r="R588" i="13"/>
  <c r="I588" i="13"/>
  <c r="B588" i="13"/>
  <c r="AW587" i="13"/>
  <c r="AK587" i="13"/>
  <c r="AB587" i="13"/>
  <c r="R587" i="13"/>
  <c r="I587" i="13"/>
  <c r="B587" i="13"/>
  <c r="AW586" i="13"/>
  <c r="AW590" i="13" s="1"/>
  <c r="AK586" i="13"/>
  <c r="AB586" i="13"/>
  <c r="R586" i="13"/>
  <c r="R590" i="13" s="1"/>
  <c r="I586" i="13"/>
  <c r="B586" i="13"/>
  <c r="AK575" i="13"/>
  <c r="AB575" i="13"/>
  <c r="B575" i="13"/>
  <c r="AW573" i="13"/>
  <c r="AK573" i="13"/>
  <c r="AB573" i="13"/>
  <c r="R573" i="13"/>
  <c r="I573" i="13"/>
  <c r="B573" i="13"/>
  <c r="AW572" i="13"/>
  <c r="AK572" i="13"/>
  <c r="AB572" i="13"/>
  <c r="R572" i="13"/>
  <c r="I572" i="13"/>
  <c r="B572" i="13"/>
  <c r="AW571" i="13"/>
  <c r="AW575" i="13" s="1"/>
  <c r="AK571" i="13"/>
  <c r="AB571" i="13"/>
  <c r="R571" i="13"/>
  <c r="R575" i="13" s="1"/>
  <c r="I571" i="13"/>
  <c r="I575" i="13" s="1"/>
  <c r="B571" i="13"/>
  <c r="AK560" i="13"/>
  <c r="AW558" i="13"/>
  <c r="AK558" i="13"/>
  <c r="AB558" i="13"/>
  <c r="R558" i="13"/>
  <c r="I558" i="13"/>
  <c r="B558" i="13"/>
  <c r="AW557" i="13"/>
  <c r="AK557" i="13"/>
  <c r="AB557" i="13"/>
  <c r="R557" i="13"/>
  <c r="R560" i="13" s="1"/>
  <c r="I557" i="13"/>
  <c r="B557" i="13"/>
  <c r="AW556" i="13"/>
  <c r="AW560" i="13" s="1"/>
  <c r="AK556" i="13"/>
  <c r="AB556" i="13"/>
  <c r="R556" i="13"/>
  <c r="I556" i="13"/>
  <c r="I560" i="13" s="1"/>
  <c r="B556" i="13"/>
  <c r="B560" i="13" s="1"/>
  <c r="AB545" i="13"/>
  <c r="R545" i="13"/>
  <c r="AW543" i="13"/>
  <c r="AK543" i="13"/>
  <c r="AB543" i="13"/>
  <c r="R543" i="13"/>
  <c r="I543" i="13"/>
  <c r="B543" i="13"/>
  <c r="AW542" i="13"/>
  <c r="AK542" i="13"/>
  <c r="AB542" i="13"/>
  <c r="R542" i="13"/>
  <c r="I542" i="13"/>
  <c r="B542" i="13"/>
  <c r="AW541" i="13"/>
  <c r="AW545" i="13" s="1"/>
  <c r="AK541" i="13"/>
  <c r="AK545" i="13" s="1"/>
  <c r="AB541" i="13"/>
  <c r="R541" i="13"/>
  <c r="I541" i="13"/>
  <c r="I545" i="13" s="1"/>
  <c r="B541" i="13"/>
  <c r="B545" i="13" s="1"/>
  <c r="AB530" i="13"/>
  <c r="R530" i="13"/>
  <c r="AW528" i="13"/>
  <c r="AK528" i="13"/>
  <c r="AB528" i="13"/>
  <c r="R528" i="13"/>
  <c r="I528" i="13"/>
  <c r="B528" i="13"/>
  <c r="AW527" i="13"/>
  <c r="AK527" i="13"/>
  <c r="AB527" i="13"/>
  <c r="R527" i="13"/>
  <c r="I527" i="13"/>
  <c r="B527" i="13"/>
  <c r="AW526" i="13"/>
  <c r="AW530" i="13" s="1"/>
  <c r="AK526" i="13"/>
  <c r="AK530" i="13" s="1"/>
  <c r="AB526" i="13"/>
  <c r="R526" i="13"/>
  <c r="I526" i="13"/>
  <c r="I530" i="13" s="1"/>
  <c r="B526" i="13"/>
  <c r="B530" i="13" s="1"/>
  <c r="AB515" i="13"/>
  <c r="AW515" i="13" s="1"/>
  <c r="R515" i="13"/>
  <c r="AW513" i="13"/>
  <c r="AK513" i="13"/>
  <c r="AB513" i="13"/>
  <c r="R513" i="13"/>
  <c r="I513" i="13"/>
  <c r="B513" i="13"/>
  <c r="AW512" i="13"/>
  <c r="AK512" i="13"/>
  <c r="AB512" i="13"/>
  <c r="R512" i="13"/>
  <c r="I512" i="13"/>
  <c r="B512" i="13"/>
  <c r="AW511" i="13"/>
  <c r="AK511" i="13"/>
  <c r="AK515" i="13" s="1"/>
  <c r="AB511" i="13"/>
  <c r="R511" i="13"/>
  <c r="I511" i="13"/>
  <c r="I515" i="13" s="1"/>
  <c r="B511" i="13"/>
  <c r="B515" i="13" s="1"/>
  <c r="AB500" i="13"/>
  <c r="R500" i="13"/>
  <c r="AW498" i="13"/>
  <c r="AK498" i="13"/>
  <c r="AB498" i="13"/>
  <c r="R498" i="13"/>
  <c r="I498" i="13"/>
  <c r="B498" i="13"/>
  <c r="AW497" i="13"/>
  <c r="AK497" i="13"/>
  <c r="AB497" i="13"/>
  <c r="R497" i="13"/>
  <c r="I497" i="13"/>
  <c r="B497" i="13"/>
  <c r="AW496" i="13"/>
  <c r="AW500" i="13" s="1"/>
  <c r="AK496" i="13"/>
  <c r="AK500" i="13" s="1"/>
  <c r="AB496" i="13"/>
  <c r="R496" i="13"/>
  <c r="I496" i="13"/>
  <c r="I500" i="13" s="1"/>
  <c r="B496" i="13"/>
  <c r="B500" i="13" s="1"/>
  <c r="AB485" i="13"/>
  <c r="R485" i="13"/>
  <c r="AW483" i="13"/>
  <c r="AK483" i="13"/>
  <c r="AB483" i="13"/>
  <c r="R483" i="13"/>
  <c r="I483" i="13"/>
  <c r="B483" i="13"/>
  <c r="AW482" i="13"/>
  <c r="AK482" i="13"/>
  <c r="AB482" i="13"/>
  <c r="R482" i="13"/>
  <c r="I482" i="13"/>
  <c r="B482" i="13"/>
  <c r="AW481" i="13"/>
  <c r="AW485" i="13" s="1"/>
  <c r="AK481" i="13"/>
  <c r="AK485" i="13" s="1"/>
  <c r="AB481" i="13"/>
  <c r="R481" i="13"/>
  <c r="I481" i="13"/>
  <c r="I485" i="13" s="1"/>
  <c r="B481" i="13"/>
  <c r="B485" i="13" s="1"/>
  <c r="AB470" i="13"/>
  <c r="R470" i="13"/>
  <c r="AW468" i="13"/>
  <c r="AK468" i="13"/>
  <c r="AB468" i="13"/>
  <c r="R468" i="13"/>
  <c r="I468" i="13"/>
  <c r="B468" i="13"/>
  <c r="AW467" i="13"/>
  <c r="AK467" i="13"/>
  <c r="AB467" i="13"/>
  <c r="R467" i="13"/>
  <c r="I467" i="13"/>
  <c r="B467" i="13"/>
  <c r="AW466" i="13"/>
  <c r="AW470" i="13" s="1"/>
  <c r="AK466" i="13"/>
  <c r="AK470" i="13" s="1"/>
  <c r="AB466" i="13"/>
  <c r="R466" i="13"/>
  <c r="I466" i="13"/>
  <c r="I470" i="13" s="1"/>
  <c r="B466" i="13"/>
  <c r="B470" i="13" s="1"/>
  <c r="I455" i="13"/>
  <c r="B455" i="13"/>
  <c r="AW453" i="13"/>
  <c r="AK453" i="13"/>
  <c r="AB453" i="13"/>
  <c r="R453" i="13"/>
  <c r="I453" i="13"/>
  <c r="B453" i="13"/>
  <c r="AW452" i="13"/>
  <c r="AK452" i="13"/>
  <c r="AB452" i="13"/>
  <c r="R452" i="13"/>
  <c r="I452" i="13"/>
  <c r="B452" i="13"/>
  <c r="AW451" i="13"/>
  <c r="AW455" i="13" s="1"/>
  <c r="AK451" i="13"/>
  <c r="AB451" i="13"/>
  <c r="R451" i="13"/>
  <c r="R455" i="13" s="1"/>
  <c r="I451" i="13"/>
  <c r="B451" i="13"/>
  <c r="AW440" i="13"/>
  <c r="AK440" i="13"/>
  <c r="I440" i="13"/>
  <c r="B440" i="13"/>
  <c r="AW438" i="13"/>
  <c r="AK438" i="13"/>
  <c r="AB438" i="13"/>
  <c r="R438" i="13"/>
  <c r="I438" i="13"/>
  <c r="B438" i="13"/>
  <c r="AW437" i="13"/>
  <c r="AK437" i="13"/>
  <c r="AB437" i="13"/>
  <c r="R437" i="13"/>
  <c r="I437" i="13"/>
  <c r="B437" i="13"/>
  <c r="AW436" i="13"/>
  <c r="AK436" i="13"/>
  <c r="AB436" i="13"/>
  <c r="AB440" i="13" s="1"/>
  <c r="R436" i="13"/>
  <c r="R440" i="13" s="1"/>
  <c r="I436" i="13"/>
  <c r="B436" i="13"/>
  <c r="AW425" i="13"/>
  <c r="AK425" i="13"/>
  <c r="I425" i="13"/>
  <c r="B425" i="13"/>
  <c r="AW423" i="13"/>
  <c r="AK423" i="13"/>
  <c r="AB423" i="13"/>
  <c r="R423" i="13"/>
  <c r="I423" i="13"/>
  <c r="B423" i="13"/>
  <c r="AW422" i="13"/>
  <c r="AK422" i="13"/>
  <c r="AB422" i="13"/>
  <c r="R422" i="13"/>
  <c r="I422" i="13"/>
  <c r="B422" i="13"/>
  <c r="AW421" i="13"/>
  <c r="AK421" i="13"/>
  <c r="AB421" i="13"/>
  <c r="AB425" i="13" s="1"/>
  <c r="R421" i="13"/>
  <c r="R425" i="13" s="1"/>
  <c r="I421" i="13"/>
  <c r="B421" i="13"/>
  <c r="AW410" i="13"/>
  <c r="AK410" i="13"/>
  <c r="I410" i="13"/>
  <c r="B410" i="13"/>
  <c r="AW408" i="13"/>
  <c r="AK408" i="13"/>
  <c r="AB408" i="13"/>
  <c r="R408" i="13"/>
  <c r="I408" i="13"/>
  <c r="B408" i="13"/>
  <c r="AW407" i="13"/>
  <c r="AK407" i="13"/>
  <c r="AB407" i="13"/>
  <c r="R407" i="13"/>
  <c r="I407" i="13"/>
  <c r="B407" i="13"/>
  <c r="AW406" i="13"/>
  <c r="AK406" i="13"/>
  <c r="AB406" i="13"/>
  <c r="AB410" i="13" s="1"/>
  <c r="R406" i="13"/>
  <c r="R410" i="13" s="1"/>
  <c r="I406" i="13"/>
  <c r="B406" i="13"/>
  <c r="AW395" i="13"/>
  <c r="AK395" i="13"/>
  <c r="I395" i="13"/>
  <c r="B395" i="13"/>
  <c r="AW393" i="13"/>
  <c r="AK393" i="13"/>
  <c r="AB393" i="13"/>
  <c r="R393" i="13"/>
  <c r="I393" i="13"/>
  <c r="B393" i="13"/>
  <c r="AW392" i="13"/>
  <c r="AK392" i="13"/>
  <c r="AB392" i="13"/>
  <c r="R392" i="13"/>
  <c r="I392" i="13"/>
  <c r="B392" i="13"/>
  <c r="AW391" i="13"/>
  <c r="AK391" i="13"/>
  <c r="AB391" i="13"/>
  <c r="AB395" i="13" s="1"/>
  <c r="R391" i="13"/>
  <c r="R395" i="13" s="1"/>
  <c r="I391" i="13"/>
  <c r="B391" i="13"/>
  <c r="AW380" i="13"/>
  <c r="AK380" i="13"/>
  <c r="I380" i="13"/>
  <c r="B380" i="13"/>
  <c r="AW378" i="13"/>
  <c r="AK378" i="13"/>
  <c r="AB378" i="13"/>
  <c r="R378" i="13"/>
  <c r="I378" i="13"/>
  <c r="B378" i="13"/>
  <c r="AW377" i="13"/>
  <c r="AK377" i="13"/>
  <c r="AB377" i="13"/>
  <c r="R377" i="13"/>
  <c r="I377" i="13"/>
  <c r="B377" i="13"/>
  <c r="AW376" i="13"/>
  <c r="AK376" i="13"/>
  <c r="AB376" i="13"/>
  <c r="AB380" i="13" s="1"/>
  <c r="R376" i="13"/>
  <c r="R380" i="13" s="1"/>
  <c r="I376" i="13"/>
  <c r="B376" i="13"/>
  <c r="AW365" i="13"/>
  <c r="AK365" i="13"/>
  <c r="I365" i="13"/>
  <c r="B365" i="13"/>
  <c r="AW363" i="13"/>
  <c r="AK363" i="13"/>
  <c r="AB363" i="13"/>
  <c r="R363" i="13"/>
  <c r="I363" i="13"/>
  <c r="B363" i="13"/>
  <c r="AW362" i="13"/>
  <c r="AK362" i="13"/>
  <c r="AB362" i="13"/>
  <c r="R362" i="13"/>
  <c r="I362" i="13"/>
  <c r="B362" i="13"/>
  <c r="AW361" i="13"/>
  <c r="AK361" i="13"/>
  <c r="AB361" i="13"/>
  <c r="AB365" i="13" s="1"/>
  <c r="R361" i="13"/>
  <c r="R365" i="13" s="1"/>
  <c r="I361" i="13"/>
  <c r="B361" i="13"/>
  <c r="AW350" i="13"/>
  <c r="AK350" i="13"/>
  <c r="I350" i="13"/>
  <c r="B350" i="13"/>
  <c r="AW348" i="13"/>
  <c r="AK348" i="13"/>
  <c r="AB348" i="13"/>
  <c r="R348" i="13"/>
  <c r="I348" i="13"/>
  <c r="B348" i="13"/>
  <c r="AW347" i="13"/>
  <c r="AK347" i="13"/>
  <c r="AB347" i="13"/>
  <c r="R347" i="13"/>
  <c r="I347" i="13"/>
  <c r="B347" i="13"/>
  <c r="AW346" i="13"/>
  <c r="AK346" i="13"/>
  <c r="AB346" i="13"/>
  <c r="AB350" i="13" s="1"/>
  <c r="R346" i="13"/>
  <c r="R350" i="13" s="1"/>
  <c r="I346" i="13"/>
  <c r="B346" i="13"/>
  <c r="AB335" i="13"/>
  <c r="AW333" i="13"/>
  <c r="AK333" i="13"/>
  <c r="AB333" i="13"/>
  <c r="R333" i="13"/>
  <c r="I333" i="13"/>
  <c r="B333" i="13"/>
  <c r="AW332" i="13"/>
  <c r="AK332" i="13"/>
  <c r="AB332" i="13"/>
  <c r="R332" i="13"/>
  <c r="I332" i="13"/>
  <c r="B332" i="13"/>
  <c r="AW331" i="13"/>
  <c r="AW335" i="13" s="1"/>
  <c r="AK331" i="13"/>
  <c r="AB331" i="13"/>
  <c r="R331" i="13"/>
  <c r="I331" i="13"/>
  <c r="I335" i="13" s="1"/>
  <c r="B331" i="13"/>
  <c r="B335" i="13" s="1"/>
  <c r="AB320" i="13"/>
  <c r="R320" i="13"/>
  <c r="AW318" i="13"/>
  <c r="AK318" i="13"/>
  <c r="AB318" i="13"/>
  <c r="R318" i="13"/>
  <c r="I318" i="13"/>
  <c r="B318" i="13"/>
  <c r="AW317" i="13"/>
  <c r="AK317" i="13"/>
  <c r="AB317" i="13"/>
  <c r="R317" i="13"/>
  <c r="I317" i="13"/>
  <c r="B317" i="13"/>
  <c r="AW316" i="13"/>
  <c r="AW320" i="13" s="1"/>
  <c r="AK316" i="13"/>
  <c r="AK320" i="13" s="1"/>
  <c r="AB316" i="13"/>
  <c r="R316" i="13"/>
  <c r="I316" i="13"/>
  <c r="I320" i="13" s="1"/>
  <c r="B316" i="13"/>
  <c r="B320" i="13" s="1"/>
  <c r="AB305" i="13"/>
  <c r="R305" i="13" s="1"/>
  <c r="AW303" i="13"/>
  <c r="AK303" i="13"/>
  <c r="AB303" i="13"/>
  <c r="R303" i="13"/>
  <c r="I303" i="13"/>
  <c r="B303" i="13"/>
  <c r="AW302" i="13"/>
  <c r="AK302" i="13"/>
  <c r="AB302" i="13"/>
  <c r="R302" i="13"/>
  <c r="I302" i="13"/>
  <c r="B302" i="13"/>
  <c r="AW301" i="13"/>
  <c r="AW305" i="13" s="1"/>
  <c r="AK301" i="13"/>
  <c r="AK305" i="13" s="1"/>
  <c r="AB301" i="13"/>
  <c r="R301" i="13"/>
  <c r="I301" i="13"/>
  <c r="I305" i="13" s="1"/>
  <c r="B301" i="13"/>
  <c r="B305" i="13" s="1"/>
  <c r="AB290" i="13"/>
  <c r="AW290" i="13" s="1"/>
  <c r="R290" i="13"/>
  <c r="AW288" i="13"/>
  <c r="AK288" i="13"/>
  <c r="AB288" i="13"/>
  <c r="R288" i="13"/>
  <c r="I288" i="13"/>
  <c r="B288" i="13"/>
  <c r="AW287" i="13"/>
  <c r="AK287" i="13"/>
  <c r="AB287" i="13"/>
  <c r="R287" i="13"/>
  <c r="I287" i="13"/>
  <c r="B287" i="13"/>
  <c r="AW286" i="13"/>
  <c r="AK286" i="13"/>
  <c r="AK290" i="13" s="1"/>
  <c r="AB286" i="13"/>
  <c r="R286" i="13"/>
  <c r="I286" i="13"/>
  <c r="I290" i="13" s="1"/>
  <c r="B286" i="13"/>
  <c r="B290" i="13" s="1"/>
  <c r="AB275" i="13"/>
  <c r="R275" i="13"/>
  <c r="AW273" i="13"/>
  <c r="AK273" i="13"/>
  <c r="AB273" i="13"/>
  <c r="R273" i="13"/>
  <c r="I273" i="13"/>
  <c r="B273" i="13"/>
  <c r="AW272" i="13"/>
  <c r="AK272" i="13"/>
  <c r="AB272" i="13"/>
  <c r="R272" i="13"/>
  <c r="I272" i="13"/>
  <c r="B272" i="13"/>
  <c r="AW271" i="13"/>
  <c r="AW275" i="13" s="1"/>
  <c r="AK271" i="13"/>
  <c r="AK275" i="13" s="1"/>
  <c r="AB271" i="13"/>
  <c r="R271" i="13"/>
  <c r="I271" i="13"/>
  <c r="I275" i="13" s="1"/>
  <c r="B271" i="13"/>
  <c r="B275" i="13" s="1"/>
  <c r="AB260" i="13"/>
  <c r="R260" i="13"/>
  <c r="AW258" i="13"/>
  <c r="AK258" i="13"/>
  <c r="AB258" i="13"/>
  <c r="R258" i="13"/>
  <c r="I258" i="13"/>
  <c r="B258" i="13"/>
  <c r="AW257" i="13"/>
  <c r="AK257" i="13"/>
  <c r="AB257" i="13"/>
  <c r="R257" i="13"/>
  <c r="I257" i="13"/>
  <c r="B257" i="13"/>
  <c r="AW256" i="13"/>
  <c r="AW260" i="13" s="1"/>
  <c r="AK256" i="13"/>
  <c r="AK260" i="13" s="1"/>
  <c r="AB256" i="13"/>
  <c r="R256" i="13"/>
  <c r="I256" i="13"/>
  <c r="I260" i="13" s="1"/>
  <c r="B256" i="13"/>
  <c r="B260" i="13" s="1"/>
  <c r="AB245" i="13"/>
  <c r="AW245" i="13" s="1"/>
  <c r="R245" i="13"/>
  <c r="AW243" i="13"/>
  <c r="AK243" i="13"/>
  <c r="AB243" i="13"/>
  <c r="R243" i="13"/>
  <c r="I243" i="13"/>
  <c r="B243" i="13"/>
  <c r="AW242" i="13"/>
  <c r="AK242" i="13"/>
  <c r="AB242" i="13"/>
  <c r="R242" i="13"/>
  <c r="I242" i="13"/>
  <c r="B242" i="13"/>
  <c r="AW241" i="13"/>
  <c r="AK241" i="13"/>
  <c r="AK245" i="13" s="1"/>
  <c r="AB241" i="13"/>
  <c r="R241" i="13"/>
  <c r="I241" i="13"/>
  <c r="I245" i="13" s="1"/>
  <c r="B241" i="13"/>
  <c r="B245" i="13" s="1"/>
  <c r="AB230" i="13"/>
  <c r="R230" i="13"/>
  <c r="AW228" i="13"/>
  <c r="AK228" i="13"/>
  <c r="AB228" i="13"/>
  <c r="R228" i="13"/>
  <c r="I228" i="13"/>
  <c r="B228" i="13"/>
  <c r="AW227" i="13"/>
  <c r="AK227" i="13"/>
  <c r="AB227" i="13"/>
  <c r="R227" i="13"/>
  <c r="I227" i="13"/>
  <c r="B227" i="13"/>
  <c r="AW226" i="13"/>
  <c r="AW230" i="13" s="1"/>
  <c r="AK226" i="13"/>
  <c r="AK230" i="13" s="1"/>
  <c r="AB226" i="13"/>
  <c r="R226" i="13"/>
  <c r="I226" i="13"/>
  <c r="I230" i="13" s="1"/>
  <c r="B226" i="13"/>
  <c r="B230" i="13" s="1"/>
  <c r="AB215" i="13"/>
  <c r="R215" i="13"/>
  <c r="AW213" i="13"/>
  <c r="AK213" i="13"/>
  <c r="AB213" i="13"/>
  <c r="R213" i="13"/>
  <c r="I213" i="13"/>
  <c r="B213" i="13"/>
  <c r="AW212" i="13"/>
  <c r="AK212" i="13"/>
  <c r="AB212" i="13"/>
  <c r="R212" i="13"/>
  <c r="I212" i="13"/>
  <c r="B212" i="13"/>
  <c r="AW211" i="13"/>
  <c r="AW215" i="13" s="1"/>
  <c r="AK211" i="13"/>
  <c r="AK215" i="13" s="1"/>
  <c r="AB211" i="13"/>
  <c r="R211" i="13"/>
  <c r="I211" i="13"/>
  <c r="I215" i="13" s="1"/>
  <c r="B211" i="13"/>
  <c r="B215" i="13" s="1"/>
  <c r="AB200" i="13"/>
  <c r="AW200" i="13" s="1"/>
  <c r="R200" i="13"/>
  <c r="AW198" i="13"/>
  <c r="AK198" i="13"/>
  <c r="AB198" i="13"/>
  <c r="R198" i="13"/>
  <c r="I198" i="13"/>
  <c r="B198" i="13"/>
  <c r="AW197" i="13"/>
  <c r="AK197" i="13"/>
  <c r="AB197" i="13"/>
  <c r="R197" i="13"/>
  <c r="I197" i="13"/>
  <c r="B197" i="13"/>
  <c r="AW196" i="13"/>
  <c r="AK196" i="13"/>
  <c r="AK200" i="13" s="1"/>
  <c r="AB196" i="13"/>
  <c r="R196" i="13"/>
  <c r="I196" i="13"/>
  <c r="I200" i="13" s="1"/>
  <c r="B196" i="13"/>
  <c r="B200" i="13" s="1"/>
  <c r="AB185" i="13"/>
  <c r="R185" i="13"/>
  <c r="AW183" i="13"/>
  <c r="AK183" i="13"/>
  <c r="AB183" i="13"/>
  <c r="R183" i="13"/>
  <c r="I183" i="13"/>
  <c r="B183" i="13"/>
  <c r="AW182" i="13"/>
  <c r="AK182" i="13"/>
  <c r="AB182" i="13"/>
  <c r="R182" i="13"/>
  <c r="I182" i="13"/>
  <c r="B182" i="13"/>
  <c r="AW181" i="13"/>
  <c r="AW185" i="13" s="1"/>
  <c r="AK181" i="13"/>
  <c r="AK185" i="13" s="1"/>
  <c r="AB181" i="13"/>
  <c r="R181" i="13"/>
  <c r="I181" i="13"/>
  <c r="I185" i="13" s="1"/>
  <c r="B181" i="13"/>
  <c r="B185" i="13" s="1"/>
  <c r="AB170" i="13"/>
  <c r="R170" i="13"/>
  <c r="AW168" i="13"/>
  <c r="AK168" i="13"/>
  <c r="AB168" i="13"/>
  <c r="R168" i="13"/>
  <c r="I168" i="13"/>
  <c r="B168" i="13"/>
  <c r="AW167" i="13"/>
  <c r="AK167" i="13"/>
  <c r="AB167" i="13"/>
  <c r="R167" i="13"/>
  <c r="I167" i="13"/>
  <c r="B167" i="13"/>
  <c r="AW166" i="13"/>
  <c r="AW170" i="13" s="1"/>
  <c r="AK166" i="13"/>
  <c r="AK170" i="13" s="1"/>
  <c r="AB166" i="13"/>
  <c r="R166" i="13"/>
  <c r="I166" i="13"/>
  <c r="I170" i="13" s="1"/>
  <c r="B166" i="13"/>
  <c r="B170" i="13" s="1"/>
  <c r="AB155" i="13"/>
  <c r="R155" i="13"/>
  <c r="AW153" i="13"/>
  <c r="AK153" i="13"/>
  <c r="AB153" i="13"/>
  <c r="R153" i="13"/>
  <c r="I153" i="13"/>
  <c r="B153" i="13"/>
  <c r="AW152" i="13"/>
  <c r="AK152" i="13"/>
  <c r="AB152" i="13"/>
  <c r="R152" i="13"/>
  <c r="I152" i="13"/>
  <c r="B152" i="13"/>
  <c r="AW151" i="13"/>
  <c r="AW155" i="13" s="1"/>
  <c r="AK151" i="13"/>
  <c r="AK155" i="13" s="1"/>
  <c r="AB151" i="13"/>
  <c r="R151" i="13"/>
  <c r="I151" i="13"/>
  <c r="I155" i="13" s="1"/>
  <c r="B151" i="13"/>
  <c r="B155" i="13" s="1"/>
  <c r="AB140" i="13"/>
  <c r="R140" i="13"/>
  <c r="AW138" i="13"/>
  <c r="AK138" i="13"/>
  <c r="AB138" i="13"/>
  <c r="R138" i="13"/>
  <c r="I138" i="13"/>
  <c r="B138" i="13"/>
  <c r="AW137" i="13"/>
  <c r="AK137" i="13"/>
  <c r="AB137" i="13"/>
  <c r="R137" i="13"/>
  <c r="I137" i="13"/>
  <c r="B137" i="13"/>
  <c r="AW136" i="13"/>
  <c r="AW140" i="13" s="1"/>
  <c r="AK136" i="13"/>
  <c r="AK140" i="13" s="1"/>
  <c r="AB136" i="13"/>
  <c r="R136" i="13"/>
  <c r="I136" i="13"/>
  <c r="I140" i="13" s="1"/>
  <c r="B136" i="13"/>
  <c r="B140" i="13" s="1"/>
  <c r="AB125" i="13"/>
  <c r="R125" i="13"/>
  <c r="AW123" i="13"/>
  <c r="AK123" i="13"/>
  <c r="AB123" i="13"/>
  <c r="R123" i="13"/>
  <c r="I123" i="13"/>
  <c r="B123" i="13"/>
  <c r="AW122" i="13"/>
  <c r="AK122" i="13"/>
  <c r="AB122" i="13"/>
  <c r="R122" i="13"/>
  <c r="I122" i="13"/>
  <c r="B122" i="13"/>
  <c r="AW121" i="13"/>
  <c r="AW125" i="13" s="1"/>
  <c r="AK121" i="13"/>
  <c r="AK125" i="13" s="1"/>
  <c r="AB121" i="13"/>
  <c r="R121" i="13"/>
  <c r="I121" i="13"/>
  <c r="I125" i="13" s="1"/>
  <c r="B121" i="13"/>
  <c r="B125" i="13" s="1"/>
  <c r="AB110" i="13"/>
  <c r="R110" i="13"/>
  <c r="AW108" i="13"/>
  <c r="AK108" i="13"/>
  <c r="AB108" i="13"/>
  <c r="R108" i="13"/>
  <c r="I108" i="13"/>
  <c r="B108" i="13"/>
  <c r="AW107" i="13"/>
  <c r="AK107" i="13"/>
  <c r="AB107" i="13"/>
  <c r="R107" i="13"/>
  <c r="I107" i="13"/>
  <c r="B107" i="13"/>
  <c r="AW106" i="13"/>
  <c r="AW110" i="13" s="1"/>
  <c r="AK106" i="13"/>
  <c r="AK110" i="13" s="1"/>
  <c r="AB106" i="13"/>
  <c r="R106" i="13"/>
  <c r="I106" i="13"/>
  <c r="I110" i="13" s="1"/>
  <c r="B106" i="13"/>
  <c r="B110" i="13" s="1"/>
  <c r="AB95" i="13"/>
  <c r="R95" i="13"/>
  <c r="AW93" i="13"/>
  <c r="AK93" i="13"/>
  <c r="AB93" i="13"/>
  <c r="R93" i="13"/>
  <c r="I93" i="13"/>
  <c r="B93" i="13"/>
  <c r="AW92" i="13"/>
  <c r="AK92" i="13"/>
  <c r="AB92" i="13"/>
  <c r="R92" i="13"/>
  <c r="I92" i="13"/>
  <c r="B92" i="13"/>
  <c r="AW91" i="13"/>
  <c r="AW95" i="13" s="1"/>
  <c r="AK91" i="13"/>
  <c r="AK95" i="13" s="1"/>
  <c r="AB91" i="13"/>
  <c r="R91" i="13"/>
  <c r="I91" i="13"/>
  <c r="I95" i="13" s="1"/>
  <c r="B91" i="13"/>
  <c r="B95" i="13" s="1"/>
  <c r="AB80" i="13"/>
  <c r="R80" i="13"/>
  <c r="AW78" i="13"/>
  <c r="AK78" i="13"/>
  <c r="AB78" i="13"/>
  <c r="R78" i="13"/>
  <c r="I78" i="13"/>
  <c r="B78" i="13"/>
  <c r="AW77" i="13"/>
  <c r="AK77" i="13"/>
  <c r="AB77" i="13"/>
  <c r="R77" i="13"/>
  <c r="I77" i="13"/>
  <c r="B77" i="13"/>
  <c r="AW76" i="13"/>
  <c r="AW80" i="13" s="1"/>
  <c r="AK76" i="13"/>
  <c r="AK80" i="13" s="1"/>
  <c r="AB76" i="13"/>
  <c r="R76" i="13"/>
  <c r="I76" i="13"/>
  <c r="I80" i="13" s="1"/>
  <c r="B76" i="13"/>
  <c r="B80" i="13" s="1"/>
  <c r="AB65" i="13"/>
  <c r="R65" i="13"/>
  <c r="AW63" i="13"/>
  <c r="AK63" i="13"/>
  <c r="AB63" i="13"/>
  <c r="R63" i="13"/>
  <c r="I63" i="13"/>
  <c r="B63" i="13"/>
  <c r="AW62" i="13"/>
  <c r="AK62" i="13"/>
  <c r="AB62" i="13"/>
  <c r="R62" i="13"/>
  <c r="I62" i="13"/>
  <c r="B62" i="13"/>
  <c r="AW61" i="13"/>
  <c r="AW65" i="13" s="1"/>
  <c r="AK61" i="13"/>
  <c r="AK65" i="13" s="1"/>
  <c r="AB61" i="13"/>
  <c r="R61" i="13"/>
  <c r="I61" i="13"/>
  <c r="I65" i="13" s="1"/>
  <c r="B61" i="13"/>
  <c r="B65" i="13" s="1"/>
  <c r="AB50" i="13"/>
  <c r="R50" i="13"/>
  <c r="AW48" i="13"/>
  <c r="AK48" i="13"/>
  <c r="AB48" i="13"/>
  <c r="R48" i="13"/>
  <c r="I48" i="13"/>
  <c r="B48" i="13"/>
  <c r="AW47" i="13"/>
  <c r="AK47" i="13"/>
  <c r="AB47" i="13"/>
  <c r="R47" i="13"/>
  <c r="I47" i="13"/>
  <c r="B47" i="13"/>
  <c r="AW46" i="13"/>
  <c r="AW50" i="13" s="1"/>
  <c r="AK46" i="13"/>
  <c r="AK50" i="13" s="1"/>
  <c r="AB46" i="13"/>
  <c r="R46" i="13"/>
  <c r="I46" i="13"/>
  <c r="I50" i="13" s="1"/>
  <c r="B46" i="13"/>
  <c r="B50" i="13" s="1"/>
  <c r="AB35" i="13"/>
  <c r="R35" i="13"/>
  <c r="AW33" i="13"/>
  <c r="AK33" i="13"/>
  <c r="AB33" i="13"/>
  <c r="R33" i="13"/>
  <c r="I33" i="13"/>
  <c r="B33" i="13"/>
  <c r="AW32" i="13"/>
  <c r="AK32" i="13"/>
  <c r="AB32" i="13"/>
  <c r="R32" i="13"/>
  <c r="I32" i="13"/>
  <c r="B32" i="13"/>
  <c r="AW31" i="13"/>
  <c r="AW35" i="13" s="1"/>
  <c r="AK31" i="13"/>
  <c r="AK35" i="13" s="1"/>
  <c r="AB31" i="13"/>
  <c r="R31" i="13"/>
  <c r="I31" i="13"/>
  <c r="I35" i="13" s="1"/>
  <c r="B31" i="13"/>
  <c r="B35" i="13" s="1"/>
  <c r="AB20" i="13"/>
  <c r="R20" i="13"/>
  <c r="AW18" i="13"/>
  <c r="AK18" i="13"/>
  <c r="AB18" i="13"/>
  <c r="R18" i="13"/>
  <c r="I18" i="13"/>
  <c r="B18" i="13"/>
  <c r="AW17" i="13"/>
  <c r="AK17" i="13"/>
  <c r="AB17" i="13"/>
  <c r="R17" i="13"/>
  <c r="I17" i="13"/>
  <c r="B17" i="13"/>
  <c r="AW16" i="13"/>
  <c r="AW20" i="13" s="1"/>
  <c r="AK16" i="13"/>
  <c r="AK20" i="13" s="1"/>
  <c r="AB16" i="13"/>
  <c r="R16" i="13"/>
  <c r="I16" i="13"/>
  <c r="I20" i="13" s="1"/>
  <c r="B16" i="13"/>
  <c r="B20" i="13" s="1"/>
  <c r="AB32" i="20" l="1"/>
  <c r="AD32" i="20"/>
  <c r="AG32" i="20"/>
  <c r="AG52" i="20"/>
  <c r="AD52" i="20"/>
  <c r="AB52" i="20"/>
  <c r="AE112" i="20"/>
  <c r="AF112" i="20"/>
  <c r="AI112" i="20"/>
  <c r="AK112" i="20"/>
  <c r="AG112" i="20"/>
  <c r="AG190" i="20" s="1"/>
  <c r="AG192" i="20" s="1"/>
  <c r="AF142" i="20"/>
  <c r="AG142" i="20"/>
  <c r="AG172" i="20"/>
  <c r="AD172" i="20"/>
  <c r="AN32" i="20"/>
  <c r="AM32" i="20"/>
  <c r="AL32" i="20"/>
  <c r="AQ32" i="20"/>
  <c r="AN112" i="20"/>
  <c r="AN190" i="20" s="1"/>
  <c r="AU112" i="20"/>
  <c r="AO112" i="20"/>
  <c r="AS112" i="20"/>
  <c r="AE63" i="20"/>
  <c r="AC63" i="20"/>
  <c r="AI113" i="20"/>
  <c r="AE113" i="20"/>
  <c r="AK113" i="20"/>
  <c r="AE133" i="20"/>
  <c r="AF133" i="20"/>
  <c r="AE153" i="20"/>
  <c r="AI153" i="20"/>
  <c r="AG153" i="20"/>
  <c r="AH153" i="20"/>
  <c r="AD153" i="20"/>
  <c r="AK153" i="20"/>
  <c r="AQ33" i="20"/>
  <c r="AL33" i="20"/>
  <c r="AM33" i="20"/>
  <c r="AN33" i="20"/>
  <c r="AQ43" i="20"/>
  <c r="AO43" i="20"/>
  <c r="AM53" i="20"/>
  <c r="AQ53" i="20"/>
  <c r="AO63" i="20"/>
  <c r="AQ63" i="20"/>
  <c r="AM63" i="20"/>
  <c r="AP113" i="20"/>
  <c r="AU113" i="20"/>
  <c r="AQ113" i="20"/>
  <c r="AS113" i="20"/>
  <c r="AS190" i="20" s="1"/>
  <c r="AO123" i="20"/>
  <c r="AR123" i="20"/>
  <c r="AO143" i="20"/>
  <c r="AQ143" i="20"/>
  <c r="AU143" i="20"/>
  <c r="AN143" i="20"/>
  <c r="AO163" i="20"/>
  <c r="AP163" i="20"/>
  <c r="AO183" i="20"/>
  <c r="AP183" i="20"/>
  <c r="AQ183" i="20"/>
  <c r="AN183" i="20"/>
  <c r="AE52" i="20"/>
  <c r="AJ22" i="20"/>
  <c r="AR173" i="20"/>
  <c r="AS173" i="20"/>
  <c r="AF182" i="20"/>
  <c r="AP126" i="20"/>
  <c r="AO133" i="20"/>
  <c r="AN22" i="20"/>
  <c r="AC14" i="20"/>
  <c r="AG14" i="20"/>
  <c r="AE14" i="20"/>
  <c r="AE24" i="20"/>
  <c r="AC24" i="20"/>
  <c r="AD24" i="20"/>
  <c r="AG34" i="20"/>
  <c r="AB34" i="20"/>
  <c r="AE44" i="20"/>
  <c r="AC44" i="20"/>
  <c r="AD44" i="20"/>
  <c r="AC54" i="20"/>
  <c r="AD54" i="20"/>
  <c r="AG54" i="20"/>
  <c r="AF114" i="20"/>
  <c r="AG114" i="20"/>
  <c r="AI114" i="20"/>
  <c r="AE114" i="20"/>
  <c r="AG124" i="20"/>
  <c r="AD124" i="20"/>
  <c r="AE124" i="20"/>
  <c r="AF124" i="20"/>
  <c r="AF134" i="20"/>
  <c r="AE134" i="20"/>
  <c r="AI134" i="20"/>
  <c r="AH134" i="20"/>
  <c r="AD144" i="20"/>
  <c r="AG144" i="20"/>
  <c r="AE144" i="20"/>
  <c r="AE190" i="20" s="1"/>
  <c r="AE192" i="20" s="1"/>
  <c r="AF144" i="20"/>
  <c r="AG154" i="20"/>
  <c r="AI154" i="20"/>
  <c r="AG164" i="20"/>
  <c r="AE164" i="20"/>
  <c r="AI164" i="20"/>
  <c r="AD164" i="20"/>
  <c r="AF164" i="20"/>
  <c r="AG174" i="20"/>
  <c r="AE174" i="20"/>
  <c r="AF174" i="20"/>
  <c r="AT24" i="20"/>
  <c r="AG173" i="20"/>
  <c r="AH46" i="20"/>
  <c r="AG63" i="20"/>
  <c r="AE34" i="20"/>
  <c r="AQ14" i="20"/>
  <c r="AQ83" i="20" s="1"/>
  <c r="AM14" i="20"/>
  <c r="AM83" i="20" s="1"/>
  <c r="AN14" i="20"/>
  <c r="AN83" i="20" s="1"/>
  <c r="AN24" i="20"/>
  <c r="AO24" i="20"/>
  <c r="AL24" i="20"/>
  <c r="AO34" i="20"/>
  <c r="AL34" i="20"/>
  <c r="AO44" i="20"/>
  <c r="AQ44" i="20"/>
  <c r="AQ54" i="20"/>
  <c r="AN54" i="20"/>
  <c r="AM54" i="20"/>
  <c r="AL54" i="20"/>
  <c r="AO64" i="20"/>
  <c r="AM74" i="20"/>
  <c r="AQ74" i="20"/>
  <c r="AO74" i="20"/>
  <c r="AU114" i="20"/>
  <c r="AU190" i="20" s="1"/>
  <c r="AP114" i="20"/>
  <c r="AP190" i="20" s="1"/>
  <c r="AN114" i="20"/>
  <c r="AO114" i="20"/>
  <c r="AO190" i="20" s="1"/>
  <c r="AQ114" i="20"/>
  <c r="AP124" i="20"/>
  <c r="AQ124" i="20"/>
  <c r="AS124" i="20"/>
  <c r="AS134" i="20"/>
  <c r="AQ134" i="20"/>
  <c r="AO134" i="20"/>
  <c r="AQ144" i="20"/>
  <c r="AP144" i="20"/>
  <c r="AU144" i="20"/>
  <c r="AN144" i="20"/>
  <c r="AQ154" i="20"/>
  <c r="AO154" i="20"/>
  <c r="AS164" i="20"/>
  <c r="AQ174" i="20"/>
  <c r="AO174" i="20"/>
  <c r="AP174" i="20"/>
  <c r="AP184" i="20"/>
  <c r="AK152" i="20"/>
  <c r="AK190" i="20" s="1"/>
  <c r="AK192" i="20" s="1"/>
  <c r="AC52" i="20"/>
  <c r="AL65" i="20"/>
  <c r="AL26" i="20"/>
  <c r="AQ186" i="20"/>
  <c r="AG184" i="20"/>
  <c r="AF175" i="20"/>
  <c r="AO144" i="20"/>
  <c r="AO184" i="20"/>
  <c r="AD122" i="20"/>
  <c r="AE32" i="20"/>
  <c r="AQ62" i="20"/>
  <c r="AM62" i="20"/>
  <c r="AO62" i="20"/>
  <c r="AB53" i="20"/>
  <c r="AG53" i="20"/>
  <c r="AC53" i="20"/>
  <c r="AM13" i="20"/>
  <c r="AO13" i="20"/>
  <c r="AL13" i="20"/>
  <c r="AN73" i="20"/>
  <c r="AM73" i="20"/>
  <c r="AQ73" i="20"/>
  <c r="AO73" i="20"/>
  <c r="AT73" i="20"/>
  <c r="AN153" i="20"/>
  <c r="AP153" i="20"/>
  <c r="AQ153" i="20"/>
  <c r="AS153" i="20"/>
  <c r="AR153" i="20"/>
  <c r="AN173" i="20"/>
  <c r="AQ173" i="20"/>
  <c r="AP173" i="20"/>
  <c r="AE5" i="20"/>
  <c r="AE83" i="20" s="1"/>
  <c r="AE85" i="20" s="1"/>
  <c r="AD5" i="20"/>
  <c r="AB5" i="20"/>
  <c r="AG5" i="20"/>
  <c r="AB15" i="20"/>
  <c r="AG15" i="20"/>
  <c r="AC15" i="20"/>
  <c r="AD25" i="20"/>
  <c r="AE25" i="20"/>
  <c r="AB25" i="20"/>
  <c r="AC25" i="20"/>
  <c r="AG25" i="20"/>
  <c r="AQ25" i="20"/>
  <c r="AG35" i="20"/>
  <c r="AE35" i="20"/>
  <c r="AB35" i="20"/>
  <c r="AH45" i="20"/>
  <c r="AD45" i="20"/>
  <c r="AC55" i="20"/>
  <c r="AE55" i="20"/>
  <c r="AB65" i="20"/>
  <c r="AD65" i="20"/>
  <c r="AE65" i="20"/>
  <c r="AG65" i="20"/>
  <c r="AG75" i="20"/>
  <c r="AE75" i="20"/>
  <c r="AD75" i="20"/>
  <c r="AG115" i="20"/>
  <c r="AF115" i="20"/>
  <c r="AI125" i="20"/>
  <c r="AI190" i="20" s="1"/>
  <c r="AI192" i="20" s="1"/>
  <c r="AG125" i="20"/>
  <c r="AE125" i="20"/>
  <c r="AG135" i="20"/>
  <c r="AI135" i="20"/>
  <c r="AN135" i="20"/>
  <c r="AI145" i="20"/>
  <c r="AG145" i="20"/>
  <c r="AE155" i="20"/>
  <c r="AK155" i="20"/>
  <c r="AG165" i="20"/>
  <c r="AK165" i="20"/>
  <c r="AI185" i="20"/>
  <c r="AD185" i="20"/>
  <c r="AE185" i="20"/>
  <c r="AG185" i="20"/>
  <c r="AF185" i="20"/>
  <c r="AJ185" i="20"/>
  <c r="AO33" i="20"/>
  <c r="AK185" i="20"/>
  <c r="AC75" i="20"/>
  <c r="AB54" i="20"/>
  <c r="AL15" i="20"/>
  <c r="AL44" i="20"/>
  <c r="AS114" i="20"/>
  <c r="AS185" i="20"/>
  <c r="AQ145" i="20"/>
  <c r="AP152" i="20"/>
  <c r="AE154" i="20"/>
  <c r="AO145" i="20"/>
  <c r="AO185" i="20"/>
  <c r="AE12" i="20"/>
  <c r="AC12" i="20"/>
  <c r="AJ12" i="20"/>
  <c r="AG12" i="20"/>
  <c r="AB42" i="20"/>
  <c r="AC42" i="20"/>
  <c r="AD72" i="20"/>
  <c r="AC72" i="20"/>
  <c r="AE72" i="20"/>
  <c r="AG72" i="20"/>
  <c r="AE132" i="20"/>
  <c r="AD132" i="20"/>
  <c r="AG132" i="20"/>
  <c r="AG162" i="20"/>
  <c r="AF162" i="20"/>
  <c r="AE162" i="20"/>
  <c r="AM42" i="20"/>
  <c r="AP122" i="20"/>
  <c r="AQ122" i="20"/>
  <c r="AO122" i="20"/>
  <c r="AO172" i="20"/>
  <c r="AP172" i="20"/>
  <c r="AQ112" i="20"/>
  <c r="AQ190" i="20" s="1"/>
  <c r="AE142" i="20"/>
  <c r="AB13" i="20"/>
  <c r="AC13" i="20"/>
  <c r="AE23" i="20"/>
  <c r="AB23" i="20"/>
  <c r="AC23" i="20"/>
  <c r="AB43" i="20"/>
  <c r="AG43" i="20"/>
  <c r="AH43" i="20"/>
  <c r="AG73" i="20"/>
  <c r="AC73" i="20"/>
  <c r="AH123" i="20"/>
  <c r="AE123" i="20"/>
  <c r="AG123" i="20"/>
  <c r="AI143" i="20"/>
  <c r="AF143" i="20"/>
  <c r="AK143" i="20"/>
  <c r="AD143" i="20"/>
  <c r="AF163" i="20"/>
  <c r="AG163" i="20"/>
  <c r="AH173" i="20"/>
  <c r="AF173" i="20"/>
  <c r="AD183" i="20"/>
  <c r="AF183" i="20"/>
  <c r="AE183" i="20"/>
  <c r="AG183" i="20"/>
  <c r="AT12" i="20"/>
  <c r="AT83" i="20" s="1"/>
  <c r="AT84" i="20" s="1"/>
  <c r="AT85" i="20" s="1"/>
  <c r="AJ87" i="20" s="1"/>
  <c r="AJ73" i="20"/>
  <c r="AF122" i="20"/>
  <c r="AM23" i="20"/>
  <c r="AT23" i="20"/>
  <c r="AO23" i="20"/>
  <c r="AU133" i="20"/>
  <c r="AQ133" i="20"/>
  <c r="AQ5" i="20"/>
  <c r="AM35" i="20"/>
  <c r="AR45" i="20"/>
  <c r="AP115" i="20"/>
  <c r="AN125" i="20"/>
  <c r="AS135" i="20"/>
  <c r="AO155" i="20"/>
  <c r="AP165" i="20"/>
  <c r="AP185" i="20"/>
  <c r="AC35" i="20"/>
  <c r="AO32" i="20"/>
  <c r="AK164" i="20"/>
  <c r="AU153" i="20"/>
  <c r="AQ67" i="20"/>
  <c r="AL35" i="20"/>
  <c r="AB55" i="20"/>
  <c r="AS186" i="20"/>
  <c r="AF135" i="20"/>
  <c r="AE115" i="20"/>
  <c r="AE163" i="20"/>
  <c r="AO186" i="20"/>
  <c r="AD114" i="20"/>
  <c r="AR43" i="20"/>
  <c r="AE47" i="20"/>
  <c r="AD6" i="20"/>
  <c r="AE6" i="20"/>
  <c r="AB6" i="20"/>
  <c r="AC6" i="20"/>
  <c r="AE16" i="20"/>
  <c r="AG16" i="20"/>
  <c r="AH16" i="20"/>
  <c r="AC26" i="20"/>
  <c r="AE26" i="20"/>
  <c r="AG26" i="20"/>
  <c r="AB26" i="20"/>
  <c r="AD36" i="20"/>
  <c r="AE36" i="20"/>
  <c r="AE46" i="20"/>
  <c r="AD46" i="20"/>
  <c r="AG46" i="20"/>
  <c r="AD56" i="20"/>
  <c r="AE56" i="20"/>
  <c r="AC56" i="20"/>
  <c r="AG56" i="20"/>
  <c r="AC66" i="20"/>
  <c r="AG66" i="20"/>
  <c r="AE66" i="20"/>
  <c r="AD66" i="20"/>
  <c r="AB66" i="20"/>
  <c r="AG76" i="20"/>
  <c r="AD76" i="20"/>
  <c r="AE76" i="20"/>
  <c r="AG116" i="20"/>
  <c r="AK116" i="20"/>
  <c r="AM36" i="20"/>
  <c r="AL62" i="20"/>
  <c r="AQ123" i="20"/>
  <c r="AE122" i="20"/>
  <c r="AE172" i="20"/>
  <c r="AH66" i="20"/>
  <c r="AQ6" i="20"/>
  <c r="AL6" i="20"/>
  <c r="AL83" i="20" s="1"/>
  <c r="AR16" i="20"/>
  <c r="AQ16" i="20"/>
  <c r="AN36" i="20"/>
  <c r="AO36" i="20"/>
  <c r="AQ36" i="20"/>
  <c r="AR46" i="20"/>
  <c r="AQ46" i="20"/>
  <c r="AN46" i="20"/>
  <c r="AM56" i="20"/>
  <c r="AO56" i="20"/>
  <c r="AN56" i="20"/>
  <c r="AR66" i="20"/>
  <c r="AQ66" i="20"/>
  <c r="AM66" i="20"/>
  <c r="AQ76" i="20"/>
  <c r="AT116" i="20"/>
  <c r="AN116" i="20"/>
  <c r="AO116" i="20"/>
  <c r="AP116" i="20"/>
  <c r="AR126" i="20"/>
  <c r="AN126" i="20"/>
  <c r="AO136" i="20"/>
  <c r="AQ136" i="20"/>
  <c r="AU146" i="20"/>
  <c r="AP146" i="20"/>
  <c r="AN146" i="20"/>
  <c r="AN156" i="20"/>
  <c r="AP156" i="20"/>
  <c r="AQ156" i="20"/>
  <c r="AO156" i="20"/>
  <c r="AP176" i="20"/>
  <c r="AQ176" i="20"/>
  <c r="AO176" i="20"/>
  <c r="AU176" i="20"/>
  <c r="AP186" i="20"/>
  <c r="AT186" i="20"/>
  <c r="AU186" i="20"/>
  <c r="AL46" i="20"/>
  <c r="AG42" i="20"/>
  <c r="AB72" i="20"/>
  <c r="AQ116" i="20"/>
  <c r="AD112" i="20"/>
  <c r="AN122" i="20"/>
  <c r="AG7" i="20"/>
  <c r="AD7" i="20"/>
  <c r="AN7" i="20"/>
  <c r="AB7" i="20"/>
  <c r="AG17" i="20"/>
  <c r="AC17" i="20"/>
  <c r="AG27" i="20"/>
  <c r="AH27" i="20"/>
  <c r="AG37" i="20"/>
  <c r="AB37" i="20"/>
  <c r="AC37" i="20"/>
  <c r="AE57" i="20"/>
  <c r="AG57" i="20"/>
  <c r="AN57" i="20"/>
  <c r="AC67" i="20"/>
  <c r="AE67" i="20"/>
  <c r="AC77" i="20"/>
  <c r="AB77" i="20"/>
  <c r="AE77" i="20"/>
  <c r="AG117" i="20"/>
  <c r="AD117" i="20"/>
  <c r="AD190" i="20" s="1"/>
  <c r="AD192" i="20" s="1"/>
  <c r="AO117" i="20"/>
  <c r="AF127" i="20"/>
  <c r="AQ127" i="20"/>
  <c r="AP127" i="20"/>
  <c r="AI137" i="20"/>
  <c r="AF137" i="20"/>
  <c r="AO137" i="20"/>
  <c r="AG137" i="20"/>
  <c r="AG147" i="20"/>
  <c r="AU147" i="20"/>
  <c r="AK147" i="20"/>
  <c r="AF147" i="20"/>
  <c r="AO157" i="20"/>
  <c r="AK157" i="20"/>
  <c r="AI157" i="20"/>
  <c r="AQ157" i="20"/>
  <c r="AJ167" i="20"/>
  <c r="AE167" i="20"/>
  <c r="AS167" i="20"/>
  <c r="AI167" i="20"/>
  <c r="AP167" i="20"/>
  <c r="AF167" i="20"/>
  <c r="AD167" i="20"/>
  <c r="AU167" i="20"/>
  <c r="AI177" i="20"/>
  <c r="AG177" i="20"/>
  <c r="AO177" i="20"/>
  <c r="AF177" i="20"/>
  <c r="AK177" i="20"/>
  <c r="AE177" i="20"/>
  <c r="AD177" i="20"/>
  <c r="AD187" i="20"/>
  <c r="AE187" i="20"/>
  <c r="AF187" i="20"/>
  <c r="AU187" i="20"/>
  <c r="AK187" i="20"/>
  <c r="AO14" i="20"/>
  <c r="AM17" i="20"/>
  <c r="AQ37" i="20"/>
  <c r="AL47" i="20"/>
  <c r="AB17" i="20"/>
  <c r="AQ26" i="20"/>
  <c r="AQ18" i="20"/>
  <c r="AB45" i="20"/>
  <c r="AP136" i="20"/>
  <c r="AP143" i="20"/>
  <c r="AE173" i="20"/>
  <c r="AN113" i="20"/>
  <c r="AD125" i="20"/>
  <c r="AQ42" i="20"/>
  <c r="AE13" i="20"/>
  <c r="AG13" i="20"/>
  <c r="AP134" i="20"/>
  <c r="AT22" i="20"/>
  <c r="AO22" i="20"/>
  <c r="AQ22" i="20"/>
  <c r="AM22" i="20"/>
  <c r="AR22" i="20"/>
  <c r="AM72" i="20"/>
  <c r="AN72" i="20"/>
  <c r="AQ72" i="20"/>
  <c r="AO72" i="20"/>
  <c r="AO182" i="20"/>
  <c r="AN182" i="20"/>
  <c r="AP182" i="20"/>
  <c r="AQ182" i="20"/>
  <c r="AP112" i="20"/>
  <c r="AN13" i="20"/>
  <c r="AQ23" i="20"/>
  <c r="AG143" i="20"/>
  <c r="AJ173" i="20"/>
  <c r="AO38" i="20"/>
  <c r="AM38" i="20"/>
  <c r="AM48" i="20"/>
  <c r="AO48" i="20"/>
  <c r="AQ48" i="20"/>
  <c r="AR48" i="20"/>
  <c r="AL48" i="20"/>
  <c r="AL58" i="20"/>
  <c r="AQ58" i="20"/>
  <c r="AO58" i="20"/>
  <c r="AQ68" i="20"/>
  <c r="AN68" i="20"/>
  <c r="AO68" i="20"/>
  <c r="AT68" i="20"/>
  <c r="AL78" i="20"/>
  <c r="AO78" i="20"/>
  <c r="AT78" i="20"/>
  <c r="AN78" i="20"/>
  <c r="AM78" i="20"/>
  <c r="AP118" i="20"/>
  <c r="AQ118" i="20"/>
  <c r="AR118" i="20"/>
  <c r="AO118" i="20"/>
  <c r="AS118" i="20"/>
  <c r="AT128" i="20"/>
  <c r="AT190" i="20" s="1"/>
  <c r="AT191" i="20" s="1"/>
  <c r="AT192" i="20" s="1"/>
  <c r="AN128" i="20"/>
  <c r="AS128" i="20"/>
  <c r="AP128" i="20"/>
  <c r="AP138" i="20"/>
  <c r="AO138" i="20"/>
  <c r="AQ138" i="20"/>
  <c r="AN148" i="20"/>
  <c r="AP148" i="20"/>
  <c r="AQ158" i="20"/>
  <c r="AP158" i="20"/>
  <c r="AO158" i="20"/>
  <c r="AS158" i="20"/>
  <c r="AS168" i="20"/>
  <c r="AQ168" i="20"/>
  <c r="AO178" i="20"/>
  <c r="AN178" i="20"/>
  <c r="AU188" i="20"/>
  <c r="AP188" i="20"/>
  <c r="AN188" i="20"/>
  <c r="AS188" i="20"/>
  <c r="AC33" i="20"/>
  <c r="AO53" i="20"/>
  <c r="AK167" i="20"/>
  <c r="AU164" i="20"/>
  <c r="AH36" i="20"/>
  <c r="AL74" i="20"/>
  <c r="AB33" i="20"/>
  <c r="AL7" i="20"/>
  <c r="AS143" i="20"/>
  <c r="AQ172" i="20"/>
  <c r="AQ117" i="20"/>
  <c r="AP175" i="20"/>
  <c r="AP168" i="20"/>
  <c r="AN154" i="20"/>
  <c r="AO113" i="20"/>
  <c r="AO153" i="20"/>
  <c r="AD154" i="20"/>
  <c r="AN138" i="20"/>
  <c r="AP178" i="20"/>
  <c r="AO66" i="20"/>
  <c r="AP135" i="20"/>
  <c r="AC57" i="20"/>
  <c r="AK133" i="20"/>
  <c r="AM52" i="20"/>
  <c r="AL52" i="20"/>
  <c r="AO52" i="20"/>
  <c r="AQ52" i="20"/>
  <c r="AN52" i="20"/>
  <c r="AC32" i="20"/>
  <c r="AM44" i="20"/>
  <c r="AN6" i="20"/>
  <c r="AN45" i="20"/>
  <c r="AK114" i="20"/>
  <c r="AG24" i="20"/>
  <c r="AL42" i="20"/>
  <c r="AS145" i="20"/>
  <c r="AQ175" i="20"/>
  <c r="AQ128" i="20"/>
  <c r="AF113" i="20"/>
  <c r="AP166" i="20"/>
  <c r="AN172" i="20"/>
  <c r="AE64" i="20"/>
  <c r="AE53" i="20"/>
  <c r="AO142" i="20"/>
  <c r="AN142" i="20"/>
  <c r="AQ142" i="20"/>
  <c r="AO26" i="20"/>
  <c r="AU116" i="20"/>
  <c r="AU175" i="20"/>
  <c r="AL43" i="20"/>
  <c r="AT44" i="20"/>
  <c r="AH143" i="20"/>
  <c r="AS146" i="20"/>
  <c r="AG113" i="20"/>
  <c r="AF154" i="20"/>
  <c r="AO124" i="20"/>
  <c r="AO164" i="20"/>
  <c r="AF153" i="20"/>
  <c r="AO42" i="20"/>
  <c r="AE143" i="20"/>
  <c r="AK175" i="20"/>
  <c r="AO162" i="20"/>
  <c r="AP162" i="20"/>
  <c r="AN25" i="20"/>
  <c r="AD37" i="20"/>
  <c r="AE74" i="20"/>
  <c r="AU118" i="20"/>
  <c r="AU178" i="20"/>
  <c r="AJ116" i="20"/>
  <c r="AQ165" i="20"/>
  <c r="AL53" i="20"/>
  <c r="AB75" i="20"/>
  <c r="AR134" i="20"/>
  <c r="AI116" i="20"/>
  <c r="AG133" i="20"/>
  <c r="AE145" i="20"/>
  <c r="AO125" i="20"/>
  <c r="AO165" i="20"/>
  <c r="AR36" i="20"/>
  <c r="AN124" i="20"/>
  <c r="AO57" i="20"/>
  <c r="AC22" i="20"/>
  <c r="AH22" i="20"/>
  <c r="AG22" i="20"/>
  <c r="AC62" i="20"/>
  <c r="AG62" i="20"/>
  <c r="AE62" i="20"/>
  <c r="AG152" i="20"/>
  <c r="AH152" i="20"/>
  <c r="AU152" i="20"/>
  <c r="AQ152" i="20"/>
  <c r="AN152" i="20"/>
  <c r="AO152" i="20"/>
  <c r="AD152" i="20"/>
  <c r="AT173" i="20"/>
  <c r="AB36" i="20"/>
  <c r="AD116" i="20"/>
  <c r="AB22" i="20"/>
  <c r="AF116" i="20"/>
  <c r="AM24" i="20"/>
  <c r="AE22" i="20"/>
  <c r="AO77" i="20"/>
  <c r="AT158" i="20"/>
  <c r="AG33" i="20"/>
  <c r="AJ44" i="20"/>
  <c r="AJ83" i="20" s="1"/>
  <c r="AJ85" i="20" s="1"/>
  <c r="AQ163" i="20"/>
  <c r="AB14" i="20"/>
  <c r="AR136" i="20"/>
  <c r="AG187" i="20"/>
  <c r="AG175" i="20"/>
  <c r="AF123" i="20"/>
  <c r="AE152" i="20"/>
  <c r="AO126" i="20"/>
  <c r="AO166" i="20"/>
  <c r="AR27" i="20"/>
  <c r="AQ45" i="20"/>
  <c r="AO54" i="20"/>
  <c r="AT176" i="20"/>
  <c r="AG182" i="20"/>
  <c r="AE182" i="20"/>
  <c r="AO12" i="20"/>
  <c r="AM12" i="20"/>
  <c r="AQ132" i="20"/>
  <c r="AP132" i="20"/>
  <c r="AO132" i="20"/>
  <c r="AE17" i="20"/>
  <c r="AJ190" i="20"/>
  <c r="AJ192" i="20" s="1"/>
  <c r="AU124" i="20"/>
  <c r="AG6" i="20"/>
  <c r="AL72" i="20"/>
  <c r="AL23" i="20"/>
  <c r="AD157" i="20"/>
  <c r="AR138" i="20"/>
  <c r="AI173" i="20"/>
  <c r="AQ146" i="20"/>
  <c r="AG167" i="20"/>
  <c r="AF132" i="20"/>
  <c r="AP164" i="20"/>
  <c r="AG74" i="20"/>
  <c r="AE175" i="20"/>
  <c r="AO127" i="20"/>
  <c r="AO167" i="20"/>
  <c r="AQ24" i="20"/>
  <c r="AD142" i="20"/>
  <c r="AD137" i="20"/>
  <c r="AM45" i="20"/>
  <c r="AC45" i="20"/>
  <c r="AC74" i="20"/>
  <c r="AO15" i="20"/>
  <c r="AQ15" i="20"/>
  <c r="AO55" i="20"/>
  <c r="AQ55" i="20"/>
  <c r="AO65" i="20"/>
  <c r="AM75" i="20"/>
  <c r="AN75" i="20"/>
  <c r="AO75" i="20"/>
  <c r="AQ75" i="20"/>
  <c r="AT175" i="20"/>
  <c r="AN5" i="20"/>
  <c r="AU165" i="20"/>
  <c r="AB70" i="20"/>
  <c r="AL20" i="20"/>
  <c r="AQ140" i="20"/>
  <c r="AE130" i="20"/>
  <c r="AD126" i="20"/>
  <c r="AG68" i="20"/>
  <c r="AD30" i="20"/>
  <c r="AC40" i="20"/>
  <c r="AK138" i="20"/>
  <c r="AO10" i="20"/>
  <c r="AO80" i="20"/>
  <c r="AD20" i="20"/>
  <c r="AG136" i="20"/>
  <c r="AQ125" i="20"/>
  <c r="AR155" i="20"/>
  <c r="AI170" i="20"/>
  <c r="AP180" i="20"/>
  <c r="AN157" i="20"/>
  <c r="AE30" i="20"/>
  <c r="AF180" i="20"/>
  <c r="AM55" i="20"/>
  <c r="AO17" i="20"/>
  <c r="AN17" i="20"/>
  <c r="AO37" i="20"/>
  <c r="AJ158" i="20"/>
  <c r="AK170" i="20"/>
  <c r="AI168" i="20"/>
  <c r="AQ77" i="20"/>
  <c r="AT60" i="20"/>
  <c r="AL5" i="20"/>
  <c r="AJ60" i="20"/>
  <c r="AL37" i="20"/>
  <c r="AG128" i="20"/>
  <c r="AE168" i="20"/>
  <c r="AO115" i="20"/>
  <c r="AO135" i="20"/>
  <c r="AO175" i="20"/>
  <c r="AP121" i="20"/>
  <c r="AD178" i="20"/>
  <c r="AD156" i="20"/>
  <c r="AE158" i="20"/>
  <c r="AE161" i="20"/>
  <c r="AN37" i="20"/>
  <c r="AM37" i="20"/>
  <c r="AE8" i="20"/>
  <c r="AC8" i="20"/>
  <c r="AE80" i="20"/>
  <c r="AM67" i="20"/>
  <c r="AK188" i="20"/>
  <c r="AU140" i="20"/>
  <c r="AU177" i="20"/>
  <c r="AQ40" i="20"/>
  <c r="AB48" i="20"/>
  <c r="AI158" i="20"/>
  <c r="AS160" i="20"/>
  <c r="AG150" i="20"/>
  <c r="AG138" i="20"/>
  <c r="AE178" i="20"/>
  <c r="AN165" i="20"/>
  <c r="AR31" i="20"/>
  <c r="AG9" i="20"/>
  <c r="AQ10" i="20"/>
  <c r="AN11" i="20"/>
  <c r="AT130" i="20"/>
  <c r="AP130" i="20"/>
  <c r="AE29" i="20"/>
  <c r="AC29" i="20"/>
  <c r="AE59" i="20"/>
  <c r="AC59" i="20"/>
  <c r="AE69" i="20"/>
  <c r="AC69" i="20"/>
  <c r="AD79" i="20"/>
  <c r="AE79" i="20"/>
  <c r="AF129" i="20"/>
  <c r="AJ129" i="20"/>
  <c r="AE179" i="20"/>
  <c r="AD179" i="20"/>
  <c r="AM57" i="20"/>
  <c r="AD70" i="20"/>
  <c r="AK186" i="20"/>
  <c r="AJ151" i="20"/>
  <c r="AU185" i="20"/>
  <c r="AT185" i="20"/>
  <c r="AL51" i="20"/>
  <c r="AL59" i="20"/>
  <c r="AH148" i="20"/>
  <c r="AQ139" i="20"/>
  <c r="AG168" i="20"/>
  <c r="AQ185" i="20"/>
  <c r="AF158" i="20"/>
  <c r="AF131" i="20"/>
  <c r="AE186" i="20"/>
  <c r="AD129" i="20"/>
  <c r="AD120" i="20"/>
  <c r="AD138" i="20"/>
  <c r="AR11" i="20"/>
  <c r="AQ31" i="20"/>
  <c r="AQ29" i="20"/>
  <c r="AE71" i="20"/>
  <c r="AE60" i="20"/>
  <c r="AF118" i="20"/>
  <c r="AD68" i="20"/>
  <c r="AO19" i="20"/>
  <c r="AN19" i="20"/>
  <c r="AQ19" i="20"/>
  <c r="AM19" i="20"/>
  <c r="AO79" i="20"/>
  <c r="AQ119" i="20"/>
  <c r="AP119" i="20"/>
  <c r="AB60" i="20"/>
  <c r="AS125" i="20"/>
  <c r="AS165" i="20"/>
  <c r="AG178" i="20"/>
  <c r="AF136" i="20"/>
  <c r="AE126" i="20"/>
  <c r="AE181" i="20"/>
  <c r="AO119" i="20"/>
  <c r="AL70" i="20"/>
  <c r="AD146" i="20"/>
  <c r="AG19" i="20"/>
  <c r="AQ80" i="20"/>
  <c r="AC30" i="20"/>
  <c r="AM60" i="20"/>
  <c r="AN15" i="20"/>
  <c r="AR19" i="20"/>
  <c r="AG10" i="20"/>
  <c r="AE10" i="20"/>
  <c r="AC50" i="20"/>
  <c r="AE50" i="20"/>
  <c r="AC70" i="20"/>
  <c r="AD50" i="20"/>
  <c r="AQ170" i="20"/>
  <c r="AF160" i="20"/>
  <c r="AO140" i="20"/>
  <c r="AO160" i="20"/>
  <c r="AO180" i="20"/>
  <c r="AN167" i="20"/>
  <c r="AE68" i="20"/>
  <c r="AN30" i="20"/>
  <c r="AO30" i="20"/>
  <c r="AM50" i="20"/>
  <c r="AQ50" i="20"/>
  <c r="AO50" i="20"/>
  <c r="AN50" i="20"/>
  <c r="AN175" i="20"/>
  <c r="AB50" i="20"/>
  <c r="AQ135" i="20"/>
  <c r="AQ167" i="20"/>
  <c r="AN177" i="20"/>
  <c r="AL75" i="20"/>
  <c r="AP187" i="20"/>
  <c r="AO35" i="20"/>
  <c r="AE41" i="20"/>
  <c r="AD41" i="20"/>
  <c r="AU151" i="20"/>
  <c r="AN79" i="20"/>
  <c r="AT79" i="20"/>
  <c r="AH126" i="20"/>
  <c r="AF178" i="20"/>
  <c r="AE139" i="20"/>
  <c r="AE120" i="20"/>
  <c r="AG29" i="20"/>
  <c r="AM21" i="20"/>
  <c r="AO21" i="20"/>
  <c r="AO83" i="20" s="1"/>
  <c r="AN21" i="20"/>
  <c r="AO47" i="20"/>
  <c r="AM79" i="20"/>
  <c r="AL79" i="20"/>
  <c r="AE150" i="20"/>
  <c r="AE149" i="20"/>
  <c r="AE129" i="20"/>
  <c r="AG8" i="20"/>
  <c r="AK81" i="20"/>
  <c r="AK80" i="20"/>
  <c r="AK79" i="20"/>
  <c r="AK78" i="20"/>
  <c r="AK71" i="20"/>
  <c r="AK70" i="20"/>
  <c r="AK69" i="20"/>
  <c r="AK68" i="20"/>
  <c r="AK63" i="20"/>
  <c r="AK60" i="20"/>
  <c r="AK58" i="20"/>
  <c r="AK57" i="20"/>
  <c r="AK54" i="20"/>
  <c r="AK53" i="20"/>
  <c r="AK52" i="20"/>
  <c r="AK50" i="20"/>
  <c r="AK48" i="20"/>
  <c r="AK46" i="20"/>
  <c r="AK45" i="20"/>
  <c r="AK44" i="20"/>
  <c r="AK40" i="20"/>
  <c r="AU44" i="20"/>
  <c r="AU46" i="20"/>
  <c r="AU63" i="20"/>
  <c r="AU78" i="20"/>
  <c r="AK39" i="20"/>
  <c r="AU53" i="20"/>
  <c r="AU11" i="20"/>
  <c r="AU13" i="20"/>
  <c r="AU32" i="20"/>
  <c r="AU31" i="20"/>
  <c r="AU34" i="20"/>
  <c r="AU33" i="20"/>
  <c r="AU69" i="20"/>
  <c r="AU54" i="20"/>
  <c r="AK26" i="20"/>
  <c r="AU17" i="20"/>
  <c r="AU79" i="20"/>
  <c r="AU48" i="20"/>
  <c r="AU37" i="20"/>
  <c r="AU36" i="20"/>
  <c r="AU18" i="20"/>
  <c r="AU39" i="20"/>
  <c r="AU21" i="20"/>
  <c r="AK9" i="20"/>
  <c r="AU70" i="20"/>
  <c r="AU50" i="20"/>
  <c r="AK13" i="20"/>
  <c r="AU57" i="20"/>
  <c r="AK33" i="20"/>
  <c r="AK32" i="20"/>
  <c r="AK31" i="20"/>
  <c r="AU81" i="20"/>
  <c r="AU60" i="20"/>
  <c r="AU28" i="20"/>
  <c r="AU7" i="20"/>
  <c r="AK28" i="20"/>
  <c r="AU26" i="20"/>
  <c r="AU52" i="20"/>
  <c r="AK5" i="20"/>
  <c r="AU45" i="20"/>
  <c r="AK36" i="20"/>
  <c r="AU71" i="20"/>
  <c r="AU40" i="20"/>
  <c r="AK6" i="20"/>
  <c r="AU58" i="20"/>
  <c r="AK19" i="20"/>
  <c r="AK34" i="20"/>
  <c r="AK22" i="20"/>
  <c r="AK37" i="20"/>
  <c r="AK17" i="20"/>
  <c r="AU5" i="20"/>
  <c r="AU68" i="20"/>
  <c r="AK7" i="20"/>
  <c r="AU19" i="20"/>
  <c r="AK21" i="20"/>
  <c r="AU9" i="20"/>
  <c r="AU22" i="20"/>
  <c r="AU80" i="20"/>
  <c r="AK11" i="20"/>
  <c r="AK18" i="20"/>
  <c r="AU6" i="20"/>
  <c r="AF81" i="20"/>
  <c r="AF80" i="20"/>
  <c r="AF79" i="20"/>
  <c r="AF78" i="20"/>
  <c r="AF77" i="20"/>
  <c r="AF76" i="20"/>
  <c r="AF75" i="20"/>
  <c r="AF74" i="20"/>
  <c r="AF73" i="20"/>
  <c r="AF72" i="20"/>
  <c r="AF71" i="20"/>
  <c r="AF70" i="20"/>
  <c r="AF69" i="20"/>
  <c r="AF68" i="20"/>
  <c r="AF67" i="20"/>
  <c r="AF66" i="20"/>
  <c r="AF65" i="20"/>
  <c r="AF64" i="20"/>
  <c r="AF63" i="20"/>
  <c r="AF62" i="20"/>
  <c r="AF61" i="20"/>
  <c r="AF60" i="20"/>
  <c r="AF59" i="20"/>
  <c r="AF58" i="20"/>
  <c r="AF57" i="20"/>
  <c r="AF56" i="20"/>
  <c r="AP69" i="20"/>
  <c r="AF53" i="20"/>
  <c r="AF55" i="20"/>
  <c r="AP81" i="20"/>
  <c r="AP65" i="20"/>
  <c r="AP53" i="20"/>
  <c r="AF49" i="20"/>
  <c r="AP44" i="20"/>
  <c r="AF28" i="20"/>
  <c r="AP67" i="20"/>
  <c r="AF38" i="20"/>
  <c r="AF37" i="20"/>
  <c r="AP27" i="20"/>
  <c r="AF18" i="20"/>
  <c r="AF39" i="20"/>
  <c r="AF19" i="20"/>
  <c r="AP6" i="20"/>
  <c r="AP5" i="20"/>
  <c r="AP72" i="20"/>
  <c r="AP58" i="20"/>
  <c r="AP52" i="20"/>
  <c r="AP28" i="20"/>
  <c r="AF20" i="20"/>
  <c r="AP8" i="20"/>
  <c r="AP7" i="20"/>
  <c r="AP78" i="20"/>
  <c r="AP45" i="20"/>
  <c r="AF40" i="20"/>
  <c r="AF21" i="20"/>
  <c r="AP9" i="20"/>
  <c r="AP73" i="20"/>
  <c r="AP68" i="20"/>
  <c r="AP63" i="20"/>
  <c r="AP29" i="20"/>
  <c r="AF22" i="20"/>
  <c r="AP10" i="20"/>
  <c r="AF50" i="20"/>
  <c r="AP46" i="20"/>
  <c r="AF41" i="20"/>
  <c r="AP30" i="20"/>
  <c r="AP12" i="20"/>
  <c r="AP11" i="20"/>
  <c r="AP64" i="20"/>
  <c r="AP54" i="20"/>
  <c r="AF51" i="20"/>
  <c r="AF44" i="20"/>
  <c r="AP35" i="20"/>
  <c r="AP34" i="20"/>
  <c r="AF25" i="20"/>
  <c r="AP16" i="20"/>
  <c r="AP15" i="20"/>
  <c r="AP19" i="20"/>
  <c r="AF6" i="20"/>
  <c r="AF5" i="20"/>
  <c r="AP60" i="20"/>
  <c r="AP56" i="20"/>
  <c r="AF45" i="20"/>
  <c r="AP39" i="20"/>
  <c r="AP20" i="20"/>
  <c r="AF8" i="20"/>
  <c r="AF7" i="20"/>
  <c r="AP76" i="20"/>
  <c r="AF27" i="20"/>
  <c r="AP25" i="20"/>
  <c r="AP22" i="20"/>
  <c r="AF47" i="20"/>
  <c r="AF33" i="20"/>
  <c r="AP17" i="20"/>
  <c r="AP77" i="20"/>
  <c r="AP40" i="20"/>
  <c r="AF15" i="20"/>
  <c r="AP13" i="20"/>
  <c r="AF12" i="20"/>
  <c r="AF9" i="20"/>
  <c r="AP75" i="20"/>
  <c r="AP70" i="20"/>
  <c r="AP61" i="20"/>
  <c r="AP21" i="20"/>
  <c r="AP14" i="20"/>
  <c r="AP55" i="20"/>
  <c r="AP50" i="20"/>
  <c r="AF11" i="20"/>
  <c r="AF52" i="20"/>
  <c r="AF14" i="20"/>
  <c r="AP48" i="20"/>
  <c r="AP43" i="20"/>
  <c r="AF30" i="20"/>
  <c r="AF24" i="20"/>
  <c r="AF42" i="20"/>
  <c r="AP37" i="20"/>
  <c r="AF36" i="20"/>
  <c r="AP31" i="20"/>
  <c r="AP71" i="20"/>
  <c r="AP62" i="20"/>
  <c r="AP74" i="20"/>
  <c r="AP51" i="20"/>
  <c r="AP79" i="20"/>
  <c r="AF43" i="20"/>
  <c r="AP38" i="20"/>
  <c r="AF16" i="20"/>
  <c r="AF48" i="20"/>
  <c r="AF34" i="20"/>
  <c r="AP32" i="20"/>
  <c r="AF31" i="20"/>
  <c r="AP26" i="20"/>
  <c r="AP23" i="20"/>
  <c r="AP49" i="20"/>
  <c r="AP41" i="20"/>
  <c r="AP18" i="20"/>
  <c r="AP66" i="20"/>
  <c r="AP59" i="20"/>
  <c r="AF17" i="20"/>
  <c r="AF13" i="20"/>
  <c r="AF10" i="20"/>
  <c r="AP80" i="20"/>
  <c r="AF54" i="20"/>
  <c r="AF35" i="20"/>
  <c r="AP33" i="20"/>
  <c r="AF32" i="20"/>
  <c r="AF26" i="20"/>
  <c r="AP57" i="20"/>
  <c r="AF46" i="20"/>
  <c r="AP36" i="20"/>
  <c r="AP24" i="20"/>
  <c r="AP47" i="20"/>
  <c r="AP42" i="20"/>
  <c r="AF29" i="20"/>
  <c r="AF23" i="20"/>
  <c r="AC180" i="20"/>
  <c r="AC161" i="20"/>
  <c r="AM157" i="20"/>
  <c r="AC145" i="20"/>
  <c r="AM132" i="20"/>
  <c r="AC127" i="20"/>
  <c r="AC182" i="20"/>
  <c r="AC146" i="20"/>
  <c r="AC119" i="20"/>
  <c r="AC185" i="20"/>
  <c r="AC173" i="20"/>
  <c r="AC164" i="20"/>
  <c r="AM159" i="20"/>
  <c r="AC147" i="20"/>
  <c r="AM178" i="20"/>
  <c r="AC170" i="20"/>
  <c r="AM162" i="20"/>
  <c r="AM185" i="20"/>
  <c r="AC176" i="20"/>
  <c r="AC155" i="20"/>
  <c r="AM179" i="20"/>
  <c r="AM134" i="20"/>
  <c r="AC115" i="20"/>
  <c r="AM180" i="20"/>
  <c r="AM172" i="20"/>
  <c r="AC166" i="20"/>
  <c r="AM164" i="20"/>
  <c r="AM143" i="20"/>
  <c r="AC134" i="20"/>
  <c r="AC126" i="20"/>
  <c r="AC175" i="20"/>
  <c r="AC152" i="20"/>
  <c r="AM136" i="20"/>
  <c r="AM120" i="20"/>
  <c r="AM113" i="20"/>
  <c r="AC184" i="20"/>
  <c r="AM181" i="20"/>
  <c r="AC163" i="20"/>
  <c r="AC159" i="20"/>
  <c r="AC149" i="20"/>
  <c r="AC142" i="20"/>
  <c r="AM131" i="20"/>
  <c r="AC172" i="20"/>
  <c r="AM158" i="20"/>
  <c r="AM112" i="20"/>
  <c r="AC187" i="20"/>
  <c r="AM176" i="20"/>
  <c r="AM166" i="20"/>
  <c r="AM147" i="20"/>
  <c r="AM139" i="20"/>
  <c r="AM119" i="20"/>
  <c r="AC118" i="20"/>
  <c r="AC181" i="20"/>
  <c r="AM170" i="20"/>
  <c r="AM155" i="20"/>
  <c r="AC138" i="20"/>
  <c r="AM116" i="20"/>
  <c r="AM183" i="20"/>
  <c r="AC131" i="20"/>
  <c r="AC128" i="20"/>
  <c r="AC121" i="20"/>
  <c r="AC178" i="20"/>
  <c r="AM161" i="20"/>
  <c r="AC160" i="20"/>
  <c r="AM142" i="20"/>
  <c r="AM129" i="20"/>
  <c r="AM126" i="20"/>
  <c r="AM133" i="20"/>
  <c r="AM145" i="20"/>
  <c r="AC112" i="20"/>
  <c r="AM174" i="20"/>
  <c r="AC169" i="20"/>
  <c r="AM167" i="20"/>
  <c r="AM156" i="20"/>
  <c r="AM124" i="20"/>
  <c r="AC179" i="20"/>
  <c r="AC132" i="20"/>
  <c r="AM130" i="20"/>
  <c r="AC129" i="20"/>
  <c r="AM118" i="20"/>
  <c r="AC167" i="20"/>
  <c r="AC136" i="20"/>
  <c r="AC151" i="20"/>
  <c r="AM140" i="20"/>
  <c r="AM173" i="20"/>
  <c r="AC140" i="20"/>
  <c r="AM122" i="20"/>
  <c r="AC158" i="20"/>
  <c r="AC133" i="20"/>
  <c r="AM128" i="20"/>
  <c r="AC156" i="20"/>
  <c r="AM138" i="20"/>
  <c r="AC117" i="20"/>
  <c r="AC113" i="20"/>
  <c r="AC174" i="20"/>
  <c r="AC124" i="20"/>
  <c r="AM177" i="20"/>
  <c r="AM175" i="20"/>
  <c r="AC162" i="20"/>
  <c r="AM146" i="20"/>
  <c r="AM144" i="20"/>
  <c r="AC183" i="20"/>
  <c r="AM169" i="20"/>
  <c r="AM163" i="20"/>
  <c r="AM148" i="20"/>
  <c r="AM152" i="20"/>
  <c r="AC148" i="20"/>
  <c r="AC130" i="20"/>
  <c r="AC177" i="20"/>
  <c r="AC116" i="20"/>
  <c r="AC157" i="20"/>
  <c r="AC144" i="20"/>
  <c r="AM127" i="20"/>
  <c r="AM187" i="20"/>
  <c r="AM184" i="20"/>
  <c r="AM137" i="20"/>
  <c r="AC122" i="20"/>
  <c r="AC120" i="20"/>
  <c r="AM117" i="20"/>
  <c r="AM182" i="20"/>
  <c r="AM135" i="20"/>
  <c r="AC186" i="20"/>
  <c r="AM149" i="20"/>
  <c r="AC139" i="20"/>
  <c r="AM186" i="20"/>
  <c r="AM160" i="20"/>
  <c r="AC143" i="20"/>
  <c r="AM115" i="20"/>
  <c r="AM151" i="20"/>
  <c r="AC137" i="20"/>
  <c r="AC135" i="20"/>
  <c r="AM121" i="20"/>
  <c r="AI81" i="20"/>
  <c r="AI80" i="20"/>
  <c r="AI79" i="20"/>
  <c r="AI78" i="20"/>
  <c r="AI71" i="20"/>
  <c r="AI70" i="20"/>
  <c r="AI66" i="20"/>
  <c r="AI64" i="20"/>
  <c r="AI63" i="20"/>
  <c r="AI61" i="20"/>
  <c r="AI60" i="20"/>
  <c r="AI59" i="20"/>
  <c r="AI58" i="20"/>
  <c r="AI57" i="20"/>
  <c r="AS70" i="20"/>
  <c r="AS39" i="20"/>
  <c r="AS38" i="20"/>
  <c r="AS36" i="20"/>
  <c r="AS33" i="20"/>
  <c r="AS30" i="20"/>
  <c r="AS28" i="20"/>
  <c r="AS27" i="20"/>
  <c r="AS22" i="20"/>
  <c r="AS44" i="20"/>
  <c r="AS60" i="20"/>
  <c r="AS54" i="20"/>
  <c r="AI36" i="20"/>
  <c r="AS78" i="20"/>
  <c r="AI21" i="20"/>
  <c r="AS9" i="20"/>
  <c r="AS63" i="20"/>
  <c r="AI22" i="20"/>
  <c r="AS53" i="20"/>
  <c r="AI50" i="20"/>
  <c r="AS46" i="20"/>
  <c r="AS12" i="20"/>
  <c r="AS11" i="20"/>
  <c r="AS13" i="20"/>
  <c r="AS47" i="20"/>
  <c r="AI43" i="20"/>
  <c r="AI42" i="20"/>
  <c r="AS64" i="20"/>
  <c r="AS59" i="20"/>
  <c r="AI51" i="20"/>
  <c r="AI44" i="20"/>
  <c r="AI6" i="20"/>
  <c r="AI5" i="20"/>
  <c r="AI46" i="20"/>
  <c r="AS80" i="20"/>
  <c r="AI30" i="20"/>
  <c r="AI12" i="20"/>
  <c r="AI11" i="20"/>
  <c r="AS66" i="20"/>
  <c r="AI47" i="20"/>
  <c r="AI33" i="20"/>
  <c r="AI9" i="20"/>
  <c r="AS79" i="20"/>
  <c r="AS58" i="20"/>
  <c r="AS7" i="20"/>
  <c r="AI7" i="20"/>
  <c r="AS57" i="20"/>
  <c r="AS6" i="20"/>
  <c r="AI27" i="20"/>
  <c r="AS43" i="20"/>
  <c r="AS71" i="20"/>
  <c r="AI39" i="20"/>
  <c r="AS17" i="20"/>
  <c r="AS81" i="20"/>
  <c r="AS51" i="20"/>
  <c r="AI53" i="20"/>
  <c r="AI28" i="20"/>
  <c r="AS18" i="20"/>
  <c r="AS61" i="20"/>
  <c r="AS21" i="20"/>
  <c r="AI17" i="20"/>
  <c r="AI13" i="20"/>
  <c r="AS5" i="20"/>
  <c r="AS42" i="20"/>
  <c r="AI18" i="20"/>
  <c r="AI54" i="20"/>
  <c r="AS50" i="20"/>
  <c r="AI38" i="20"/>
  <c r="AL186" i="20"/>
  <c r="AB179" i="20"/>
  <c r="AL156" i="20"/>
  <c r="AL149" i="20"/>
  <c r="AL131" i="20"/>
  <c r="AB181" i="20"/>
  <c r="AL166" i="20"/>
  <c r="AL150" i="20"/>
  <c r="AL141" i="20"/>
  <c r="AB137" i="20"/>
  <c r="AL133" i="20"/>
  <c r="AB128" i="20"/>
  <c r="AL124" i="20"/>
  <c r="AB184" i="20"/>
  <c r="AB172" i="20"/>
  <c r="AB163" i="20"/>
  <c r="AB154" i="20"/>
  <c r="AL151" i="20"/>
  <c r="AL143" i="20"/>
  <c r="AB129" i="20"/>
  <c r="AL125" i="20"/>
  <c r="AB120" i="20"/>
  <c r="AB112" i="20"/>
  <c r="AL184" i="20"/>
  <c r="AL172" i="20"/>
  <c r="AL152" i="20"/>
  <c r="AB150" i="20"/>
  <c r="AL147" i="20"/>
  <c r="AB145" i="20"/>
  <c r="AB135" i="20"/>
  <c r="AL121" i="20"/>
  <c r="AL167" i="20"/>
  <c r="AB160" i="20"/>
  <c r="AL138" i="20"/>
  <c r="AL127" i="20"/>
  <c r="AB125" i="20"/>
  <c r="AL122" i="20"/>
  <c r="AL117" i="20"/>
  <c r="AB114" i="20"/>
  <c r="AB177" i="20"/>
  <c r="AL163" i="20"/>
  <c r="AL158" i="20"/>
  <c r="AB151" i="20"/>
  <c r="AB141" i="20"/>
  <c r="AB130" i="20"/>
  <c r="AL128" i="20"/>
  <c r="AL112" i="20"/>
  <c r="AB178" i="20"/>
  <c r="AB174" i="20"/>
  <c r="AB162" i="20"/>
  <c r="AL153" i="20"/>
  <c r="AB166" i="20"/>
  <c r="AL164" i="20"/>
  <c r="AB155" i="20"/>
  <c r="AL185" i="20"/>
  <c r="AB134" i="20"/>
  <c r="AB126" i="20"/>
  <c r="AL157" i="20"/>
  <c r="AB152" i="20"/>
  <c r="AL120" i="20"/>
  <c r="AL182" i="20"/>
  <c r="AL173" i="20"/>
  <c r="AB157" i="20"/>
  <c r="AL144" i="20"/>
  <c r="AL135" i="20"/>
  <c r="AB165" i="20"/>
  <c r="AB185" i="20"/>
  <c r="AB149" i="20"/>
  <c r="AL139" i="20"/>
  <c r="AL132" i="20"/>
  <c r="AB118" i="20"/>
  <c r="AL155" i="20"/>
  <c r="AB138" i="20"/>
  <c r="AL179" i="20"/>
  <c r="AB131" i="20"/>
  <c r="AB121" i="20"/>
  <c r="AB168" i="20"/>
  <c r="AL161" i="20"/>
  <c r="AL142" i="20"/>
  <c r="AL129" i="20"/>
  <c r="AL126" i="20"/>
  <c r="AL113" i="20"/>
  <c r="AL177" i="20"/>
  <c r="AL148" i="20"/>
  <c r="AB147" i="20"/>
  <c r="AL140" i="20"/>
  <c r="AB122" i="20"/>
  <c r="AL162" i="20"/>
  <c r="AB161" i="20"/>
  <c r="AL137" i="20"/>
  <c r="AB164" i="20"/>
  <c r="AL134" i="20"/>
  <c r="AB132" i="20"/>
  <c r="AL181" i="20"/>
  <c r="AL130" i="20"/>
  <c r="AL118" i="20"/>
  <c r="AB113" i="20"/>
  <c r="AL159" i="20"/>
  <c r="AL146" i="20"/>
  <c r="AL168" i="20"/>
  <c r="AB158" i="20"/>
  <c r="AB133" i="20"/>
  <c r="AB156" i="20"/>
  <c r="AB117" i="20"/>
  <c r="AB115" i="20"/>
  <c r="AB124" i="20"/>
  <c r="AL165" i="20"/>
  <c r="AB142" i="20"/>
  <c r="AB140" i="20"/>
  <c r="AB173" i="20"/>
  <c r="AL169" i="20"/>
  <c r="AB153" i="20"/>
  <c r="AB182" i="20"/>
  <c r="AL114" i="20"/>
  <c r="AB146" i="20"/>
  <c r="AB144" i="20"/>
  <c r="AB167" i="20"/>
  <c r="AB159" i="20"/>
  <c r="AB169" i="20"/>
  <c r="AB148" i="20"/>
  <c r="AB186" i="20"/>
  <c r="AL145" i="20"/>
  <c r="AL178" i="20"/>
  <c r="AB127" i="20"/>
  <c r="AL174" i="20"/>
  <c r="AL154" i="20"/>
  <c r="AB139" i="20"/>
  <c r="AL160" i="20"/>
  <c r="AB143" i="20"/>
  <c r="AL115" i="20"/>
  <c r="AS46" i="19"/>
  <c r="AR36" i="19"/>
  <c r="AS47" i="19"/>
  <c r="AI27" i="19"/>
  <c r="AN47" i="19"/>
  <c r="AI7" i="19"/>
  <c r="AR27" i="19"/>
  <c r="AN31" i="19"/>
  <c r="AN46" i="19"/>
  <c r="AJ12" i="19"/>
  <c r="AB19" i="19"/>
  <c r="AL33" i="19"/>
  <c r="AR19" i="19"/>
  <c r="AR83" i="19" s="1"/>
  <c r="AR84" i="19" s="1"/>
  <c r="AR85" i="19" s="1"/>
  <c r="AH87" i="19" s="1"/>
  <c r="AH88" i="19" s="1"/>
  <c r="AH90" i="19" s="1"/>
  <c r="AH91" i="19" s="1"/>
  <c r="AS17" i="19"/>
  <c r="AS57" i="19"/>
  <c r="AL10" i="19"/>
  <c r="AN75" i="19"/>
  <c r="AN11" i="19"/>
  <c r="AN13" i="19"/>
  <c r="AN81" i="19"/>
  <c r="AL38" i="19"/>
  <c r="AB31" i="19"/>
  <c r="AL66" i="19"/>
  <c r="AB28" i="19"/>
  <c r="AI53" i="19"/>
  <c r="AB17" i="19"/>
  <c r="AL46" i="19"/>
  <c r="AI47" i="19"/>
  <c r="AR22" i="19"/>
  <c r="AL6" i="19"/>
  <c r="AN66" i="19"/>
  <c r="AD78" i="19"/>
  <c r="AS18" i="19"/>
  <c r="AS58" i="19"/>
  <c r="AL79" i="19"/>
  <c r="AD72" i="19"/>
  <c r="AN80" i="19"/>
  <c r="AD66" i="19"/>
  <c r="AN28" i="19"/>
  <c r="AN22" i="19"/>
  <c r="AB23" i="19"/>
  <c r="AB41" i="19"/>
  <c r="AB36" i="19"/>
  <c r="AL70" i="19"/>
  <c r="AH22" i="19"/>
  <c r="AH83" i="19" s="1"/>
  <c r="AH85" i="19" s="1"/>
  <c r="AL21" i="19"/>
  <c r="AI60" i="19"/>
  <c r="AS59" i="19"/>
  <c r="AB43" i="19"/>
  <c r="AL44" i="19"/>
  <c r="AN19" i="19"/>
  <c r="AD30" i="19"/>
  <c r="AB13" i="19"/>
  <c r="AL43" i="19"/>
  <c r="AL37" i="19"/>
  <c r="AB78" i="19"/>
  <c r="AJ78" i="19"/>
  <c r="AD7" i="19"/>
  <c r="AI57" i="19"/>
  <c r="AD47" i="19"/>
  <c r="AD17" i="19"/>
  <c r="AN17" i="19"/>
  <c r="AS53" i="19"/>
  <c r="AI38" i="19"/>
  <c r="AB58" i="19"/>
  <c r="AB33" i="19"/>
  <c r="AI22" i="19"/>
  <c r="AS60" i="19"/>
  <c r="AD39" i="19"/>
  <c r="AD32" i="19"/>
  <c r="AD36" i="19"/>
  <c r="AN60" i="19"/>
  <c r="AN7" i="19"/>
  <c r="AL42" i="19"/>
  <c r="AB11" i="19"/>
  <c r="AB83" i="19" s="1"/>
  <c r="AB85" i="19" s="1"/>
  <c r="AJ66" i="19"/>
  <c r="AS7" i="19"/>
  <c r="AS83" i="19" s="1"/>
  <c r="AS84" i="19" s="1"/>
  <c r="AS85" i="19" s="1"/>
  <c r="AI87" i="19" s="1"/>
  <c r="AI88" i="19" s="1"/>
  <c r="AI90" i="19" s="1"/>
  <c r="AI91" i="19" s="1"/>
  <c r="AN36" i="19"/>
  <c r="AS27" i="19"/>
  <c r="AS61" i="19"/>
  <c r="AD33" i="19"/>
  <c r="AD13" i="19"/>
  <c r="AL56" i="19"/>
  <c r="AT66" i="19"/>
  <c r="AH27" i="19"/>
  <c r="AT79" i="19"/>
  <c r="AN52" i="19"/>
  <c r="AD9" i="19"/>
  <c r="AL78" i="19"/>
  <c r="AL36" i="19"/>
  <c r="AB72" i="19"/>
  <c r="AJ79" i="19"/>
  <c r="AI42" i="19"/>
  <c r="AN20" i="19"/>
  <c r="AN57" i="19"/>
  <c r="AL5" i="19"/>
  <c r="AL83" i="19" s="1"/>
  <c r="AL84" i="19" s="1"/>
  <c r="AL85" i="19" s="1"/>
  <c r="AB87" i="19" s="1"/>
  <c r="AB88" i="19" s="1"/>
  <c r="AB90" i="19" s="1"/>
  <c r="AB91" i="19" s="1"/>
  <c r="AL71" i="19"/>
  <c r="AB39" i="19"/>
  <c r="AT51" i="19"/>
  <c r="AH48" i="19"/>
  <c r="AS66" i="19"/>
  <c r="AN41" i="19"/>
  <c r="AI18" i="19"/>
  <c r="AI83" i="19" s="1"/>
  <c r="AI85" i="19" s="1"/>
  <c r="AN6" i="19"/>
  <c r="AN83" i="19" s="1"/>
  <c r="AD28" i="19"/>
  <c r="AB18" i="19"/>
  <c r="AL62" i="19"/>
  <c r="AI28" i="19"/>
  <c r="AI54" i="19"/>
  <c r="AI71" i="19"/>
  <c r="AS71" i="19"/>
  <c r="AD79" i="19"/>
  <c r="AL18" i="19"/>
  <c r="AB79" i="19"/>
  <c r="AL77" i="19"/>
  <c r="AS78" i="19"/>
  <c r="AT44" i="19"/>
  <c r="AT83" i="19" s="1"/>
  <c r="AS79" i="19"/>
  <c r="AN58" i="19"/>
  <c r="AN9" i="19"/>
  <c r="AL23" i="19"/>
  <c r="AN45" i="19"/>
  <c r="AB57" i="19"/>
  <c r="AS43" i="19"/>
  <c r="AN44" i="19"/>
  <c r="AN5" i="19"/>
  <c r="AF81" i="19"/>
  <c r="AF80" i="19"/>
  <c r="AF79" i="19"/>
  <c r="AF78" i="19"/>
  <c r="AF77" i="19"/>
  <c r="AF76" i="19"/>
  <c r="AF75" i="19"/>
  <c r="AF74" i="19"/>
  <c r="AF73" i="19"/>
  <c r="AF72" i="19"/>
  <c r="AF71" i="19"/>
  <c r="AF70" i="19"/>
  <c r="AF69" i="19"/>
  <c r="AF68" i="19"/>
  <c r="AF67" i="19"/>
  <c r="AF66" i="19"/>
  <c r="AF65" i="19"/>
  <c r="AF64" i="19"/>
  <c r="AF63" i="19"/>
  <c r="AF62" i="19"/>
  <c r="AF61" i="19"/>
  <c r="AF60" i="19"/>
  <c r="AF59" i="19"/>
  <c r="AF58" i="19"/>
  <c r="AF57" i="19"/>
  <c r="AF56" i="19"/>
  <c r="AF55" i="19"/>
  <c r="AF54" i="19"/>
  <c r="AF53" i="19"/>
  <c r="AF52" i="19"/>
  <c r="AF51" i="19"/>
  <c r="AF50" i="19"/>
  <c r="AF49" i="19"/>
  <c r="AF48" i="19"/>
  <c r="AF47" i="19"/>
  <c r="AF46" i="19"/>
  <c r="AF45" i="19"/>
  <c r="AF44" i="19"/>
  <c r="AF43" i="19"/>
  <c r="AF42" i="19"/>
  <c r="AF41" i="19"/>
  <c r="AF40" i="19"/>
  <c r="AF39" i="19"/>
  <c r="AF38" i="19"/>
  <c r="AF37" i="19"/>
  <c r="AF36" i="19"/>
  <c r="AF35" i="19"/>
  <c r="AF34" i="19"/>
  <c r="AF33" i="19"/>
  <c r="AF32" i="19"/>
  <c r="AF31" i="19"/>
  <c r="AF30" i="19"/>
  <c r="AF29" i="19"/>
  <c r="AF28" i="19"/>
  <c r="AF27" i="19"/>
  <c r="AF26" i="19"/>
  <c r="AF25" i="19"/>
  <c r="AF24" i="19"/>
  <c r="AF23" i="19"/>
  <c r="AF22" i="19"/>
  <c r="AF21" i="19"/>
  <c r="AF20" i="19"/>
  <c r="AF19" i="19"/>
  <c r="AF18" i="19"/>
  <c r="AF17" i="19"/>
  <c r="AF16" i="19"/>
  <c r="AF15" i="19"/>
  <c r="AF14" i="19"/>
  <c r="AF13" i="19"/>
  <c r="AF12" i="19"/>
  <c r="AF11" i="19"/>
  <c r="AF10" i="19"/>
  <c r="AF9" i="19"/>
  <c r="AF8" i="19"/>
  <c r="AF7" i="19"/>
  <c r="AF6" i="19"/>
  <c r="AF5" i="19"/>
  <c r="AP81" i="19"/>
  <c r="AP66" i="19"/>
  <c r="AP46" i="19"/>
  <c r="AP71" i="19"/>
  <c r="AP77" i="19"/>
  <c r="AP51" i="19"/>
  <c r="AP32" i="19"/>
  <c r="AP18" i="19"/>
  <c r="AP8" i="19"/>
  <c r="AP61" i="19"/>
  <c r="AP56" i="19"/>
  <c r="AP42" i="19"/>
  <c r="AP37" i="19"/>
  <c r="AP28" i="19"/>
  <c r="AP13" i="19"/>
  <c r="AP47" i="19"/>
  <c r="AP23" i="19"/>
  <c r="AP78" i="19"/>
  <c r="AP67" i="19"/>
  <c r="AP43" i="19"/>
  <c r="AP38" i="19"/>
  <c r="AP33" i="19"/>
  <c r="AP9" i="19"/>
  <c r="AP72" i="19"/>
  <c r="AP62" i="19"/>
  <c r="AP57" i="19"/>
  <c r="AP52" i="19"/>
  <c r="AP19" i="19"/>
  <c r="AP29" i="19"/>
  <c r="AP24" i="19"/>
  <c r="AP14" i="19"/>
  <c r="AP5" i="19"/>
  <c r="AP79" i="19"/>
  <c r="AP63" i="19"/>
  <c r="AP58" i="19"/>
  <c r="AP53" i="19"/>
  <c r="AP73" i="19"/>
  <c r="AP68" i="19"/>
  <c r="AP48" i="19"/>
  <c r="AP34" i="19"/>
  <c r="AP10" i="19"/>
  <c r="AP44" i="19"/>
  <c r="AP30" i="19"/>
  <c r="AP74" i="19"/>
  <c r="AP35" i="19"/>
  <c r="AP16" i="19"/>
  <c r="AP6" i="19"/>
  <c r="AP50" i="19"/>
  <c r="AP54" i="19"/>
  <c r="AP21" i="19"/>
  <c r="AP17" i="19"/>
  <c r="AP75" i="19"/>
  <c r="AP69" i="19"/>
  <c r="AP25" i="19"/>
  <c r="AP65" i="19"/>
  <c r="AP60" i="19"/>
  <c r="AP15" i="19"/>
  <c r="AP40" i="19"/>
  <c r="AP11" i="19"/>
  <c r="AP36" i="19"/>
  <c r="AP45" i="19"/>
  <c r="AP64" i="19"/>
  <c r="AP76" i="19"/>
  <c r="AP26" i="19"/>
  <c r="AP7" i="19"/>
  <c r="AP80" i="19"/>
  <c r="AP59" i="19"/>
  <c r="AP49" i="19"/>
  <c r="AP55" i="19"/>
  <c r="AP20" i="19"/>
  <c r="AP70" i="19"/>
  <c r="AP41" i="19"/>
  <c r="AP22" i="19"/>
  <c r="AP12" i="19"/>
  <c r="AP39" i="19"/>
  <c r="AP31" i="19"/>
  <c r="AP27" i="19"/>
  <c r="AE81" i="19"/>
  <c r="AO60" i="19"/>
  <c r="AO55" i="19"/>
  <c r="AE30" i="19"/>
  <c r="AO22" i="19"/>
  <c r="AO81" i="19"/>
  <c r="AE74" i="19"/>
  <c r="AE69" i="19"/>
  <c r="AO66" i="19"/>
  <c r="AO46" i="19"/>
  <c r="AE35" i="19"/>
  <c r="AE16" i="19"/>
  <c r="AE11" i="19"/>
  <c r="AE6" i="19"/>
  <c r="AO77" i="19"/>
  <c r="AE64" i="19"/>
  <c r="AO51" i="19"/>
  <c r="AE49" i="19"/>
  <c r="AO32" i="19"/>
  <c r="AE26" i="19"/>
  <c r="AE21" i="19"/>
  <c r="AO18" i="19"/>
  <c r="AO8" i="19"/>
  <c r="AE80" i="19"/>
  <c r="AO71" i="19"/>
  <c r="AO61" i="19"/>
  <c r="AE59" i="19"/>
  <c r="AO56" i="19"/>
  <c r="AE54" i="19"/>
  <c r="AO42" i="19"/>
  <c r="AE40" i="19"/>
  <c r="AO37" i="19"/>
  <c r="AE75" i="19"/>
  <c r="AE45" i="19"/>
  <c r="AE36" i="19"/>
  <c r="AE31" i="19"/>
  <c r="AO28" i="19"/>
  <c r="AO13" i="19"/>
  <c r="AE70" i="19"/>
  <c r="AE50" i="19"/>
  <c r="AO47" i="19"/>
  <c r="AO23" i="19"/>
  <c r="AE17" i="19"/>
  <c r="AE7" i="19"/>
  <c r="AO78" i="19"/>
  <c r="AO67" i="19"/>
  <c r="AE65" i="19"/>
  <c r="AO43" i="19"/>
  <c r="AO38" i="19"/>
  <c r="AO33" i="19"/>
  <c r="AE27" i="19"/>
  <c r="AO9" i="19"/>
  <c r="AE76" i="19"/>
  <c r="AO72" i="19"/>
  <c r="AO62" i="19"/>
  <c r="AE60" i="19"/>
  <c r="AO57" i="19"/>
  <c r="AO52" i="19"/>
  <c r="AE41" i="19"/>
  <c r="AE22" i="19"/>
  <c r="AO19" i="19"/>
  <c r="AE12" i="19"/>
  <c r="AE55" i="19"/>
  <c r="AE46" i="19"/>
  <c r="AO29" i="19"/>
  <c r="AO24" i="19"/>
  <c r="AO14" i="19"/>
  <c r="AO73" i="19"/>
  <c r="AE71" i="19"/>
  <c r="AO68" i="19"/>
  <c r="AE66" i="19"/>
  <c r="AE32" i="19"/>
  <c r="AE18" i="19"/>
  <c r="AO5" i="19"/>
  <c r="AO79" i="19"/>
  <c r="AO63" i="19"/>
  <c r="AE61" i="19"/>
  <c r="AO58" i="19"/>
  <c r="AE56" i="19"/>
  <c r="AO53" i="19"/>
  <c r="AE42" i="19"/>
  <c r="AO39" i="19"/>
  <c r="AE28" i="19"/>
  <c r="AO25" i="19"/>
  <c r="AO20" i="19"/>
  <c r="AO15" i="19"/>
  <c r="AE13" i="19"/>
  <c r="AO44" i="19"/>
  <c r="AO30" i="19"/>
  <c r="AO27" i="19"/>
  <c r="AE20" i="19"/>
  <c r="AO6" i="19"/>
  <c r="AO50" i="19"/>
  <c r="AO48" i="19"/>
  <c r="AE77" i="19"/>
  <c r="AO54" i="19"/>
  <c r="AO21" i="19"/>
  <c r="AO17" i="19"/>
  <c r="AE14" i="19"/>
  <c r="AO75" i="19"/>
  <c r="AE72" i="19"/>
  <c r="AO69" i="19"/>
  <c r="AE39" i="19"/>
  <c r="AE37" i="19"/>
  <c r="AE33" i="19"/>
  <c r="AE8" i="19"/>
  <c r="AE79" i="19"/>
  <c r="AE10" i="19"/>
  <c r="AO65" i="19"/>
  <c r="AE62" i="19"/>
  <c r="AE52" i="19"/>
  <c r="AE29" i="19"/>
  <c r="AE51" i="19"/>
  <c r="AE58" i="19"/>
  <c r="AE19" i="19"/>
  <c r="AE48" i="19"/>
  <c r="AO40" i="19"/>
  <c r="AO11" i="19"/>
  <c r="AE44" i="19"/>
  <c r="AO36" i="19"/>
  <c r="AO34" i="19"/>
  <c r="AE63" i="19"/>
  <c r="AE38" i="19"/>
  <c r="AE5" i="19"/>
  <c r="AE57" i="19"/>
  <c r="AO45" i="19"/>
  <c r="AE25" i="19"/>
  <c r="AE23" i="19"/>
  <c r="AE78" i="19"/>
  <c r="AO76" i="19"/>
  <c r="AE67" i="19"/>
  <c r="AO26" i="19"/>
  <c r="AO16" i="19"/>
  <c r="AO7" i="19"/>
  <c r="AO80" i="19"/>
  <c r="AO59" i="19"/>
  <c r="AO49" i="19"/>
  <c r="AE9" i="19"/>
  <c r="AE73" i="19"/>
  <c r="AE15" i="19"/>
  <c r="AO74" i="19"/>
  <c r="AO64" i="19"/>
  <c r="AE34" i="19"/>
  <c r="AO70" i="19"/>
  <c r="AE53" i="19"/>
  <c r="AO41" i="19"/>
  <c r="AE43" i="19"/>
  <c r="AO35" i="19"/>
  <c r="AO12" i="19"/>
  <c r="AE68" i="19"/>
  <c r="AE47" i="19"/>
  <c r="AO31" i="19"/>
  <c r="AE24" i="19"/>
  <c r="AO10" i="19"/>
  <c r="AG81" i="19"/>
  <c r="AG80" i="19"/>
  <c r="AG79" i="19"/>
  <c r="AG78" i="19"/>
  <c r="AG77" i="19"/>
  <c r="AG76" i="19"/>
  <c r="AG75" i="19"/>
  <c r="AG74" i="19"/>
  <c r="AG73" i="19"/>
  <c r="AG72" i="19"/>
  <c r="AG71" i="19"/>
  <c r="AG70" i="19"/>
  <c r="AG69" i="19"/>
  <c r="AG68" i="19"/>
  <c r="AG67" i="19"/>
  <c r="AG66" i="19"/>
  <c r="AG65" i="19"/>
  <c r="AG64" i="19"/>
  <c r="AG63" i="19"/>
  <c r="AG62" i="19"/>
  <c r="AG61" i="19"/>
  <c r="AG60" i="19"/>
  <c r="AG59" i="19"/>
  <c r="AG58" i="19"/>
  <c r="AG57" i="19"/>
  <c r="AG56" i="19"/>
  <c r="AG55" i="19"/>
  <c r="AG54" i="19"/>
  <c r="AG53" i="19"/>
  <c r="AG52" i="19"/>
  <c r="AG51" i="19"/>
  <c r="AG50" i="19"/>
  <c r="AG49" i="19"/>
  <c r="AG48" i="19"/>
  <c r="AG47" i="19"/>
  <c r="AG46" i="19"/>
  <c r="AG45" i="19"/>
  <c r="AG44" i="19"/>
  <c r="AG43" i="19"/>
  <c r="AG42" i="19"/>
  <c r="AG41" i="19"/>
  <c r="AG40" i="19"/>
  <c r="AG39" i="19"/>
  <c r="AG38" i="19"/>
  <c r="AG37" i="19"/>
  <c r="AG36" i="19"/>
  <c r="AG35" i="19"/>
  <c r="AG34" i="19"/>
  <c r="AG33" i="19"/>
  <c r="AG32" i="19"/>
  <c r="AG31" i="19"/>
  <c r="AG30" i="19"/>
  <c r="AG29" i="19"/>
  <c r="AG28" i="19"/>
  <c r="AG27" i="19"/>
  <c r="AG26" i="19"/>
  <c r="AG25" i="19"/>
  <c r="AG24" i="19"/>
  <c r="AG23" i="19"/>
  <c r="AG22" i="19"/>
  <c r="AG21" i="19"/>
  <c r="AG20" i="19"/>
  <c r="AG19" i="19"/>
  <c r="AG18" i="19"/>
  <c r="AG17" i="19"/>
  <c r="AG16" i="19"/>
  <c r="AG15" i="19"/>
  <c r="AG14" i="19"/>
  <c r="AG13" i="19"/>
  <c r="AG12" i="19"/>
  <c r="AG11" i="19"/>
  <c r="AG10" i="19"/>
  <c r="AG9" i="19"/>
  <c r="AG8" i="19"/>
  <c r="AG7" i="19"/>
  <c r="AG6" i="19"/>
  <c r="AG5" i="19"/>
  <c r="AQ77" i="19"/>
  <c r="AQ51" i="19"/>
  <c r="AQ32" i="19"/>
  <c r="AQ18" i="19"/>
  <c r="AQ8" i="19"/>
  <c r="AQ71" i="19"/>
  <c r="AQ61" i="19"/>
  <c r="AQ56" i="19"/>
  <c r="AQ42" i="19"/>
  <c r="AQ37" i="19"/>
  <c r="AQ28" i="19"/>
  <c r="AQ13" i="19"/>
  <c r="AQ47" i="19"/>
  <c r="AQ23" i="19"/>
  <c r="AQ78" i="19"/>
  <c r="AQ67" i="19"/>
  <c r="AQ43" i="19"/>
  <c r="AQ38" i="19"/>
  <c r="AQ33" i="19"/>
  <c r="AQ9" i="19"/>
  <c r="AQ72" i="19"/>
  <c r="AQ62" i="19"/>
  <c r="AQ57" i="19"/>
  <c r="AQ52" i="19"/>
  <c r="AQ19" i="19"/>
  <c r="AQ29" i="19"/>
  <c r="AQ24" i="19"/>
  <c r="AQ14" i="19"/>
  <c r="AQ5" i="19"/>
  <c r="AQ73" i="19"/>
  <c r="AQ68" i="19"/>
  <c r="AQ48" i="19"/>
  <c r="AQ34" i="19"/>
  <c r="AQ10" i="19"/>
  <c r="AQ79" i="19"/>
  <c r="AQ63" i="19"/>
  <c r="AQ58" i="19"/>
  <c r="AQ53" i="19"/>
  <c r="AQ39" i="19"/>
  <c r="AQ25" i="19"/>
  <c r="AQ20" i="19"/>
  <c r="AQ15" i="19"/>
  <c r="AQ74" i="19"/>
  <c r="AQ35" i="19"/>
  <c r="AQ16" i="19"/>
  <c r="AQ69" i="19"/>
  <c r="AQ64" i="19"/>
  <c r="AQ49" i="19"/>
  <c r="AQ11" i="19"/>
  <c r="AQ6" i="19"/>
  <c r="AQ81" i="19"/>
  <c r="AQ50" i="19"/>
  <c r="AQ22" i="19"/>
  <c r="AQ54" i="19"/>
  <c r="AQ21" i="19"/>
  <c r="AQ17" i="19"/>
  <c r="AQ75" i="19"/>
  <c r="AQ44" i="19"/>
  <c r="AQ65" i="19"/>
  <c r="AQ60" i="19"/>
  <c r="AQ46" i="19"/>
  <c r="AQ40" i="19"/>
  <c r="AQ70" i="19"/>
  <c r="AQ36" i="19"/>
  <c r="AQ30" i="19"/>
  <c r="AQ76" i="19"/>
  <c r="AQ26" i="19"/>
  <c r="AQ7" i="19"/>
  <c r="AQ41" i="19"/>
  <c r="AQ80" i="19"/>
  <c r="AQ59" i="19"/>
  <c r="AQ55" i="19"/>
  <c r="AQ45" i="19"/>
  <c r="AQ66" i="19"/>
  <c r="AQ12" i="19"/>
  <c r="AQ31" i="19"/>
  <c r="AQ27" i="19"/>
  <c r="AK81" i="19"/>
  <c r="AK80" i="19"/>
  <c r="AK79" i="19"/>
  <c r="AK78" i="19"/>
  <c r="AK71" i="19"/>
  <c r="AK70" i="19"/>
  <c r="AK69" i="19"/>
  <c r="AK68" i="19"/>
  <c r="AK63" i="19"/>
  <c r="AK60" i="19"/>
  <c r="AK58" i="19"/>
  <c r="AK57" i="19"/>
  <c r="AK54" i="19"/>
  <c r="AK53" i="19"/>
  <c r="AK52" i="19"/>
  <c r="AK50" i="19"/>
  <c r="AK48" i="19"/>
  <c r="AK46" i="19"/>
  <c r="AK45" i="19"/>
  <c r="AK44" i="19"/>
  <c r="AK40" i="19"/>
  <c r="AK39" i="19"/>
  <c r="AK37" i="19"/>
  <c r="AK36" i="19"/>
  <c r="AK34" i="19"/>
  <c r="AK33" i="19"/>
  <c r="AK32" i="19"/>
  <c r="AK31" i="19"/>
  <c r="AK28" i="19"/>
  <c r="AK26" i="19"/>
  <c r="AK22" i="19"/>
  <c r="AK21" i="19"/>
  <c r="AK19" i="19"/>
  <c r="AK18" i="19"/>
  <c r="AK17" i="19"/>
  <c r="AK13" i="19"/>
  <c r="AK11" i="19"/>
  <c r="AK9" i="19"/>
  <c r="AK7" i="19"/>
  <c r="AK6" i="19"/>
  <c r="AK5" i="19"/>
  <c r="AU78" i="19"/>
  <c r="AU52" i="19"/>
  <c r="AU33" i="19"/>
  <c r="AU9" i="19"/>
  <c r="AU57" i="19"/>
  <c r="AU19" i="19"/>
  <c r="AU63" i="19"/>
  <c r="AU68" i="19"/>
  <c r="AU34" i="19"/>
  <c r="AU5" i="19"/>
  <c r="AU48" i="19"/>
  <c r="AU79" i="19"/>
  <c r="AU58" i="19"/>
  <c r="AU53" i="19"/>
  <c r="AU39" i="19"/>
  <c r="AU44" i="19"/>
  <c r="AU69" i="19"/>
  <c r="AU26" i="19"/>
  <c r="AU6" i="19"/>
  <c r="AU80" i="19"/>
  <c r="AU54" i="19"/>
  <c r="AU45" i="19"/>
  <c r="AU31" i="19"/>
  <c r="AU60" i="19"/>
  <c r="AU40" i="19"/>
  <c r="AU46" i="19"/>
  <c r="AU36" i="19"/>
  <c r="AU11" i="19"/>
  <c r="AU13" i="19"/>
  <c r="AU7" i="19"/>
  <c r="AU71" i="19"/>
  <c r="AU32" i="19"/>
  <c r="AU28" i="19"/>
  <c r="AU18" i="19"/>
  <c r="AU70" i="19"/>
  <c r="AU22" i="19"/>
  <c r="AU81" i="19"/>
  <c r="AU50" i="19"/>
  <c r="AU37" i="19"/>
  <c r="AU21" i="19"/>
  <c r="AU17" i="19"/>
  <c r="AC80" i="19"/>
  <c r="AC79" i="19"/>
  <c r="AC78" i="19"/>
  <c r="AC77" i="19"/>
  <c r="AC76" i="19"/>
  <c r="AC75" i="19"/>
  <c r="AC74" i="19"/>
  <c r="AC73" i="19"/>
  <c r="AC72" i="19"/>
  <c r="AC71" i="19"/>
  <c r="AC70" i="19"/>
  <c r="AC69" i="19"/>
  <c r="AC68" i="19"/>
  <c r="AC67" i="19"/>
  <c r="AC66" i="19"/>
  <c r="AC65" i="19"/>
  <c r="AC63" i="19"/>
  <c r="AC62" i="19"/>
  <c r="AC60" i="19"/>
  <c r="AC59" i="19"/>
  <c r="AC57" i="19"/>
  <c r="AC56" i="19"/>
  <c r="AC55" i="19"/>
  <c r="AC54" i="19"/>
  <c r="AC53" i="19"/>
  <c r="AC52" i="19"/>
  <c r="AC51" i="19"/>
  <c r="AC50" i="19"/>
  <c r="AC49" i="19"/>
  <c r="AC48" i="19"/>
  <c r="AC45" i="19"/>
  <c r="AC44" i="19"/>
  <c r="AC42" i="19"/>
  <c r="AC41" i="19"/>
  <c r="AC40" i="19"/>
  <c r="AC39" i="19"/>
  <c r="AC38" i="19"/>
  <c r="AC37" i="19"/>
  <c r="AC36" i="19"/>
  <c r="AC35" i="19"/>
  <c r="AC33" i="19"/>
  <c r="AC32" i="19"/>
  <c r="AC31" i="19"/>
  <c r="AC30" i="19"/>
  <c r="AC29" i="19"/>
  <c r="AC28" i="19"/>
  <c r="AC27" i="19"/>
  <c r="AC26" i="19"/>
  <c r="AC25" i="19"/>
  <c r="AC24" i="19"/>
  <c r="AC23" i="19"/>
  <c r="AC22" i="19"/>
  <c r="AC21" i="19"/>
  <c r="AC20" i="19"/>
  <c r="AC19" i="19"/>
  <c r="AC17" i="19"/>
  <c r="AC15" i="19"/>
  <c r="AC14" i="19"/>
  <c r="AC13" i="19"/>
  <c r="AC12" i="19"/>
  <c r="AC11" i="19"/>
  <c r="AC10" i="19"/>
  <c r="AC9" i="19"/>
  <c r="AC8" i="19"/>
  <c r="AC6" i="19"/>
  <c r="AC5" i="19"/>
  <c r="AM70" i="19"/>
  <c r="AM65" i="19"/>
  <c r="AM50" i="19"/>
  <c r="AM27" i="19"/>
  <c r="AM17" i="19"/>
  <c r="AM76" i="19"/>
  <c r="AM41" i="19"/>
  <c r="AM12" i="19"/>
  <c r="AM60" i="19"/>
  <c r="AM55" i="19"/>
  <c r="AM22" i="19"/>
  <c r="AM66" i="19"/>
  <c r="AM77" i="19"/>
  <c r="AM51" i="19"/>
  <c r="AM32" i="19"/>
  <c r="AM8" i="19"/>
  <c r="AM71" i="19"/>
  <c r="AM56" i="19"/>
  <c r="AM42" i="19"/>
  <c r="AM37" i="19"/>
  <c r="AM28" i="19"/>
  <c r="AM13" i="19"/>
  <c r="AM23" i="19"/>
  <c r="AM78" i="19"/>
  <c r="AM67" i="19"/>
  <c r="AM38" i="19"/>
  <c r="AM33" i="19"/>
  <c r="AM9" i="19"/>
  <c r="AM72" i="19"/>
  <c r="AM62" i="19"/>
  <c r="AM57" i="19"/>
  <c r="AM52" i="19"/>
  <c r="AM19" i="19"/>
  <c r="AM5" i="19"/>
  <c r="AM73" i="19"/>
  <c r="AM68" i="19"/>
  <c r="AM48" i="19"/>
  <c r="AM10" i="19"/>
  <c r="AM79" i="19"/>
  <c r="AM35" i="19"/>
  <c r="AM29" i="19"/>
  <c r="AM31" i="19"/>
  <c r="AM6" i="19"/>
  <c r="AM44" i="19"/>
  <c r="AM25" i="19"/>
  <c r="AM54" i="19"/>
  <c r="AM21" i="19"/>
  <c r="AM75" i="19"/>
  <c r="AM69" i="19"/>
  <c r="AM39" i="19"/>
  <c r="AM15" i="19"/>
  <c r="AM80" i="19"/>
  <c r="AM20" i="19"/>
  <c r="AM63" i="19"/>
  <c r="AM59" i="19"/>
  <c r="AM49" i="19"/>
  <c r="AM24" i="19"/>
  <c r="AM40" i="19"/>
  <c r="AM30" i="19"/>
  <c r="AM11" i="19"/>
  <c r="AM36" i="19"/>
  <c r="AM53" i="19"/>
  <c r="AM26" i="19"/>
  <c r="AM45" i="19"/>
  <c r="AM74" i="19"/>
  <c r="AM14" i="19"/>
  <c r="AI9" i="17"/>
  <c r="AE9" i="17"/>
  <c r="AG9" i="17"/>
  <c r="AK9" i="17"/>
  <c r="AD9" i="17"/>
  <c r="AO9" i="17"/>
  <c r="AH19" i="17"/>
  <c r="AD19" i="17"/>
  <c r="AE19" i="17"/>
  <c r="AP19" i="17"/>
  <c r="AG29" i="17"/>
  <c r="AF29" i="17"/>
  <c r="AH29" i="17"/>
  <c r="AB39" i="17"/>
  <c r="AF39" i="17"/>
  <c r="AE39" i="17"/>
  <c r="AK39" i="17"/>
  <c r="AP39" i="17"/>
  <c r="AI39" i="17"/>
  <c r="AO39" i="17"/>
  <c r="AB49" i="17"/>
  <c r="AG49" i="17"/>
  <c r="AP49" i="17"/>
  <c r="AQ59" i="17"/>
  <c r="AI59" i="17"/>
  <c r="AF59" i="17"/>
  <c r="AE59" i="17"/>
  <c r="AG59" i="17"/>
  <c r="AB79" i="17"/>
  <c r="AE79" i="17"/>
  <c r="AF79" i="17"/>
  <c r="AK79" i="17"/>
  <c r="AN79" i="17"/>
  <c r="AF119" i="17"/>
  <c r="AE119" i="17"/>
  <c r="AI119" i="17"/>
  <c r="AF129" i="17"/>
  <c r="AE129" i="17"/>
  <c r="AH129" i="17"/>
  <c r="AJ129" i="17"/>
  <c r="AS129" i="17"/>
  <c r="AE139" i="17"/>
  <c r="AK139" i="17"/>
  <c r="AF139" i="17"/>
  <c r="AI149" i="17"/>
  <c r="AF149" i="17"/>
  <c r="AE149" i="17"/>
  <c r="AK159" i="17"/>
  <c r="AF159" i="17"/>
  <c r="AE169" i="17"/>
  <c r="AF169" i="17"/>
  <c r="AF179" i="17"/>
  <c r="AE179" i="17"/>
  <c r="AU9" i="17"/>
  <c r="AR19" i="17"/>
  <c r="AO29" i="17"/>
  <c r="AP69" i="17"/>
  <c r="AO79" i="17"/>
  <c r="AS119" i="17"/>
  <c r="AU129" i="17"/>
  <c r="AU139" i="17"/>
  <c r="AS149" i="17"/>
  <c r="AP159" i="17"/>
  <c r="AO169" i="17"/>
  <c r="AP179" i="17"/>
  <c r="AP129" i="17"/>
  <c r="AP172" i="17"/>
  <c r="AD39" i="17"/>
  <c r="AE147" i="17"/>
  <c r="AP174" i="17"/>
  <c r="AO168" i="17"/>
  <c r="AI17" i="17"/>
  <c r="AT119" i="17"/>
  <c r="AK69" i="17"/>
  <c r="AG57" i="17"/>
  <c r="AD7" i="17"/>
  <c r="AD83" i="17" s="1"/>
  <c r="AD85" i="17" s="1"/>
  <c r="AF9" i="17"/>
  <c r="AE187" i="17"/>
  <c r="AQ39" i="17"/>
  <c r="AG79" i="17"/>
  <c r="AO59" i="17"/>
  <c r="AB19" i="17"/>
  <c r="AS12" i="17"/>
  <c r="AQ12" i="17"/>
  <c r="AT12" i="17"/>
  <c r="AP12" i="17"/>
  <c r="AS22" i="17"/>
  <c r="AU22" i="17"/>
  <c r="AP22" i="17"/>
  <c r="AL22" i="17"/>
  <c r="AQ22" i="17"/>
  <c r="AT22" i="17"/>
  <c r="AT83" i="17" s="1"/>
  <c r="AT84" i="17" s="1"/>
  <c r="AT85" i="17" s="1"/>
  <c r="AJ87" i="17" s="1"/>
  <c r="AJ88" i="17" s="1"/>
  <c r="AJ90" i="17" s="1"/>
  <c r="AJ91" i="17" s="1"/>
  <c r="AR22" i="17"/>
  <c r="AR83" i="17" s="1"/>
  <c r="AP32" i="17"/>
  <c r="AL32" i="17"/>
  <c r="AU32" i="17"/>
  <c r="AQ32" i="17"/>
  <c r="AS42" i="17"/>
  <c r="AP42" i="17"/>
  <c r="AQ42" i="17"/>
  <c r="AL42" i="17"/>
  <c r="AO42" i="17"/>
  <c r="AL52" i="17"/>
  <c r="AN52" i="17"/>
  <c r="AO52" i="17"/>
  <c r="AP52" i="17"/>
  <c r="AO62" i="17"/>
  <c r="AQ62" i="17"/>
  <c r="AN72" i="17"/>
  <c r="AQ72" i="17"/>
  <c r="AO72" i="17"/>
  <c r="AS112" i="17"/>
  <c r="AU112" i="17"/>
  <c r="AU190" i="17" s="1"/>
  <c r="AP122" i="17"/>
  <c r="AO122" i="17"/>
  <c r="AP142" i="17"/>
  <c r="AO142" i="17"/>
  <c r="AO152" i="17"/>
  <c r="AR152" i="17"/>
  <c r="AI187" i="17"/>
  <c r="AG19" i="17"/>
  <c r="AN58" i="17"/>
  <c r="AB67" i="17"/>
  <c r="AL59" i="17"/>
  <c r="AG37" i="17"/>
  <c r="AE17" i="17"/>
  <c r="AG43" i="17"/>
  <c r="AF43" i="17"/>
  <c r="AE43" i="17"/>
  <c r="AO182" i="17"/>
  <c r="AQ33" i="17"/>
  <c r="AL62" i="17"/>
  <c r="AP72" i="17"/>
  <c r="AL23" i="17"/>
  <c r="AP113" i="17"/>
  <c r="AU133" i="17"/>
  <c r="AR143" i="17"/>
  <c r="AS153" i="17"/>
  <c r="AP163" i="17"/>
  <c r="AO173" i="17"/>
  <c r="AP183" i="17"/>
  <c r="AP148" i="17"/>
  <c r="AO184" i="17"/>
  <c r="AU152" i="17"/>
  <c r="AS135" i="17"/>
  <c r="AQ52" i="17"/>
  <c r="AL39" i="17"/>
  <c r="AO179" i="17"/>
  <c r="AI13" i="17"/>
  <c r="AG13" i="17"/>
  <c r="AF13" i="17"/>
  <c r="AB13" i="17"/>
  <c r="AK13" i="17"/>
  <c r="AD13" i="17"/>
  <c r="AO13" i="17"/>
  <c r="AP23" i="17"/>
  <c r="AF23" i="17"/>
  <c r="AE23" i="17"/>
  <c r="AJ23" i="17"/>
  <c r="AK33" i="17"/>
  <c r="AD33" i="17"/>
  <c r="AI33" i="17"/>
  <c r="AF33" i="17"/>
  <c r="AE33" i="17"/>
  <c r="AO53" i="17"/>
  <c r="AB53" i="17"/>
  <c r="AF53" i="17"/>
  <c r="AI63" i="17"/>
  <c r="AF63" i="17"/>
  <c r="AK63" i="17"/>
  <c r="AE63" i="17"/>
  <c r="AG63" i="17"/>
  <c r="AG73" i="17"/>
  <c r="AF73" i="17"/>
  <c r="AD73" i="17"/>
  <c r="AF113" i="17"/>
  <c r="AF190" i="17" s="1"/>
  <c r="AF192" i="17" s="1"/>
  <c r="AE113" i="17"/>
  <c r="AK113" i="17"/>
  <c r="AS113" i="17"/>
  <c r="AI113" i="17"/>
  <c r="AF123" i="17"/>
  <c r="AE123" i="17"/>
  <c r="AF133" i="17"/>
  <c r="AE133" i="17"/>
  <c r="AO133" i="17"/>
  <c r="AF143" i="17"/>
  <c r="AK143" i="17"/>
  <c r="AO143" i="17"/>
  <c r="AF153" i="17"/>
  <c r="AK153" i="17"/>
  <c r="AH153" i="17"/>
  <c r="AE153" i="17"/>
  <c r="AF163" i="17"/>
  <c r="AE163" i="17"/>
  <c r="AF173" i="17"/>
  <c r="AI173" i="17"/>
  <c r="AH173" i="17"/>
  <c r="AJ173" i="17"/>
  <c r="AF183" i="17"/>
  <c r="AE183" i="17"/>
  <c r="AD14" i="17"/>
  <c r="AE14" i="17"/>
  <c r="AB14" i="17"/>
  <c r="AG24" i="17"/>
  <c r="AJ24" i="17"/>
  <c r="AF24" i="17"/>
  <c r="AE24" i="17"/>
  <c r="AB24" i="17"/>
  <c r="AK34" i="17"/>
  <c r="AG34" i="17"/>
  <c r="AB34" i="17"/>
  <c r="AF34" i="17"/>
  <c r="AE34" i="17"/>
  <c r="AJ44" i="17"/>
  <c r="AK44" i="17"/>
  <c r="AE44" i="17"/>
  <c r="AI44" i="17"/>
  <c r="AD54" i="17"/>
  <c r="AB54" i="17"/>
  <c r="AI54" i="17"/>
  <c r="AE54" i="17"/>
  <c r="AF64" i="17"/>
  <c r="AE64" i="17"/>
  <c r="AI64" i="17"/>
  <c r="AB74" i="17"/>
  <c r="AF74" i="17"/>
  <c r="AE74" i="17"/>
  <c r="AK114" i="17"/>
  <c r="AF114" i="17"/>
  <c r="AI114" i="17"/>
  <c r="AF124" i="17"/>
  <c r="AE124" i="17"/>
  <c r="AI124" i="17"/>
  <c r="AI190" i="17" s="1"/>
  <c r="AI192" i="17" s="1"/>
  <c r="AK124" i="17"/>
  <c r="AI134" i="17"/>
  <c r="AF134" i="17"/>
  <c r="AE134" i="17"/>
  <c r="AH134" i="17"/>
  <c r="AF144" i="17"/>
  <c r="AK144" i="17"/>
  <c r="AE144" i="17"/>
  <c r="AI154" i="17"/>
  <c r="AE154" i="17"/>
  <c r="AK164" i="17"/>
  <c r="AI164" i="17"/>
  <c r="AF164" i="17"/>
  <c r="AE164" i="17"/>
  <c r="AF174" i="17"/>
  <c r="AE174" i="17"/>
  <c r="AF184" i="17"/>
  <c r="AE184" i="17"/>
  <c r="AP149" i="17"/>
  <c r="AO149" i="17"/>
  <c r="AU155" i="17"/>
  <c r="AG33" i="17"/>
  <c r="AU52" i="17"/>
  <c r="AN14" i="17"/>
  <c r="AD49" i="17"/>
  <c r="AO23" i="17"/>
  <c r="AR123" i="17"/>
  <c r="AJ69" i="17"/>
  <c r="AF54" i="17"/>
  <c r="AE13" i="17"/>
  <c r="AI129" i="17"/>
  <c r="AG23" i="17"/>
  <c r="AP24" i="17"/>
  <c r="AQ24" i="17"/>
  <c r="AL24" i="17"/>
  <c r="AN24" i="17"/>
  <c r="AO24" i="17"/>
  <c r="AQ34" i="17"/>
  <c r="AO34" i="17"/>
  <c r="AP34" i="17"/>
  <c r="AS44" i="17"/>
  <c r="AU44" i="17"/>
  <c r="AT44" i="17"/>
  <c r="AO44" i="17"/>
  <c r="AN44" i="17"/>
  <c r="AQ44" i="17"/>
  <c r="AP44" i="17"/>
  <c r="AS54" i="17"/>
  <c r="AQ54" i="17"/>
  <c r="AN54" i="17"/>
  <c r="AP54" i="17"/>
  <c r="AL54" i="17"/>
  <c r="AS64" i="17"/>
  <c r="AO64" i="17"/>
  <c r="AQ64" i="17"/>
  <c r="AP64" i="17"/>
  <c r="AQ74" i="17"/>
  <c r="AP74" i="17"/>
  <c r="AS114" i="17"/>
  <c r="AO114" i="17"/>
  <c r="AP124" i="17"/>
  <c r="AS124" i="17"/>
  <c r="AU124" i="17"/>
  <c r="AO134" i="17"/>
  <c r="AR134" i="17"/>
  <c r="AS134" i="17"/>
  <c r="AO144" i="17"/>
  <c r="AP144" i="17"/>
  <c r="AS154" i="17"/>
  <c r="AO154" i="17"/>
  <c r="AP164" i="17"/>
  <c r="AU164" i="17"/>
  <c r="AU157" i="17"/>
  <c r="AI53" i="17"/>
  <c r="AS143" i="17"/>
  <c r="AG44" i="17"/>
  <c r="AO54" i="17"/>
  <c r="AN22" i="17"/>
  <c r="AB59" i="17"/>
  <c r="AJ9" i="17"/>
  <c r="AP13" i="17"/>
  <c r="AB23" i="17"/>
  <c r="AE114" i="17"/>
  <c r="AN39" i="17"/>
  <c r="AP75" i="17"/>
  <c r="AL19" i="17"/>
  <c r="AL45" i="17"/>
  <c r="AP45" i="17"/>
  <c r="AO45" i="17"/>
  <c r="AU45" i="17"/>
  <c r="AN45" i="17"/>
  <c r="AQ45" i="17"/>
  <c r="AU175" i="17"/>
  <c r="AO175" i="17"/>
  <c r="AJ73" i="17"/>
  <c r="AF19" i="17"/>
  <c r="AO135" i="17"/>
  <c r="AE69" i="17"/>
  <c r="AS5" i="17"/>
  <c r="AP5" i="17"/>
  <c r="AU5" i="17"/>
  <c r="AU83" i="17" s="1"/>
  <c r="AN5" i="17"/>
  <c r="AO5" i="17"/>
  <c r="AO15" i="17"/>
  <c r="AQ15" i="17"/>
  <c r="AN15" i="17"/>
  <c r="AL15" i="17"/>
  <c r="AN25" i="17"/>
  <c r="AQ25" i="17"/>
  <c r="AP25" i="17"/>
  <c r="AL25" i="17"/>
  <c r="AL35" i="17"/>
  <c r="AO35" i="17"/>
  <c r="AL55" i="17"/>
  <c r="AQ55" i="17"/>
  <c r="AO65" i="17"/>
  <c r="AP65" i="17"/>
  <c r="AL65" i="17"/>
  <c r="AO125" i="17"/>
  <c r="AS125" i="17"/>
  <c r="AO145" i="17"/>
  <c r="AS145" i="17"/>
  <c r="AU165" i="17"/>
  <c r="AS165" i="17"/>
  <c r="AS185" i="17"/>
  <c r="AU185" i="17"/>
  <c r="AI6" i="17"/>
  <c r="AG6" i="17"/>
  <c r="AF6" i="17"/>
  <c r="AF83" i="17" s="1"/>
  <c r="AF85" i="17" s="1"/>
  <c r="AO6" i="17"/>
  <c r="AB6" i="17"/>
  <c r="AE6" i="17"/>
  <c r="AE16" i="17"/>
  <c r="AF16" i="17"/>
  <c r="AG16" i="17"/>
  <c r="AH16" i="17"/>
  <c r="AQ16" i="17"/>
  <c r="AB26" i="17"/>
  <c r="AG26" i="17"/>
  <c r="AK26" i="17"/>
  <c r="AF26" i="17"/>
  <c r="AD36" i="17"/>
  <c r="AG36" i="17"/>
  <c r="AE36" i="17"/>
  <c r="AF36" i="17"/>
  <c r="AH36" i="17"/>
  <c r="AG46" i="17"/>
  <c r="AK46" i="17"/>
  <c r="AF46" i="17"/>
  <c r="AN46" i="17"/>
  <c r="AD46" i="17"/>
  <c r="AE56" i="17"/>
  <c r="AB56" i="17"/>
  <c r="AP56" i="17"/>
  <c r="AD56" i="17"/>
  <c r="AF56" i="17"/>
  <c r="AG56" i="17"/>
  <c r="AG66" i="17"/>
  <c r="AJ66" i="17"/>
  <c r="AI66" i="17"/>
  <c r="AH66" i="17"/>
  <c r="AB66" i="17"/>
  <c r="AE66" i="17"/>
  <c r="AO66" i="17"/>
  <c r="AD76" i="17"/>
  <c r="AE76" i="17"/>
  <c r="AF76" i="17"/>
  <c r="AF116" i="17"/>
  <c r="AI116" i="17"/>
  <c r="AE116" i="17"/>
  <c r="AJ116" i="17"/>
  <c r="AJ190" i="17" s="1"/>
  <c r="AJ192" i="17" s="1"/>
  <c r="AJ201" i="17" s="1"/>
  <c r="AK116" i="17"/>
  <c r="AF126" i="17"/>
  <c r="AE126" i="17"/>
  <c r="AU126" i="17"/>
  <c r="AO126" i="17"/>
  <c r="AK126" i="17"/>
  <c r="AE136" i="17"/>
  <c r="AF136" i="17"/>
  <c r="AO136" i="17"/>
  <c r="AH136" i="17"/>
  <c r="AF146" i="17"/>
  <c r="AK146" i="17"/>
  <c r="AE146" i="17"/>
  <c r="AF166" i="17"/>
  <c r="AE166" i="17"/>
  <c r="AI166" i="17"/>
  <c r="AF176" i="17"/>
  <c r="AE176" i="17"/>
  <c r="AF186" i="17"/>
  <c r="AE186" i="17"/>
  <c r="AJ186" i="17"/>
  <c r="AK186" i="17"/>
  <c r="AP112" i="17"/>
  <c r="AP190" i="17" s="1"/>
  <c r="AP155" i="17"/>
  <c r="AR46" i="17"/>
  <c r="AQ23" i="17"/>
  <c r="AG17" i="17"/>
  <c r="AJ79" i="17"/>
  <c r="AL72" i="17"/>
  <c r="AO49" i="17"/>
  <c r="AO43" i="17"/>
  <c r="AQ5" i="17"/>
  <c r="AE29" i="17"/>
  <c r="AP16" i="17"/>
  <c r="AP26" i="17"/>
  <c r="AO36" i="17"/>
  <c r="AL46" i="17"/>
  <c r="AN56" i="17"/>
  <c r="AR136" i="17"/>
  <c r="AS146" i="17"/>
  <c r="AO156" i="17"/>
  <c r="AO166" i="17"/>
  <c r="AU176" i="17"/>
  <c r="AS186" i="17"/>
  <c r="AP114" i="17"/>
  <c r="AO124" i="17"/>
  <c r="AS164" i="17"/>
  <c r="AK6" i="17"/>
  <c r="AK83" i="17" s="1"/>
  <c r="AK85" i="17" s="1"/>
  <c r="AQ26" i="17"/>
  <c r="AG39" i="17"/>
  <c r="AR126" i="17"/>
  <c r="AP33" i="17"/>
  <c r="AN65" i="17"/>
  <c r="AI7" i="17"/>
  <c r="AG7" i="17"/>
  <c r="AB7" i="17"/>
  <c r="AD17" i="17"/>
  <c r="AB17" i="17"/>
  <c r="AF17" i="17"/>
  <c r="AE27" i="17"/>
  <c r="AI27" i="17"/>
  <c r="AB27" i="17"/>
  <c r="AH27" i="17"/>
  <c r="AF27" i="17"/>
  <c r="AB37" i="17"/>
  <c r="AE37" i="17"/>
  <c r="AK37" i="17"/>
  <c r="AD37" i="17"/>
  <c r="AE57" i="17"/>
  <c r="AB57" i="17"/>
  <c r="AD57" i="17"/>
  <c r="AF77" i="17"/>
  <c r="AE77" i="17"/>
  <c r="AB77" i="17"/>
  <c r="AF117" i="17"/>
  <c r="AE117" i="17"/>
  <c r="AF127" i="17"/>
  <c r="AE127" i="17"/>
  <c r="AF137" i="17"/>
  <c r="AE137" i="17"/>
  <c r="AF157" i="17"/>
  <c r="AI157" i="17"/>
  <c r="AE157" i="17"/>
  <c r="AI167" i="17"/>
  <c r="AE167" i="17"/>
  <c r="AJ167" i="17"/>
  <c r="AK167" i="17"/>
  <c r="AF167" i="17"/>
  <c r="AE177" i="17"/>
  <c r="AK177" i="17"/>
  <c r="AI177" i="17"/>
  <c r="AK187" i="17"/>
  <c r="AF187" i="17"/>
  <c r="AP115" i="17"/>
  <c r="AP165" i="17"/>
  <c r="AO159" i="17"/>
  <c r="AU186" i="17"/>
  <c r="AI79" i="17"/>
  <c r="AS166" i="17"/>
  <c r="AL44" i="17"/>
  <c r="AR148" i="17"/>
  <c r="AF49" i="17"/>
  <c r="AP35" i="17"/>
  <c r="AE53" i="17"/>
  <c r="AE173" i="17"/>
  <c r="AO12" i="17"/>
  <c r="AO14" i="17"/>
  <c r="AU7" i="17"/>
  <c r="AQ7" i="17"/>
  <c r="AS7" i="17"/>
  <c r="AN7" i="17"/>
  <c r="AO7" i="17"/>
  <c r="AS17" i="17"/>
  <c r="AU17" i="17"/>
  <c r="AO17" i="17"/>
  <c r="AQ17" i="17"/>
  <c r="AN17" i="17"/>
  <c r="AS27" i="17"/>
  <c r="AR27" i="17"/>
  <c r="AO27" i="17"/>
  <c r="AQ27" i="17"/>
  <c r="AP27" i="17"/>
  <c r="AU37" i="17"/>
  <c r="AP37" i="17"/>
  <c r="AQ37" i="17"/>
  <c r="AL37" i="17"/>
  <c r="AO37" i="17"/>
  <c r="AS47" i="17"/>
  <c r="AN47" i="17"/>
  <c r="AQ47" i="17"/>
  <c r="AO47" i="17"/>
  <c r="AP47" i="17"/>
  <c r="AS57" i="17"/>
  <c r="AU57" i="17"/>
  <c r="AO57" i="17"/>
  <c r="AQ57" i="17"/>
  <c r="AP57" i="17"/>
  <c r="AO67" i="17"/>
  <c r="AP67" i="17"/>
  <c r="AL67" i="17"/>
  <c r="AL77" i="17"/>
  <c r="AO77" i="17"/>
  <c r="AQ77" i="17"/>
  <c r="AO117" i="17"/>
  <c r="AO127" i="17"/>
  <c r="AP127" i="17"/>
  <c r="AO137" i="17"/>
  <c r="AO147" i="17"/>
  <c r="AU147" i="17"/>
  <c r="AP147" i="17"/>
  <c r="AO157" i="17"/>
  <c r="AT167" i="17"/>
  <c r="AU167" i="17"/>
  <c r="AP167" i="17"/>
  <c r="AO177" i="17"/>
  <c r="AS187" i="17"/>
  <c r="AP187" i="17"/>
  <c r="AP117" i="17"/>
  <c r="AP166" i="17"/>
  <c r="AO112" i="17"/>
  <c r="AU187" i="17"/>
  <c r="AS167" i="17"/>
  <c r="AK57" i="17"/>
  <c r="AU26" i="17"/>
  <c r="AL17" i="17"/>
  <c r="AL36" i="17"/>
  <c r="AH143" i="17"/>
  <c r="AH190" i="17" s="1"/>
  <c r="AH192" i="17" s="1"/>
  <c r="AF14" i="17"/>
  <c r="AT24" i="17"/>
  <c r="AK176" i="17"/>
  <c r="AE73" i="17"/>
  <c r="AP125" i="17"/>
  <c r="AP168" i="17"/>
  <c r="AO162" i="17"/>
  <c r="AH46" i="17"/>
  <c r="AN66" i="17"/>
  <c r="AQ19" i="17"/>
  <c r="AL66" i="17"/>
  <c r="AL74" i="17"/>
  <c r="AR155" i="17"/>
  <c r="AP15" i="17"/>
  <c r="AP62" i="17"/>
  <c r="AN35" i="17"/>
  <c r="AE156" i="17"/>
  <c r="AK129" i="17"/>
  <c r="AG69" i="17"/>
  <c r="AJ119" i="17"/>
  <c r="AO75" i="17"/>
  <c r="AL75" i="17"/>
  <c r="AN75" i="17"/>
  <c r="AD47" i="17"/>
  <c r="AG47" i="17"/>
  <c r="AF47" i="17"/>
  <c r="AB47" i="17"/>
  <c r="AE47" i="17"/>
  <c r="AL8" i="17"/>
  <c r="AO8" i="17"/>
  <c r="AP8" i="17"/>
  <c r="AP83" i="17" s="1"/>
  <c r="AP84" i="17" s="1"/>
  <c r="AP85" i="17" s="1"/>
  <c r="AF87" i="17" s="1"/>
  <c r="AS18" i="17"/>
  <c r="AL18" i="17"/>
  <c r="AN18" i="17"/>
  <c r="AO18" i="17"/>
  <c r="AP18" i="17"/>
  <c r="AQ18" i="17"/>
  <c r="AS28" i="17"/>
  <c r="AN28" i="17"/>
  <c r="AQ28" i="17"/>
  <c r="AP28" i="17"/>
  <c r="AU28" i="17"/>
  <c r="AO28" i="17"/>
  <c r="AS38" i="17"/>
  <c r="AO38" i="17"/>
  <c r="AL38" i="17"/>
  <c r="AQ38" i="17"/>
  <c r="AR48" i="17"/>
  <c r="AL48" i="17"/>
  <c r="AO48" i="17"/>
  <c r="AQ48" i="17"/>
  <c r="AP48" i="17"/>
  <c r="AS58" i="17"/>
  <c r="AP58" i="17"/>
  <c r="AU58" i="17"/>
  <c r="AO58" i="17"/>
  <c r="AQ68" i="17"/>
  <c r="AN68" i="17"/>
  <c r="AT68" i="17"/>
  <c r="AO68" i="17"/>
  <c r="AU68" i="17"/>
  <c r="AS78" i="17"/>
  <c r="AO78" i="17"/>
  <c r="AQ78" i="17"/>
  <c r="AL78" i="17"/>
  <c r="AP78" i="17"/>
  <c r="AU78" i="17"/>
  <c r="AP118" i="17"/>
  <c r="AS118" i="17"/>
  <c r="AR118" i="17"/>
  <c r="AT128" i="17"/>
  <c r="AU128" i="17"/>
  <c r="AO138" i="17"/>
  <c r="AU138" i="17"/>
  <c r="AP138" i="17"/>
  <c r="AR138" i="17"/>
  <c r="AT158" i="17"/>
  <c r="AP158" i="17"/>
  <c r="AS178" i="17"/>
  <c r="AP178" i="17"/>
  <c r="AS188" i="17"/>
  <c r="AU188" i="17"/>
  <c r="AP126" i="17"/>
  <c r="AP169" i="17"/>
  <c r="AO164" i="17"/>
  <c r="AU113" i="17"/>
  <c r="AJ176" i="17"/>
  <c r="AD79" i="17"/>
  <c r="AU39" i="17"/>
  <c r="AU79" i="17"/>
  <c r="AU6" i="17"/>
  <c r="AL49" i="17"/>
  <c r="AP55" i="17"/>
  <c r="AT79" i="17"/>
  <c r="AP29" i="17"/>
  <c r="AN32" i="17"/>
  <c r="AI186" i="17"/>
  <c r="AO16" i="17"/>
  <c r="AS13" i="17"/>
  <c r="AS33" i="17"/>
  <c r="AN33" i="17"/>
  <c r="AS43" i="17"/>
  <c r="AL43" i="17"/>
  <c r="AS53" i="17"/>
  <c r="AS63" i="17"/>
  <c r="AO63" i="17"/>
  <c r="AN73" i="17"/>
  <c r="AO123" i="17"/>
  <c r="AO160" i="17"/>
  <c r="AO180" i="17"/>
  <c r="AU143" i="17"/>
  <c r="AI78" i="17"/>
  <c r="AT176" i="17"/>
  <c r="AS160" i="17"/>
  <c r="AK68" i="17"/>
  <c r="AN21" i="17"/>
  <c r="AD81" i="17"/>
  <c r="AG70" i="17"/>
  <c r="AE71" i="17"/>
  <c r="AP43" i="17"/>
  <c r="AP9" i="17"/>
  <c r="AJ60" i="17"/>
  <c r="AF20" i="17"/>
  <c r="AN13" i="17"/>
  <c r="AB60" i="17"/>
  <c r="AE112" i="17"/>
  <c r="AE120" i="17"/>
  <c r="AG40" i="17"/>
  <c r="AG22" i="17"/>
  <c r="AO46" i="17"/>
  <c r="AK45" i="17"/>
  <c r="AG45" i="17"/>
  <c r="AE155" i="17"/>
  <c r="AK155" i="17"/>
  <c r="AP130" i="17"/>
  <c r="AP150" i="17"/>
  <c r="AP170" i="17"/>
  <c r="AK160" i="17"/>
  <c r="AO163" i="17"/>
  <c r="AO183" i="17"/>
  <c r="AI81" i="17"/>
  <c r="AT186" i="17"/>
  <c r="AQ70" i="17"/>
  <c r="AK11" i="17"/>
  <c r="AU40" i="17"/>
  <c r="AQ46" i="17"/>
  <c r="AD75" i="17"/>
  <c r="AG75" i="17"/>
  <c r="AB25" i="17"/>
  <c r="AB31" i="17"/>
  <c r="AB70" i="17"/>
  <c r="AP20" i="17"/>
  <c r="AL33" i="17"/>
  <c r="AF78" i="17"/>
  <c r="AP30" i="17"/>
  <c r="AF22" i="17"/>
  <c r="AF25" i="17"/>
  <c r="AF131" i="17"/>
  <c r="AO113" i="17"/>
  <c r="AO190" i="17" s="1"/>
  <c r="AO139" i="17"/>
  <c r="AE175" i="17"/>
  <c r="AI118" i="17"/>
  <c r="AE35" i="17"/>
  <c r="AE30" i="17"/>
  <c r="AS6" i="17"/>
  <c r="AQ6" i="17"/>
  <c r="AN6" i="17"/>
  <c r="AS36" i="17"/>
  <c r="AS46" i="17"/>
  <c r="AS66" i="17"/>
  <c r="AQ66" i="17"/>
  <c r="AO116" i="17"/>
  <c r="AP133" i="17"/>
  <c r="AP153" i="17"/>
  <c r="AP173" i="17"/>
  <c r="AO186" i="17"/>
  <c r="AU116" i="17"/>
  <c r="AU153" i="17"/>
  <c r="AI185" i="17"/>
  <c r="AI50" i="17"/>
  <c r="AQ50" i="17"/>
  <c r="AK80" i="17"/>
  <c r="AN11" i="17"/>
  <c r="AG60" i="17"/>
  <c r="AQ30" i="17"/>
  <c r="AG78" i="17"/>
  <c r="AO30" i="17"/>
  <c r="AD5" i="17"/>
  <c r="AB8" i="17"/>
  <c r="AL13" i="17"/>
  <c r="AJ51" i="17"/>
  <c r="AJ83" i="17" s="1"/>
  <c r="AJ85" i="17" s="1"/>
  <c r="AP51" i="17"/>
  <c r="AP50" i="17"/>
  <c r="AP61" i="17"/>
  <c r="AK32" i="17"/>
  <c r="AF151" i="17"/>
  <c r="AE180" i="17"/>
  <c r="AL70" i="17"/>
  <c r="AO119" i="17"/>
  <c r="AE20" i="17"/>
  <c r="AO146" i="17"/>
  <c r="AI160" i="17"/>
  <c r="AE42" i="17"/>
  <c r="AO73" i="17"/>
  <c r="AG28" i="17"/>
  <c r="AD28" i="17"/>
  <c r="AB28" i="17"/>
  <c r="AE28" i="17"/>
  <c r="AF38" i="17"/>
  <c r="AG38" i="17"/>
  <c r="AF128" i="17"/>
  <c r="AE128" i="17"/>
  <c r="AK138" i="17"/>
  <c r="AF138" i="17"/>
  <c r="AE158" i="17"/>
  <c r="AF158" i="17"/>
  <c r="AI168" i="17"/>
  <c r="AF168" i="17"/>
  <c r="AI178" i="17"/>
  <c r="AF178" i="17"/>
  <c r="AK188" i="17"/>
  <c r="AF188" i="17"/>
  <c r="AP116" i="17"/>
  <c r="AP136" i="17"/>
  <c r="AP156" i="17"/>
  <c r="AP176" i="17"/>
  <c r="AF161" i="17"/>
  <c r="AU159" i="17"/>
  <c r="AT116" i="17"/>
  <c r="AS140" i="17"/>
  <c r="AS173" i="17"/>
  <c r="AN36" i="17"/>
  <c r="AQ61" i="17"/>
  <c r="AU46" i="17"/>
  <c r="AU33" i="17"/>
  <c r="AD21" i="17"/>
  <c r="AE48" i="17"/>
  <c r="AO56" i="17"/>
  <c r="AL40" i="17"/>
  <c r="AR129" i="17"/>
  <c r="AF10" i="17"/>
  <c r="AF50" i="17"/>
  <c r="AT23" i="17"/>
  <c r="AF81" i="17"/>
  <c r="AP60" i="17"/>
  <c r="AO70" i="17"/>
  <c r="AE151" i="17"/>
  <c r="AE168" i="17"/>
  <c r="AE22" i="17"/>
  <c r="AD52" i="17"/>
  <c r="AE21" i="17"/>
  <c r="AG52" i="17"/>
  <c r="AJ128" i="17"/>
  <c r="AS9" i="17"/>
  <c r="AQ9" i="17"/>
  <c r="AU19" i="17"/>
  <c r="AN19" i="17"/>
  <c r="AS39" i="17"/>
  <c r="AN49" i="17"/>
  <c r="AS59" i="17"/>
  <c r="AQ69" i="17"/>
  <c r="AP119" i="17"/>
  <c r="AP139" i="17"/>
  <c r="AK151" i="17"/>
  <c r="AI21" i="17"/>
  <c r="AT129" i="17"/>
  <c r="AK78" i="17"/>
  <c r="AQ29" i="17"/>
  <c r="AO80" i="17"/>
  <c r="AL11" i="17"/>
  <c r="AL6" i="17"/>
  <c r="AH152" i="17"/>
  <c r="AT51" i="17"/>
  <c r="AP11" i="17"/>
  <c r="AF125" i="17"/>
  <c r="AB5" i="17"/>
  <c r="AB83" i="17" s="1"/>
  <c r="AB85" i="17" s="1"/>
  <c r="AO129" i="17"/>
  <c r="AH11" i="17"/>
  <c r="AO33" i="17"/>
  <c r="AK161" i="17"/>
  <c r="AI135" i="17"/>
  <c r="AE178" i="17"/>
  <c r="AG12" i="17"/>
  <c r="AE32" i="17"/>
  <c r="AG10" i="17"/>
  <c r="AE10" i="17"/>
  <c r="AK120" i="17"/>
  <c r="AI120" i="17"/>
  <c r="AF130" i="17"/>
  <c r="AE130" i="17"/>
  <c r="AF140" i="17"/>
  <c r="AK140" i="17"/>
  <c r="AI150" i="17"/>
  <c r="AF150" i="17"/>
  <c r="AF170" i="17"/>
  <c r="AE170" i="17"/>
  <c r="AP120" i="17"/>
  <c r="AP140" i="17"/>
  <c r="AO153" i="17"/>
  <c r="AI22" i="17"/>
  <c r="AI60" i="17"/>
  <c r="AT130" i="17"/>
  <c r="AG20" i="17"/>
  <c r="AN31" i="17"/>
  <c r="AE75" i="17"/>
  <c r="AB15" i="17"/>
  <c r="AB32" i="17"/>
  <c r="AL53" i="17"/>
  <c r="AH118" i="17"/>
  <c r="AF45" i="17"/>
  <c r="AK22" i="17"/>
  <c r="AN10" i="17"/>
  <c r="AK185" i="17"/>
  <c r="AE31" i="17"/>
  <c r="AI165" i="17"/>
  <c r="AR16" i="17"/>
  <c r="AQ73" i="17"/>
  <c r="AS50" i="17"/>
  <c r="AU50" i="17"/>
  <c r="AU60" i="17"/>
  <c r="AS60" i="17"/>
  <c r="AS80" i="17"/>
  <c r="AQ80" i="17"/>
  <c r="AP80" i="17"/>
  <c r="AN80" i="17"/>
  <c r="AE148" i="17"/>
  <c r="AI61" i="17"/>
  <c r="AD20" i="17"/>
  <c r="AH22" i="17"/>
  <c r="AQ60" i="17"/>
  <c r="AB30" i="17"/>
  <c r="AL21" i="17"/>
  <c r="AR153" i="17"/>
  <c r="AP73" i="17"/>
  <c r="AT9" i="17"/>
  <c r="AT66" i="17"/>
  <c r="AF18" i="17"/>
  <c r="AF112" i="17"/>
  <c r="AR11" i="17"/>
  <c r="AE138" i="17"/>
  <c r="AE51" i="17"/>
  <c r="AG51" i="17"/>
  <c r="AD71" i="17"/>
  <c r="AG71" i="17"/>
  <c r="AB71" i="17"/>
  <c r="AI28" i="17"/>
  <c r="AT151" i="17"/>
  <c r="AD80" i="17"/>
  <c r="AR31" i="17"/>
  <c r="AQ36" i="17"/>
  <c r="AG72" i="17"/>
  <c r="AB35" i="17"/>
  <c r="AF31" i="17"/>
  <c r="AJ78" i="17"/>
  <c r="AP59" i="17"/>
  <c r="AU69" i="17"/>
  <c r="AL79" i="17"/>
  <c r="AE171" i="17"/>
  <c r="AO19" i="17"/>
  <c r="AH41" i="17"/>
  <c r="AE121" i="17"/>
  <c r="AQ79" i="17"/>
  <c r="AU21" i="17"/>
  <c r="AS21" i="17"/>
  <c r="AQ41" i="17"/>
  <c r="AN41" i="17"/>
  <c r="AO41" i="17"/>
  <c r="AS71" i="17"/>
  <c r="AS81" i="17"/>
  <c r="AU81" i="17"/>
  <c r="AP123" i="17"/>
  <c r="AP143" i="17"/>
  <c r="AO176" i="17"/>
  <c r="AI30" i="17"/>
  <c r="AQ13" i="17"/>
  <c r="AG8" i="17"/>
  <c r="AE78" i="17"/>
  <c r="AD45" i="17"/>
  <c r="AB22" i="17"/>
  <c r="AB38" i="17"/>
  <c r="AP21" i="17"/>
  <c r="AJ12" i="17"/>
  <c r="AT69" i="17"/>
  <c r="AF71" i="17"/>
  <c r="AU13" i="17"/>
  <c r="AE150" i="17"/>
  <c r="AE11" i="17"/>
  <c r="AE160" i="17"/>
  <c r="AQ43" i="17"/>
  <c r="AG41" i="17"/>
  <c r="AE61" i="17"/>
  <c r="AO50" i="17"/>
  <c r="AF142" i="17"/>
  <c r="AE142" i="17"/>
  <c r="AF162" i="17"/>
  <c r="AE162" i="17"/>
  <c r="AF182" i="17"/>
  <c r="AE182" i="17"/>
  <c r="AN9" i="17"/>
  <c r="AG5" i="17"/>
  <c r="AN70" i="17"/>
  <c r="AQ63" i="17"/>
  <c r="AE45" i="17"/>
  <c r="AR43" i="17"/>
  <c r="AB58" i="17"/>
  <c r="AL51" i="17"/>
  <c r="AH155" i="17"/>
  <c r="AP66" i="17"/>
  <c r="AP36" i="17"/>
  <c r="AT73" i="17"/>
  <c r="AP63" i="17"/>
  <c r="AI140" i="17"/>
  <c r="AS79" i="17"/>
  <c r="AE135" i="17"/>
  <c r="AQ49" i="17"/>
  <c r="AE5" i="17"/>
  <c r="AE83" i="17" s="1"/>
  <c r="AE85" i="17" s="1"/>
  <c r="AR36" i="17"/>
  <c r="AM186" i="17"/>
  <c r="AC176" i="17"/>
  <c r="AM173" i="17"/>
  <c r="AC164" i="17"/>
  <c r="AM182" i="17"/>
  <c r="AM169" i="17"/>
  <c r="AC147" i="17"/>
  <c r="AM143" i="17"/>
  <c r="AC138" i="17"/>
  <c r="AM133" i="17"/>
  <c r="AM122" i="17"/>
  <c r="AC187" i="17"/>
  <c r="AM185" i="17"/>
  <c r="AC183" i="17"/>
  <c r="AC178" i="17"/>
  <c r="AC174" i="17"/>
  <c r="AM138" i="17"/>
  <c r="AC120" i="17"/>
  <c r="AC175" i="17"/>
  <c r="AC170" i="17"/>
  <c r="AC161" i="17"/>
  <c r="AC152" i="17"/>
  <c r="AC135" i="17"/>
  <c r="AC121" i="17"/>
  <c r="AM117" i="17"/>
  <c r="AC113" i="17"/>
  <c r="AM181" i="17"/>
  <c r="AM159" i="17"/>
  <c r="AC157" i="17"/>
  <c r="AC142" i="17"/>
  <c r="AM139" i="17"/>
  <c r="AC129" i="17"/>
  <c r="AC184" i="17"/>
  <c r="AM164" i="17"/>
  <c r="AM132" i="17"/>
  <c r="AC179" i="17"/>
  <c r="AM177" i="17"/>
  <c r="AC166" i="17"/>
  <c r="AC148" i="17"/>
  <c r="AM145" i="17"/>
  <c r="AC136" i="17"/>
  <c r="AM126" i="17"/>
  <c r="AC122" i="17"/>
  <c r="AM118" i="17"/>
  <c r="AM155" i="17"/>
  <c r="AM151" i="17"/>
  <c r="AM140" i="17"/>
  <c r="AM127" i="17"/>
  <c r="AM187" i="17"/>
  <c r="AM162" i="17"/>
  <c r="AM146" i="17"/>
  <c r="AM135" i="17"/>
  <c r="AM131" i="17"/>
  <c r="AC117" i="17"/>
  <c r="AM178" i="17"/>
  <c r="AC126" i="17"/>
  <c r="AC180" i="17"/>
  <c r="AM128" i="17"/>
  <c r="AM166" i="17"/>
  <c r="AM163" i="17"/>
  <c r="AC158" i="17"/>
  <c r="AM156" i="17"/>
  <c r="AM115" i="17"/>
  <c r="AC155" i="17"/>
  <c r="AC145" i="17"/>
  <c r="AC134" i="17"/>
  <c r="AM119" i="17"/>
  <c r="AM176" i="17"/>
  <c r="AM136" i="17"/>
  <c r="AC130" i="17"/>
  <c r="AM124" i="17"/>
  <c r="AC172" i="17"/>
  <c r="AM170" i="17"/>
  <c r="AC149" i="17"/>
  <c r="AC118" i="17"/>
  <c r="AC181" i="17"/>
  <c r="AM160" i="17"/>
  <c r="AC127" i="17"/>
  <c r="AM116" i="17"/>
  <c r="AM147" i="17"/>
  <c r="AC131" i="17"/>
  <c r="AM120" i="17"/>
  <c r="AM183" i="17"/>
  <c r="AM144" i="17"/>
  <c r="AC143" i="17"/>
  <c r="AM137" i="17"/>
  <c r="AM112" i="17"/>
  <c r="AC173" i="17"/>
  <c r="AM167" i="17"/>
  <c r="AM129" i="17"/>
  <c r="AC128" i="17"/>
  <c r="AC169" i="17"/>
  <c r="AC163" i="17"/>
  <c r="AC156" i="17"/>
  <c r="AC124" i="17"/>
  <c r="AC115" i="17"/>
  <c r="AC182" i="17"/>
  <c r="AM174" i="17"/>
  <c r="AC132" i="17"/>
  <c r="AM121" i="17"/>
  <c r="AM180" i="17"/>
  <c r="AM161" i="17"/>
  <c r="AM158" i="17"/>
  <c r="AM148" i="17"/>
  <c r="AM134" i="17"/>
  <c r="AC119" i="17"/>
  <c r="AC116" i="17"/>
  <c r="AM152" i="17"/>
  <c r="AM172" i="17"/>
  <c r="AC185" i="17"/>
  <c r="AC160" i="17"/>
  <c r="AC167" i="17"/>
  <c r="AC162" i="17"/>
  <c r="AC112" i="17"/>
  <c r="AM142" i="17"/>
  <c r="AM113" i="17"/>
  <c r="AC140" i="17"/>
  <c r="AC133" i="17"/>
  <c r="AM179" i="17"/>
  <c r="AM157" i="17"/>
  <c r="AC146" i="17"/>
  <c r="AM130" i="17"/>
  <c r="AM184" i="17"/>
  <c r="AM175" i="17"/>
  <c r="AC139" i="17"/>
  <c r="AC137" i="17"/>
  <c r="AM149" i="17"/>
  <c r="AC144" i="17"/>
  <c r="AC177" i="17"/>
  <c r="AC151" i="17"/>
  <c r="AC159" i="17"/>
  <c r="AC186" i="17"/>
  <c r="AQ179" i="17"/>
  <c r="AG177" i="17"/>
  <c r="AG165" i="17"/>
  <c r="AQ161" i="17"/>
  <c r="AQ155" i="17"/>
  <c r="AG145" i="17"/>
  <c r="AQ140" i="17"/>
  <c r="AQ183" i="17"/>
  <c r="AQ170" i="17"/>
  <c r="AQ158" i="17"/>
  <c r="AQ144" i="17"/>
  <c r="AG140" i="17"/>
  <c r="AG188" i="17"/>
  <c r="AG182" i="17"/>
  <c r="AG184" i="17"/>
  <c r="AG129" i="17"/>
  <c r="AQ117" i="17"/>
  <c r="AG114" i="17"/>
  <c r="AQ186" i="17"/>
  <c r="AG185" i="17"/>
  <c r="AG179" i="17"/>
  <c r="AG148" i="17"/>
  <c r="AQ145" i="17"/>
  <c r="AG143" i="17"/>
  <c r="AG137" i="17"/>
  <c r="AQ126" i="17"/>
  <c r="AG115" i="17"/>
  <c r="AQ177" i="17"/>
  <c r="AQ173" i="17"/>
  <c r="AG171" i="17"/>
  <c r="AQ168" i="17"/>
  <c r="AQ164" i="17"/>
  <c r="AG153" i="17"/>
  <c r="AG123" i="17"/>
  <c r="AQ118" i="17"/>
  <c r="AG116" i="17"/>
  <c r="AG162" i="17"/>
  <c r="AG158" i="17"/>
  <c r="AQ133" i="17"/>
  <c r="AG130" i="17"/>
  <c r="AQ127" i="17"/>
  <c r="AG180" i="17"/>
  <c r="AG176" i="17"/>
  <c r="AG167" i="17"/>
  <c r="AQ151" i="17"/>
  <c r="AG149" i="17"/>
  <c r="AQ146" i="17"/>
  <c r="AG138" i="17"/>
  <c r="AG124" i="17"/>
  <c r="AQ119" i="17"/>
  <c r="AG172" i="17"/>
  <c r="AG144" i="17"/>
  <c r="AQ134" i="17"/>
  <c r="AQ128" i="17"/>
  <c r="AG161" i="17"/>
  <c r="AQ159" i="17"/>
  <c r="AQ139" i="17"/>
  <c r="AG134" i="17"/>
  <c r="AQ115" i="17"/>
  <c r="AQ185" i="17"/>
  <c r="AQ169" i="17"/>
  <c r="AQ166" i="17"/>
  <c r="AQ156" i="17"/>
  <c r="AG155" i="17"/>
  <c r="AQ143" i="17"/>
  <c r="AG113" i="17"/>
  <c r="AQ163" i="17"/>
  <c r="AQ150" i="17"/>
  <c r="AQ136" i="17"/>
  <c r="AQ176" i="17"/>
  <c r="AG175" i="17"/>
  <c r="AG168" i="17"/>
  <c r="AQ153" i="17"/>
  <c r="AG142" i="17"/>
  <c r="AQ132" i="17"/>
  <c r="AG127" i="17"/>
  <c r="AQ124" i="17"/>
  <c r="AG122" i="17"/>
  <c r="AG118" i="17"/>
  <c r="AQ182" i="17"/>
  <c r="AG181" i="17"/>
  <c r="AG131" i="17"/>
  <c r="AQ116" i="17"/>
  <c r="AQ188" i="17"/>
  <c r="AG187" i="17"/>
  <c r="AQ160" i="17"/>
  <c r="AG159" i="17"/>
  <c r="AG152" i="17"/>
  <c r="AQ147" i="17"/>
  <c r="AG146" i="17"/>
  <c r="AQ120" i="17"/>
  <c r="AG178" i="17"/>
  <c r="AG139" i="17"/>
  <c r="AG135" i="17"/>
  <c r="AQ125" i="17"/>
  <c r="AQ157" i="17"/>
  <c r="AQ137" i="17"/>
  <c r="AG128" i="17"/>
  <c r="AG173" i="17"/>
  <c r="AG169" i="17"/>
  <c r="AG163" i="17"/>
  <c r="AG150" i="17"/>
  <c r="AQ112" i="17"/>
  <c r="AQ171" i="17"/>
  <c r="AQ167" i="17"/>
  <c r="AG136" i="17"/>
  <c r="AQ121" i="17"/>
  <c r="AG119" i="17"/>
  <c r="AQ174" i="17"/>
  <c r="AQ180" i="17"/>
  <c r="AG170" i="17"/>
  <c r="AG160" i="17"/>
  <c r="AQ148" i="17"/>
  <c r="AQ113" i="17"/>
  <c r="AG164" i="17"/>
  <c r="AG147" i="17"/>
  <c r="AQ130" i="17"/>
  <c r="AQ184" i="17"/>
  <c r="AG157" i="17"/>
  <c r="AG151" i="17"/>
  <c r="AQ138" i="17"/>
  <c r="AG133" i="17"/>
  <c r="AG125" i="17"/>
  <c r="AG120" i="17"/>
  <c r="AQ172" i="17"/>
  <c r="AG183" i="17"/>
  <c r="AQ165" i="17"/>
  <c r="AG156" i="17"/>
  <c r="AQ123" i="17"/>
  <c r="AG154" i="17"/>
  <c r="AG112" i="17"/>
  <c r="AQ142" i="17"/>
  <c r="AG117" i="17"/>
  <c r="AG141" i="17"/>
  <c r="AQ181" i="17"/>
  <c r="AG174" i="17"/>
  <c r="AQ135" i="17"/>
  <c r="AQ175" i="17"/>
  <c r="AG121" i="17"/>
  <c r="AQ122" i="17"/>
  <c r="AQ187" i="17"/>
  <c r="AQ129" i="17"/>
  <c r="AQ149" i="17"/>
  <c r="AG132" i="17"/>
  <c r="AQ154" i="17"/>
  <c r="AQ141" i="17"/>
  <c r="AQ152" i="17"/>
  <c r="AQ178" i="17"/>
  <c r="AG186" i="17"/>
  <c r="AG126" i="17"/>
  <c r="AQ114" i="17"/>
  <c r="AQ131" i="17"/>
  <c r="AG166" i="17"/>
  <c r="AQ162" i="17"/>
  <c r="AB182" i="17"/>
  <c r="AB169" i="17"/>
  <c r="AL154" i="17"/>
  <c r="AL147" i="17"/>
  <c r="AB143" i="17"/>
  <c r="AL138" i="17"/>
  <c r="AB133" i="17"/>
  <c r="AB122" i="17"/>
  <c r="AB178" i="17"/>
  <c r="AB172" i="17"/>
  <c r="AB166" i="17"/>
  <c r="AL163" i="17"/>
  <c r="AB160" i="17"/>
  <c r="AL142" i="17"/>
  <c r="AL132" i="17"/>
  <c r="AB128" i="17"/>
  <c r="AL121" i="17"/>
  <c r="AL177" i="17"/>
  <c r="AB174" i="17"/>
  <c r="AL167" i="17"/>
  <c r="AB165" i="17"/>
  <c r="AL149" i="17"/>
  <c r="AB134" i="17"/>
  <c r="AL124" i="17"/>
  <c r="AL172" i="17"/>
  <c r="AB156" i="17"/>
  <c r="AB147" i="17"/>
  <c r="AL144" i="17"/>
  <c r="AB141" i="17"/>
  <c r="AL131" i="17"/>
  <c r="AB161" i="17"/>
  <c r="AB152" i="17"/>
  <c r="AB135" i="17"/>
  <c r="AL125" i="17"/>
  <c r="AB121" i="17"/>
  <c r="AL117" i="17"/>
  <c r="AB113" i="17"/>
  <c r="AL186" i="17"/>
  <c r="AL181" i="17"/>
  <c r="AL159" i="17"/>
  <c r="AB157" i="17"/>
  <c r="AL150" i="17"/>
  <c r="AB142" i="17"/>
  <c r="AL139" i="17"/>
  <c r="AB129" i="17"/>
  <c r="AB184" i="17"/>
  <c r="AL173" i="17"/>
  <c r="AL164" i="17"/>
  <c r="AB114" i="17"/>
  <c r="AB185" i="17"/>
  <c r="AB137" i="17"/>
  <c r="AL133" i="17"/>
  <c r="AB177" i="17"/>
  <c r="AB154" i="17"/>
  <c r="AL152" i="17"/>
  <c r="AB112" i="17"/>
  <c r="AL162" i="17"/>
  <c r="AB148" i="17"/>
  <c r="AL146" i="17"/>
  <c r="AL135" i="17"/>
  <c r="AB117" i="17"/>
  <c r="AL114" i="17"/>
  <c r="AL178" i="17"/>
  <c r="AB126" i="17"/>
  <c r="AL185" i="17"/>
  <c r="AL169" i="17"/>
  <c r="AB138" i="17"/>
  <c r="AL128" i="17"/>
  <c r="AL166" i="17"/>
  <c r="AB158" i="17"/>
  <c r="AL156" i="17"/>
  <c r="AL143" i="17"/>
  <c r="AL115" i="17"/>
  <c r="AL182" i="17"/>
  <c r="AB155" i="17"/>
  <c r="AB145" i="17"/>
  <c r="AL153" i="17"/>
  <c r="AB130" i="17"/>
  <c r="AB149" i="17"/>
  <c r="AL140" i="17"/>
  <c r="AB118" i="17"/>
  <c r="AB181" i="17"/>
  <c r="AB168" i="17"/>
  <c r="AL160" i="17"/>
  <c r="AB127" i="17"/>
  <c r="AL179" i="17"/>
  <c r="AB162" i="17"/>
  <c r="AB159" i="17"/>
  <c r="AL157" i="17"/>
  <c r="AL151" i="17"/>
  <c r="AB146" i="17"/>
  <c r="AB139" i="17"/>
  <c r="AL137" i="17"/>
  <c r="AL112" i="17"/>
  <c r="AB173" i="17"/>
  <c r="AL129" i="17"/>
  <c r="AB163" i="17"/>
  <c r="AB150" i="17"/>
  <c r="AL141" i="17"/>
  <c r="AL126" i="17"/>
  <c r="AB124" i="17"/>
  <c r="AB115" i="17"/>
  <c r="AL174" i="17"/>
  <c r="AB153" i="17"/>
  <c r="AB132" i="17"/>
  <c r="AB140" i="17"/>
  <c r="AB164" i="17"/>
  <c r="AL148" i="17"/>
  <c r="AB131" i="17"/>
  <c r="AL122" i="17"/>
  <c r="AL165" i="17"/>
  <c r="AL120" i="17"/>
  <c r="AB167" i="17"/>
  <c r="AL155" i="17"/>
  <c r="AB125" i="17"/>
  <c r="AL113" i="17"/>
  <c r="AL134" i="17"/>
  <c r="AL127" i="17"/>
  <c r="AL161" i="17"/>
  <c r="AL130" i="17"/>
  <c r="AL184" i="17"/>
  <c r="AL118" i="17"/>
  <c r="AL168" i="17"/>
  <c r="AB144" i="17"/>
  <c r="AB120" i="17"/>
  <c r="AB179" i="17"/>
  <c r="AB151" i="17"/>
  <c r="AL145" i="17"/>
  <c r="AB186" i="17"/>
  <c r="AL158" i="17"/>
  <c r="AD183" i="17"/>
  <c r="AN167" i="17"/>
  <c r="AN148" i="17"/>
  <c r="AN139" i="17"/>
  <c r="AN129" i="17"/>
  <c r="AD124" i="17"/>
  <c r="AN117" i="17"/>
  <c r="AD112" i="17"/>
  <c r="AD186" i="17"/>
  <c r="AD173" i="17"/>
  <c r="AN164" i="17"/>
  <c r="AD175" i="17"/>
  <c r="AN172" i="17"/>
  <c r="AN163" i="17"/>
  <c r="AD156" i="17"/>
  <c r="AN144" i="17"/>
  <c r="AN131" i="17"/>
  <c r="AN159" i="17"/>
  <c r="AD157" i="17"/>
  <c r="AN154" i="17"/>
  <c r="AD142" i="17"/>
  <c r="AD129" i="17"/>
  <c r="AN186" i="17"/>
  <c r="AN132" i="17"/>
  <c r="AD114" i="17"/>
  <c r="AD188" i="17"/>
  <c r="AD179" i="17"/>
  <c r="AN177" i="17"/>
  <c r="AN173" i="17"/>
  <c r="AD148" i="17"/>
  <c r="AN126" i="17"/>
  <c r="AD122" i="17"/>
  <c r="AN118" i="17"/>
  <c r="AD185" i="17"/>
  <c r="AD143" i="17"/>
  <c r="AD137" i="17"/>
  <c r="AN182" i="17"/>
  <c r="AD167" i="17"/>
  <c r="AN146" i="17"/>
  <c r="AN178" i="17"/>
  <c r="AD126" i="17"/>
  <c r="AD180" i="17"/>
  <c r="AN128" i="17"/>
  <c r="AD121" i="17"/>
  <c r="AN185" i="17"/>
  <c r="AD161" i="17"/>
  <c r="AN156" i="17"/>
  <c r="AD138" i="17"/>
  <c r="AN143" i="17"/>
  <c r="AN153" i="17"/>
  <c r="AN124" i="17"/>
  <c r="AD113" i="17"/>
  <c r="AD172" i="17"/>
  <c r="AD165" i="17"/>
  <c r="AD118" i="17"/>
  <c r="AN188" i="17"/>
  <c r="AN140" i="17"/>
  <c r="AD127" i="17"/>
  <c r="AN116" i="17"/>
  <c r="AD152" i="17"/>
  <c r="AD131" i="17"/>
  <c r="AN120" i="17"/>
  <c r="AD187" i="17"/>
  <c r="AN179" i="17"/>
  <c r="AD159" i="17"/>
  <c r="AN157" i="17"/>
  <c r="AD146" i="17"/>
  <c r="AD139" i="17"/>
  <c r="AN125" i="17"/>
  <c r="AD128" i="17"/>
  <c r="AD163" i="17"/>
  <c r="AD182" i="17"/>
  <c r="AD153" i="17"/>
  <c r="AD132" i="17"/>
  <c r="AN121" i="17"/>
  <c r="AN180" i="17"/>
  <c r="AN161" i="17"/>
  <c r="AD116" i="17"/>
  <c r="AD140" i="17"/>
  <c r="AN113" i="17"/>
  <c r="AD164" i="17"/>
  <c r="AN122" i="17"/>
  <c r="AN183" i="17"/>
  <c r="AD178" i="17"/>
  <c r="AN165" i="17"/>
  <c r="AN127" i="17"/>
  <c r="AN112" i="17"/>
  <c r="AN137" i="17"/>
  <c r="AD154" i="17"/>
  <c r="AN151" i="17"/>
  <c r="AN142" i="17"/>
  <c r="AD125" i="17"/>
  <c r="AD117" i="17"/>
  <c r="AN152" i="17"/>
  <c r="AN175" i="17"/>
  <c r="AN135" i="17"/>
  <c r="AN187" i="17"/>
  <c r="AD144" i="17"/>
  <c r="AD177" i="17"/>
  <c r="AD151" i="17"/>
  <c r="AD120" i="17"/>
  <c r="AN114" i="17"/>
  <c r="AD135" i="17"/>
  <c r="AN138" i="17"/>
  <c r="AM79" i="17"/>
  <c r="AC66" i="17"/>
  <c r="AC65" i="17"/>
  <c r="AM52" i="17"/>
  <c r="AC39" i="17"/>
  <c r="AM80" i="17"/>
  <c r="AC68" i="17"/>
  <c r="AC67" i="17"/>
  <c r="AM56" i="17"/>
  <c r="AM55" i="17"/>
  <c r="AM54" i="17"/>
  <c r="AM23" i="17"/>
  <c r="AC69" i="17"/>
  <c r="AM57" i="17"/>
  <c r="AC44" i="17"/>
  <c r="AC71" i="17"/>
  <c r="AM59" i="17"/>
  <c r="AC45" i="17"/>
  <c r="AM27" i="17"/>
  <c r="AM49" i="17"/>
  <c r="AC40" i="17"/>
  <c r="AM8" i="17"/>
  <c r="AM36" i="17"/>
  <c r="AC31" i="17"/>
  <c r="AM9" i="17"/>
  <c r="AM74" i="17"/>
  <c r="AC53" i="17"/>
  <c r="AC79" i="17"/>
  <c r="AC72" i="17"/>
  <c r="AM69" i="17"/>
  <c r="AM44" i="17"/>
  <c r="AC41" i="17"/>
  <c r="AC24" i="17"/>
  <c r="AM21" i="17"/>
  <c r="AM10" i="17"/>
  <c r="AM37" i="17"/>
  <c r="AC32" i="17"/>
  <c r="AM12" i="17"/>
  <c r="AM11" i="17"/>
  <c r="AM75" i="17"/>
  <c r="AC59" i="17"/>
  <c r="AC54" i="17"/>
  <c r="AM50" i="17"/>
  <c r="AC42" i="17"/>
  <c r="AC33" i="17"/>
  <c r="AM13" i="17"/>
  <c r="AM76" i="17"/>
  <c r="AC73" i="17"/>
  <c r="AM62" i="17"/>
  <c r="AC48" i="17"/>
  <c r="AC25" i="17"/>
  <c r="AC19" i="17"/>
  <c r="AM38" i="17"/>
  <c r="AM28" i="17"/>
  <c r="AM22" i="17"/>
  <c r="AM14" i="17"/>
  <c r="AM77" i="17"/>
  <c r="AM63" i="17"/>
  <c r="AM45" i="17"/>
  <c r="AC20" i="17"/>
  <c r="AC5" i="17"/>
  <c r="AC80" i="17"/>
  <c r="AM70" i="17"/>
  <c r="AM65" i="17"/>
  <c r="AC50" i="17"/>
  <c r="AM40" i="17"/>
  <c r="AC36" i="17"/>
  <c r="AM30" i="17"/>
  <c r="AC9" i="17"/>
  <c r="AC8" i="17"/>
  <c r="AM78" i="17"/>
  <c r="AC75" i="17"/>
  <c r="AC56" i="17"/>
  <c r="AM31" i="17"/>
  <c r="AC27" i="17"/>
  <c r="AC10" i="17"/>
  <c r="AC76" i="17"/>
  <c r="AM41" i="17"/>
  <c r="AC37" i="17"/>
  <c r="AM32" i="17"/>
  <c r="AC22" i="17"/>
  <c r="AC13" i="17"/>
  <c r="AC12" i="17"/>
  <c r="AC14" i="17"/>
  <c r="AC70" i="17"/>
  <c r="AC57" i="17"/>
  <c r="AM53" i="17"/>
  <c r="AC51" i="17"/>
  <c r="AC78" i="17"/>
  <c r="AC29" i="17"/>
  <c r="AM73" i="17"/>
  <c r="AM68" i="17"/>
  <c r="AM39" i="17"/>
  <c r="AC38" i="17"/>
  <c r="AM33" i="17"/>
  <c r="AM17" i="17"/>
  <c r="AC26" i="17"/>
  <c r="AC30" i="17"/>
  <c r="AM25" i="17"/>
  <c r="AM20" i="17"/>
  <c r="AM66" i="17"/>
  <c r="AC49" i="17"/>
  <c r="AM42" i="17"/>
  <c r="AC35" i="17"/>
  <c r="AM15" i="17"/>
  <c r="AC17" i="17"/>
  <c r="AM5" i="17"/>
  <c r="AC6" i="17"/>
  <c r="AM71" i="17"/>
  <c r="AC52" i="17"/>
  <c r="AM35" i="17"/>
  <c r="AC11" i="17"/>
  <c r="AM29" i="17"/>
  <c r="AM26" i="17"/>
  <c r="AC62" i="17"/>
  <c r="AM60" i="17"/>
  <c r="AC74" i="17"/>
  <c r="AM67" i="17"/>
  <c r="AM48" i="17"/>
  <c r="AC28" i="17"/>
  <c r="AM6" i="17"/>
  <c r="AC77" i="17"/>
  <c r="AC55" i="17"/>
  <c r="AC21" i="17"/>
  <c r="AC60" i="17"/>
  <c r="AM72" i="17"/>
  <c r="AC63" i="17"/>
  <c r="AM51" i="17"/>
  <c r="AM24" i="17"/>
  <c r="AC23" i="17"/>
  <c r="AM19" i="17"/>
  <c r="AC15" i="17"/>
  <c r="AI83" i="17"/>
  <c r="AI85" i="17" s="1"/>
  <c r="AC194" i="25"/>
  <c r="AC195" i="25" s="1"/>
  <c r="AC197" i="25" s="1"/>
  <c r="AC198" i="25" s="1"/>
  <c r="AC200" i="25"/>
  <c r="AC203" i="25" s="1"/>
  <c r="AC204" i="25" s="1"/>
  <c r="AK200" i="25"/>
  <c r="AK203" i="25" s="1"/>
  <c r="AK204" i="25" s="1"/>
  <c r="AK194" i="25"/>
  <c r="AK195" i="25" s="1"/>
  <c r="AK197" i="25" s="1"/>
  <c r="AK198" i="25" s="1"/>
  <c r="AJ200" i="25"/>
  <c r="AJ203" i="25" s="1"/>
  <c r="AJ204" i="25" s="1"/>
  <c r="AJ194" i="25"/>
  <c r="AJ195" i="25" s="1"/>
  <c r="AJ197" i="25" s="1"/>
  <c r="AJ198" i="25" s="1"/>
  <c r="AB194" i="25"/>
  <c r="AB195" i="25" s="1"/>
  <c r="AB197" i="25" s="1"/>
  <c r="AB198" i="25" s="1"/>
  <c r="AB200" i="25"/>
  <c r="AB203" i="25" s="1"/>
  <c r="AB204" i="25" s="1"/>
  <c r="AH200" i="25"/>
  <c r="AH203" i="25" s="1"/>
  <c r="AH204" i="25" s="1"/>
  <c r="AH194" i="25"/>
  <c r="AH195" i="25" s="1"/>
  <c r="AH197" i="25" s="1"/>
  <c r="AH198" i="25" s="1"/>
  <c r="AE200" i="25"/>
  <c r="AE203" i="25" s="1"/>
  <c r="AE204" i="25" s="1"/>
  <c r="AE194" i="25"/>
  <c r="AE195" i="25" s="1"/>
  <c r="AE197" i="25" s="1"/>
  <c r="AE198" i="25" s="1"/>
  <c r="AI200" i="25"/>
  <c r="AI203" i="25" s="1"/>
  <c r="AI204" i="25" s="1"/>
  <c r="AI194" i="25"/>
  <c r="AI195" i="25" s="1"/>
  <c r="AI197" i="25" s="1"/>
  <c r="AI198" i="25" s="1"/>
  <c r="AD200" i="25"/>
  <c r="AD203" i="25" s="1"/>
  <c r="AD204" i="25" s="1"/>
  <c r="AD194" i="25"/>
  <c r="AD195" i="25" s="1"/>
  <c r="AD197" i="25" s="1"/>
  <c r="AD198" i="25" s="1"/>
  <c r="AG200" i="25"/>
  <c r="AG203" i="25" s="1"/>
  <c r="AG204" i="25" s="1"/>
  <c r="AG194" i="25"/>
  <c r="AG195" i="25" s="1"/>
  <c r="AG197" i="25" s="1"/>
  <c r="AG198" i="25" s="1"/>
  <c r="AF200" i="25"/>
  <c r="AF203" i="25" s="1"/>
  <c r="AF204" i="25" s="1"/>
  <c r="AF194" i="25"/>
  <c r="AF195" i="25" s="1"/>
  <c r="AF197" i="25" s="1"/>
  <c r="AF198" i="25" s="1"/>
  <c r="AR129" i="15"/>
  <c r="AH155" i="15"/>
  <c r="AR118" i="15"/>
  <c r="AR138" i="15"/>
  <c r="AH148" i="15"/>
  <c r="AR136" i="15"/>
  <c r="AH126" i="15"/>
  <c r="AR150" i="15"/>
  <c r="AR126" i="15"/>
  <c r="AR152" i="15"/>
  <c r="AR155" i="15"/>
  <c r="AH173" i="15"/>
  <c r="AR153" i="15"/>
  <c r="AR173" i="15"/>
  <c r="AH123" i="15"/>
  <c r="AH138" i="15"/>
  <c r="AR148" i="15"/>
  <c r="AH150" i="15"/>
  <c r="AH118" i="15"/>
  <c r="AH190" i="15" s="1"/>
  <c r="AH192" i="15" s="1"/>
  <c r="AH129" i="15"/>
  <c r="AR143" i="15"/>
  <c r="AH134" i="15"/>
  <c r="AR123" i="15"/>
  <c r="AR134" i="15"/>
  <c r="AH136" i="15"/>
  <c r="AH153" i="15"/>
  <c r="AH152" i="15"/>
  <c r="AH143" i="15"/>
  <c r="AK112" i="15"/>
  <c r="AK152" i="15"/>
  <c r="AU151" i="15"/>
  <c r="AK141" i="15"/>
  <c r="AK161" i="15"/>
  <c r="AU120" i="15"/>
  <c r="AU140" i="15"/>
  <c r="AU160" i="15"/>
  <c r="AK170" i="15"/>
  <c r="AU129" i="15"/>
  <c r="AK139" i="15"/>
  <c r="AK159" i="15"/>
  <c r="AU118" i="15"/>
  <c r="AU138" i="15"/>
  <c r="AU178" i="15"/>
  <c r="AK128" i="15"/>
  <c r="AK188" i="15"/>
  <c r="AU114" i="15"/>
  <c r="AK124" i="15"/>
  <c r="AK144" i="15"/>
  <c r="AK164" i="15"/>
  <c r="AU143" i="15"/>
  <c r="AK113" i="15"/>
  <c r="AK190" i="15" s="1"/>
  <c r="AK192" i="15" s="1"/>
  <c r="AK133" i="15"/>
  <c r="AU146" i="15"/>
  <c r="AK116" i="15"/>
  <c r="AU186" i="15"/>
  <c r="AU126" i="15"/>
  <c r="AU152" i="15"/>
  <c r="AU161" i="15"/>
  <c r="AU135" i="15"/>
  <c r="AU155" i="15"/>
  <c r="AU167" i="15"/>
  <c r="AU175" i="15"/>
  <c r="AK125" i="15"/>
  <c r="AK120" i="15"/>
  <c r="AK129" i="15"/>
  <c r="AU139" i="15"/>
  <c r="AK126" i="15"/>
  <c r="AU125" i="15"/>
  <c r="AU176" i="15"/>
  <c r="AK186" i="15"/>
  <c r="AU187" i="15"/>
  <c r="AK114" i="15"/>
  <c r="AK118" i="15"/>
  <c r="AK147" i="15"/>
  <c r="AK157" i="15"/>
  <c r="AK160" i="15"/>
  <c r="AK177" i="15"/>
  <c r="AU185" i="15"/>
  <c r="AU147" i="15"/>
  <c r="AU144" i="15"/>
  <c r="AK167" i="15"/>
  <c r="AU159" i="15"/>
  <c r="AK138" i="15"/>
  <c r="AU165" i="15"/>
  <c r="AK153" i="15"/>
  <c r="AK187" i="15"/>
  <c r="AU141" i="15"/>
  <c r="AU177" i="15"/>
  <c r="AU188" i="15"/>
  <c r="AK151" i="15"/>
  <c r="AK143" i="15"/>
  <c r="AU133" i="15"/>
  <c r="AU170" i="15"/>
  <c r="AU124" i="15"/>
  <c r="AU157" i="15"/>
  <c r="AU113" i="15"/>
  <c r="AU128" i="15"/>
  <c r="AK146" i="15"/>
  <c r="AK140" i="15"/>
  <c r="AK155" i="15"/>
  <c r="AK165" i="15"/>
  <c r="AK178" i="15"/>
  <c r="AK175" i="15"/>
  <c r="AK135" i="15"/>
  <c r="AU116" i="15"/>
  <c r="AU153" i="15"/>
  <c r="AK185" i="15"/>
  <c r="AK176" i="15"/>
  <c r="AU112" i="15"/>
  <c r="AU164" i="15"/>
  <c r="R190" i="15"/>
  <c r="S190" i="15"/>
  <c r="U190" i="15"/>
  <c r="V190" i="15"/>
  <c r="W190" i="15"/>
  <c r="Y190" i="15"/>
  <c r="Z190" i="15"/>
  <c r="T190" i="15"/>
  <c r="S83" i="15"/>
  <c r="AC5" i="15" s="1"/>
  <c r="W83" i="15"/>
  <c r="AG16" i="15" s="1"/>
  <c r="Z83" i="15"/>
  <c r="AJ22" i="15" s="1"/>
  <c r="V83" i="15"/>
  <c r="AF58" i="15" s="1"/>
  <c r="AA83" i="15"/>
  <c r="AK31" i="15" s="1"/>
  <c r="R83" i="15"/>
  <c r="AC27" i="15"/>
  <c r="AC67" i="15"/>
  <c r="AC71" i="15"/>
  <c r="AC36" i="15"/>
  <c r="AC56" i="15"/>
  <c r="AC76" i="15"/>
  <c r="AC8" i="15"/>
  <c r="AC37" i="15"/>
  <c r="AC65" i="15"/>
  <c r="AC12" i="15"/>
  <c r="AC72" i="15"/>
  <c r="AC48" i="15"/>
  <c r="AC68" i="15"/>
  <c r="AC75" i="15"/>
  <c r="AC13" i="15"/>
  <c r="AC33" i="15"/>
  <c r="AC22" i="15"/>
  <c r="AC60" i="15"/>
  <c r="AC14" i="15"/>
  <c r="AC54" i="15"/>
  <c r="AC74" i="15"/>
  <c r="AC32" i="15"/>
  <c r="AC17" i="15"/>
  <c r="AC15" i="15"/>
  <c r="AC63" i="15"/>
  <c r="AC57" i="15"/>
  <c r="AC77" i="15"/>
  <c r="AC80" i="15"/>
  <c r="AC21" i="15"/>
  <c r="AC41" i="15"/>
  <c r="AC19" i="15"/>
  <c r="AC39" i="15"/>
  <c r="AC59" i="15"/>
  <c r="AC42" i="15"/>
  <c r="AC31" i="15"/>
  <c r="AC9" i="15"/>
  <c r="AC29" i="15"/>
  <c r="AC10" i="15"/>
  <c r="AC30" i="15"/>
  <c r="AC50" i="15"/>
  <c r="AC70" i="15"/>
  <c r="AC53" i="15"/>
  <c r="AC51" i="15"/>
  <c r="AC40" i="15"/>
  <c r="AC6" i="15"/>
  <c r="AC26" i="15"/>
  <c r="AC66" i="15"/>
  <c r="AC55" i="15"/>
  <c r="AC20" i="15"/>
  <c r="AC49" i="15"/>
  <c r="AC38" i="15"/>
  <c r="AC24" i="15"/>
  <c r="AC44" i="15"/>
  <c r="AC73" i="15"/>
  <c r="AC69" i="15"/>
  <c r="AC78" i="15"/>
  <c r="AF40" i="15"/>
  <c r="AF60" i="15"/>
  <c r="AF65" i="15"/>
  <c r="AF68" i="15"/>
  <c r="AF56" i="15"/>
  <c r="AF14" i="15"/>
  <c r="AF34" i="15"/>
  <c r="AF54" i="15"/>
  <c r="AF12" i="15"/>
  <c r="AF81" i="15"/>
  <c r="AF10" i="15"/>
  <c r="AF33" i="15"/>
  <c r="AF73" i="15"/>
  <c r="AF31" i="15"/>
  <c r="AF26" i="15"/>
  <c r="AG11" i="15"/>
  <c r="AG71" i="15"/>
  <c r="AG13" i="15"/>
  <c r="AG40" i="15"/>
  <c r="AG60" i="15"/>
  <c r="AG80" i="15"/>
  <c r="AG52" i="15"/>
  <c r="AG72" i="15"/>
  <c r="AG61" i="15"/>
  <c r="AG81" i="15"/>
  <c r="AG9" i="15"/>
  <c r="AG29" i="15"/>
  <c r="AG49" i="15"/>
  <c r="AG69" i="15"/>
  <c r="AG66" i="15"/>
  <c r="AG44" i="15"/>
  <c r="AG58" i="15"/>
  <c r="AG32" i="15"/>
  <c r="AG39" i="15"/>
  <c r="AG79" i="15"/>
  <c r="AG37" i="15"/>
  <c r="AG26" i="15"/>
  <c r="AG46" i="15"/>
  <c r="AG33" i="15"/>
  <c r="AG7" i="15"/>
  <c r="AG27" i="15"/>
  <c r="AG47" i="15"/>
  <c r="AG67" i="15"/>
  <c r="AG36" i="15"/>
  <c r="AG42" i="15"/>
  <c r="AG62" i="15"/>
  <c r="AG65" i="15"/>
  <c r="AG23" i="15"/>
  <c r="AG43" i="15"/>
  <c r="AG63" i="15"/>
  <c r="AG41" i="15"/>
  <c r="AG59" i="15"/>
  <c r="AG6" i="15"/>
  <c r="AG73" i="15"/>
  <c r="AG14" i="15"/>
  <c r="AG34" i="15"/>
  <c r="AG54" i="15"/>
  <c r="AG74" i="15"/>
  <c r="AG21" i="15"/>
  <c r="AG53" i="15"/>
  <c r="AG22" i="15"/>
  <c r="AG70" i="15"/>
  <c r="AG17" i="15"/>
  <c r="AG77" i="15"/>
  <c r="AG15" i="15"/>
  <c r="AG64" i="15"/>
  <c r="AG8" i="15"/>
  <c r="AG28" i="15"/>
  <c r="AG48" i="15"/>
  <c r="AG68" i="15"/>
  <c r="AG57" i="15"/>
  <c r="AJ24" i="15"/>
  <c r="AJ44" i="15"/>
  <c r="AJ73" i="15"/>
  <c r="AJ69" i="15"/>
  <c r="AJ66" i="15"/>
  <c r="AK5" i="15"/>
  <c r="AK63" i="15"/>
  <c r="AK13" i="15"/>
  <c r="AK33" i="15"/>
  <c r="AK53" i="15"/>
  <c r="AK50" i="15"/>
  <c r="AK22" i="15"/>
  <c r="AK52" i="15"/>
  <c r="L3" i="14"/>
  <c r="X8" i="14"/>
  <c r="V13" i="14"/>
  <c r="V15" i="14"/>
  <c r="V17" i="14"/>
  <c r="V19" i="14"/>
  <c r="V21" i="14"/>
  <c r="V23" i="14"/>
  <c r="V25" i="14"/>
  <c r="V27" i="14"/>
  <c r="V29" i="14"/>
  <c r="V31" i="14"/>
  <c r="V33" i="14"/>
  <c r="V35" i="14"/>
  <c r="V37" i="14"/>
  <c r="V39" i="14"/>
  <c r="V41" i="14"/>
  <c r="V43" i="14"/>
  <c r="V45" i="14"/>
  <c r="V47" i="14"/>
  <c r="V49" i="14"/>
  <c r="V51" i="14"/>
  <c r="V53" i="14"/>
  <c r="V55" i="14"/>
  <c r="V57" i="14"/>
  <c r="V59" i="14"/>
  <c r="V61" i="14"/>
  <c r="V63" i="14"/>
  <c r="V65" i="14"/>
  <c r="V67" i="14"/>
  <c r="V69" i="14"/>
  <c r="V71" i="14"/>
  <c r="V73" i="14"/>
  <c r="V75" i="14"/>
  <c r="V77" i="14"/>
  <c r="V79" i="14"/>
  <c r="V81" i="14"/>
  <c r="V83" i="14"/>
  <c r="V85" i="14"/>
  <c r="V87" i="14"/>
  <c r="V89" i="14"/>
  <c r="V91" i="14"/>
  <c r="V93" i="14"/>
  <c r="V95" i="14"/>
  <c r="V97" i="14"/>
  <c r="T83" i="15"/>
  <c r="X83" i="15"/>
  <c r="X5" i="14"/>
  <c r="X97" i="14" s="1"/>
  <c r="V10" i="14"/>
  <c r="U83" i="15"/>
  <c r="Y83" i="15"/>
  <c r="L6" i="14"/>
  <c r="X10" i="14"/>
  <c r="V12" i="14"/>
  <c r="X13" i="14"/>
  <c r="V14" i="14"/>
  <c r="X15" i="14"/>
  <c r="V16" i="14"/>
  <c r="X17" i="14"/>
  <c r="V18" i="14"/>
  <c r="X19" i="14"/>
  <c r="X21" i="14"/>
  <c r="V22" i="14"/>
  <c r="X23" i="14"/>
  <c r="V24" i="14"/>
  <c r="X25" i="14"/>
  <c r="V26" i="14"/>
  <c r="X27" i="14"/>
  <c r="V28" i="14"/>
  <c r="X29" i="14"/>
  <c r="V30" i="14"/>
  <c r="X31" i="14"/>
  <c r="V32" i="14"/>
  <c r="X33" i="14"/>
  <c r="V34" i="14"/>
  <c r="X35" i="14"/>
  <c r="V36" i="14"/>
  <c r="X37" i="14"/>
  <c r="V38" i="14"/>
  <c r="X39" i="14"/>
  <c r="V40" i="14"/>
  <c r="X41" i="14"/>
  <c r="V42" i="14"/>
  <c r="X43" i="14"/>
  <c r="V44" i="14"/>
  <c r="X45" i="14"/>
  <c r="V46" i="14"/>
  <c r="X47" i="14"/>
  <c r="V48" i="14"/>
  <c r="X49" i="14"/>
  <c r="V50" i="14"/>
  <c r="X51" i="14"/>
  <c r="V52" i="14"/>
  <c r="X53" i="14"/>
  <c r="V54" i="14"/>
  <c r="X55" i="14"/>
  <c r="V56" i="14"/>
  <c r="X57" i="14"/>
  <c r="V58" i="14"/>
  <c r="X59" i="14"/>
  <c r="V60" i="14"/>
  <c r="X61" i="14"/>
  <c r="V62" i="14"/>
  <c r="X63" i="14"/>
  <c r="V64" i="14"/>
  <c r="X65" i="14"/>
  <c r="V66" i="14"/>
  <c r="X67" i="14"/>
  <c r="V68" i="14"/>
  <c r="X69" i="14"/>
  <c r="V70" i="14"/>
  <c r="X71" i="14"/>
  <c r="V72" i="14"/>
  <c r="X73" i="14"/>
  <c r="V74" i="14"/>
  <c r="X75" i="14"/>
  <c r="V76" i="14"/>
  <c r="X77" i="14"/>
  <c r="V78" i="14"/>
  <c r="X79" i="14"/>
  <c r="V80" i="14"/>
  <c r="X81" i="14"/>
  <c r="V82" i="14"/>
  <c r="X83" i="14"/>
  <c r="V84" i="14"/>
  <c r="X85" i="14"/>
  <c r="V86" i="14"/>
  <c r="X87" i="14"/>
  <c r="V88" i="14"/>
  <c r="X89" i="14"/>
  <c r="V90" i="14"/>
  <c r="X91" i="14"/>
  <c r="V92" i="14"/>
  <c r="X93" i="14"/>
  <c r="V94" i="14"/>
  <c r="X95" i="14"/>
  <c r="AN84" i="20" l="1"/>
  <c r="AN85" i="20" s="1"/>
  <c r="AD87" i="20" s="1"/>
  <c r="AD88" i="20" s="1"/>
  <c r="AD90" i="20" s="1"/>
  <c r="AD91" i="20" s="1"/>
  <c r="AJ201" i="20"/>
  <c r="AJ88" i="20"/>
  <c r="AJ90" i="20" s="1"/>
  <c r="AJ91" i="20" s="1"/>
  <c r="AO84" i="20"/>
  <c r="AO85" i="20" s="1"/>
  <c r="AE87" i="20" s="1"/>
  <c r="AE88" i="20" s="1"/>
  <c r="AE90" i="20" s="1"/>
  <c r="AE91" i="20" s="1"/>
  <c r="AQ191" i="20"/>
  <c r="AQ192" i="20" s="1"/>
  <c r="AS191" i="20"/>
  <c r="AS192" i="20" s="1"/>
  <c r="AC83" i="20"/>
  <c r="AC85" i="20" s="1"/>
  <c r="AM84" i="20" s="1"/>
  <c r="AM85" i="20" s="1"/>
  <c r="AC87" i="20" s="1"/>
  <c r="AC88" i="20" s="1"/>
  <c r="AC90" i="20" s="1"/>
  <c r="AC91" i="20" s="1"/>
  <c r="AD83" i="20"/>
  <c r="AD85" i="20" s="1"/>
  <c r="AG83" i="20"/>
  <c r="AG85" i="20" s="1"/>
  <c r="AG201" i="20" s="1"/>
  <c r="AB83" i="20"/>
  <c r="AB85" i="20" s="1"/>
  <c r="AH83" i="20"/>
  <c r="AH85" i="20" s="1"/>
  <c r="AR83" i="20"/>
  <c r="AR84" i="20" s="1"/>
  <c r="AR85" i="20" s="1"/>
  <c r="AH87" i="20" s="1"/>
  <c r="AH88" i="20" s="1"/>
  <c r="AH90" i="20" s="1"/>
  <c r="AH91" i="20" s="1"/>
  <c r="AF190" i="20"/>
  <c r="AF192" i="20" s="1"/>
  <c r="AP191" i="20" s="1"/>
  <c r="AP192" i="20" s="1"/>
  <c r="AF194" i="20" s="1"/>
  <c r="AF195" i="20" s="1"/>
  <c r="AF197" i="20" s="1"/>
  <c r="AF198" i="20" s="1"/>
  <c r="AR190" i="20"/>
  <c r="AH190" i="20"/>
  <c r="AH192" i="20" s="1"/>
  <c r="AH201" i="20" s="1"/>
  <c r="AL190" i="20"/>
  <c r="AU191" i="20"/>
  <c r="AU192" i="20" s="1"/>
  <c r="AK83" i="20"/>
  <c r="AK85" i="20" s="1"/>
  <c r="AS83" i="20"/>
  <c r="AM190" i="20"/>
  <c r="AB190" i="20"/>
  <c r="AB192" i="20" s="1"/>
  <c r="AF83" i="20"/>
  <c r="AF85" i="20" s="1"/>
  <c r="AE201" i="20"/>
  <c r="AI83" i="20"/>
  <c r="AI85" i="20" s="1"/>
  <c r="AI201" i="20" s="1"/>
  <c r="AJ194" i="20"/>
  <c r="AJ195" i="20" s="1"/>
  <c r="AJ197" i="20" s="1"/>
  <c r="AJ198" i="20" s="1"/>
  <c r="AJ200" i="20"/>
  <c r="AJ203" i="20" s="1"/>
  <c r="AJ204" i="20" s="1"/>
  <c r="AK201" i="20"/>
  <c r="AO191" i="20"/>
  <c r="AO192" i="20" s="1"/>
  <c r="AU83" i="20"/>
  <c r="AD201" i="20"/>
  <c r="AI194" i="20"/>
  <c r="AI195" i="20" s="1"/>
  <c r="AI197" i="20" s="1"/>
  <c r="AI198" i="20" s="1"/>
  <c r="AN191" i="20"/>
  <c r="AN192" i="20" s="1"/>
  <c r="AG194" i="20"/>
  <c r="AG195" i="20" s="1"/>
  <c r="AG197" i="20" s="1"/>
  <c r="AG198" i="20" s="1"/>
  <c r="AC190" i="20"/>
  <c r="AC192" i="20" s="1"/>
  <c r="AP83" i="20"/>
  <c r="AD83" i="19"/>
  <c r="AD85" i="19" s="1"/>
  <c r="AN84" i="19" s="1"/>
  <c r="AN85" i="19" s="1"/>
  <c r="AD87" i="19" s="1"/>
  <c r="AD88" i="19" s="1"/>
  <c r="AD90" i="19" s="1"/>
  <c r="AD91" i="19" s="1"/>
  <c r="AJ83" i="19"/>
  <c r="AJ85" i="19" s="1"/>
  <c r="AO83" i="19"/>
  <c r="AM83" i="19"/>
  <c r="AK83" i="19"/>
  <c r="AK85" i="19" s="1"/>
  <c r="AE83" i="19"/>
  <c r="AE85" i="19" s="1"/>
  <c r="AF83" i="19"/>
  <c r="AF85" i="19" s="1"/>
  <c r="AP83" i="19"/>
  <c r="AP84" i="19" s="1"/>
  <c r="AP85" i="19" s="1"/>
  <c r="AF87" i="19" s="1"/>
  <c r="AG83" i="19"/>
  <c r="AG85" i="19" s="1"/>
  <c r="AC83" i="19"/>
  <c r="AC85" i="19" s="1"/>
  <c r="AQ83" i="19"/>
  <c r="AU83" i="19"/>
  <c r="AF201" i="17"/>
  <c r="AP191" i="17"/>
  <c r="AP192" i="17" s="1"/>
  <c r="AE190" i="17"/>
  <c r="AE192" i="17" s="1"/>
  <c r="AE201" i="17" s="1"/>
  <c r="AG83" i="17"/>
  <c r="AG85" i="17" s="1"/>
  <c r="AS83" i="17"/>
  <c r="AS84" i="17" s="1"/>
  <c r="AS85" i="17" s="1"/>
  <c r="AI87" i="17" s="1"/>
  <c r="AQ83" i="17"/>
  <c r="AQ84" i="17" s="1"/>
  <c r="AQ85" i="17" s="1"/>
  <c r="AG87" i="17" s="1"/>
  <c r="AH83" i="17"/>
  <c r="AH85" i="17" s="1"/>
  <c r="AK190" i="17"/>
  <c r="AK192" i="17" s="1"/>
  <c r="AK201" i="17" s="1"/>
  <c r="AL83" i="17"/>
  <c r="AL84" i="17" s="1"/>
  <c r="AL85" i="17" s="1"/>
  <c r="AB87" i="17" s="1"/>
  <c r="AB88" i="17" s="1"/>
  <c r="AB90" i="17" s="1"/>
  <c r="AB91" i="17" s="1"/>
  <c r="AN83" i="17"/>
  <c r="AN84" i="17" s="1"/>
  <c r="AN85" i="17" s="1"/>
  <c r="AD87" i="17" s="1"/>
  <c r="AD88" i="17" s="1"/>
  <c r="AD90" i="17" s="1"/>
  <c r="AD91" i="17" s="1"/>
  <c r="AS190" i="17"/>
  <c r="AS191" i="17" s="1"/>
  <c r="AS192" i="17" s="1"/>
  <c r="AI194" i="17" s="1"/>
  <c r="AI195" i="17" s="1"/>
  <c r="AI197" i="17" s="1"/>
  <c r="AI198" i="17" s="1"/>
  <c r="AO83" i="17"/>
  <c r="AO84" i="17" s="1"/>
  <c r="AO85" i="17" s="1"/>
  <c r="AE87" i="17" s="1"/>
  <c r="AE88" i="17" s="1"/>
  <c r="AE90" i="17" s="1"/>
  <c r="AE91" i="17" s="1"/>
  <c r="AT190" i="17"/>
  <c r="AT191" i="17" s="1"/>
  <c r="AT192" i="17" s="1"/>
  <c r="AJ194" i="17" s="1"/>
  <c r="AJ195" i="17" s="1"/>
  <c r="AJ197" i="17" s="1"/>
  <c r="AJ198" i="17" s="1"/>
  <c r="AR190" i="17"/>
  <c r="AR191" i="17" s="1"/>
  <c r="AR192" i="17" s="1"/>
  <c r="AC83" i="17"/>
  <c r="AC85" i="17" s="1"/>
  <c r="AG190" i="17"/>
  <c r="AG192" i="17" s="1"/>
  <c r="AB190" i="17"/>
  <c r="AB192" i="17" s="1"/>
  <c r="AC190" i="17"/>
  <c r="AC192" i="17" s="1"/>
  <c r="AF88" i="17"/>
  <c r="AF90" i="17" s="1"/>
  <c r="AF91" i="17" s="1"/>
  <c r="AL190" i="17"/>
  <c r="AI88" i="17"/>
  <c r="AI90" i="17" s="1"/>
  <c r="AI91" i="17" s="1"/>
  <c r="AQ190" i="17"/>
  <c r="AQ191" i="17" s="1"/>
  <c r="AQ192" i="17" s="1"/>
  <c r="AM190" i="17"/>
  <c r="AF194" i="17"/>
  <c r="AF195" i="17" s="1"/>
  <c r="AF197" i="17" s="1"/>
  <c r="AF198" i="17" s="1"/>
  <c r="AF200" i="17"/>
  <c r="AF203" i="17" s="1"/>
  <c r="AF204" i="17" s="1"/>
  <c r="AI201" i="17"/>
  <c r="AD190" i="17"/>
  <c r="AD192" i="17" s="1"/>
  <c r="AU84" i="17"/>
  <c r="AU85" i="17" s="1"/>
  <c r="AK87" i="17" s="1"/>
  <c r="AK88" i="17" s="1"/>
  <c r="AK90" i="17" s="1"/>
  <c r="AK91" i="17" s="1"/>
  <c r="AM83" i="17"/>
  <c r="AN190" i="17"/>
  <c r="AQ118" i="15"/>
  <c r="AQ138" i="15"/>
  <c r="AQ158" i="15"/>
  <c r="AQ178" i="15"/>
  <c r="AG128" i="15"/>
  <c r="AG148" i="15"/>
  <c r="AG168" i="15"/>
  <c r="AG188" i="15"/>
  <c r="AQ127" i="15"/>
  <c r="AQ147" i="15"/>
  <c r="AQ167" i="15"/>
  <c r="AQ187" i="15"/>
  <c r="AG117" i="15"/>
  <c r="AG137" i="15"/>
  <c r="AG157" i="15"/>
  <c r="AG177" i="15"/>
  <c r="AQ116" i="15"/>
  <c r="AQ136" i="15"/>
  <c r="AQ156" i="15"/>
  <c r="AQ176" i="15"/>
  <c r="AG126" i="15"/>
  <c r="AG146" i="15"/>
  <c r="AG166" i="15"/>
  <c r="AG186" i="15"/>
  <c r="AQ125" i="15"/>
  <c r="AQ145" i="15"/>
  <c r="AQ165" i="15"/>
  <c r="AQ185" i="15"/>
  <c r="AG115" i="15"/>
  <c r="AG135" i="15"/>
  <c r="AG155" i="15"/>
  <c r="AG175" i="15"/>
  <c r="AQ114" i="15"/>
  <c r="AQ134" i="15"/>
  <c r="AQ154" i="15"/>
  <c r="AQ174" i="15"/>
  <c r="AG124" i="15"/>
  <c r="AG144" i="15"/>
  <c r="AG164" i="15"/>
  <c r="AG184" i="15"/>
  <c r="AQ130" i="15"/>
  <c r="AQ150" i="15"/>
  <c r="AQ170" i="15"/>
  <c r="AG120" i="15"/>
  <c r="AG140" i="15"/>
  <c r="AG160" i="15"/>
  <c r="AG180" i="15"/>
  <c r="AQ119" i="15"/>
  <c r="AQ139" i="15"/>
  <c r="AQ159" i="15"/>
  <c r="AQ179" i="15"/>
  <c r="AG129" i="15"/>
  <c r="AQ149" i="15"/>
  <c r="AG119" i="15"/>
  <c r="AG122" i="15"/>
  <c r="AG131" i="15"/>
  <c r="AQ135" i="15"/>
  <c r="AQ155" i="15"/>
  <c r="AQ161" i="15"/>
  <c r="AQ175" i="15"/>
  <c r="AG125" i="15"/>
  <c r="AG159" i="15"/>
  <c r="AG173" i="15"/>
  <c r="AG181" i="15"/>
  <c r="AQ121" i="15"/>
  <c r="AQ129" i="15"/>
  <c r="AQ141" i="15"/>
  <c r="AG151" i="15"/>
  <c r="AG162" i="15"/>
  <c r="AG176" i="15"/>
  <c r="AQ164" i="15"/>
  <c r="AQ181" i="15"/>
  <c r="AG134" i="15"/>
  <c r="AG165" i="15"/>
  <c r="AG187" i="15"/>
  <c r="AQ112" i="15"/>
  <c r="AQ115" i="15"/>
  <c r="AQ144" i="15"/>
  <c r="AG154" i="15"/>
  <c r="AG179" i="15"/>
  <c r="AQ162" i="15"/>
  <c r="AG123" i="15"/>
  <c r="AG132" i="15"/>
  <c r="AG138" i="15"/>
  <c r="AG174" i="15"/>
  <c r="AG185" i="15"/>
  <c r="AQ166" i="15"/>
  <c r="AG150" i="15"/>
  <c r="AG170" i="15"/>
  <c r="AQ133" i="15"/>
  <c r="AQ180" i="15"/>
  <c r="AG130" i="15"/>
  <c r="AQ172" i="15"/>
  <c r="AG183" i="15"/>
  <c r="AQ137" i="15"/>
  <c r="AQ151" i="15"/>
  <c r="AQ126" i="15"/>
  <c r="AQ173" i="15"/>
  <c r="AQ177" i="15"/>
  <c r="AQ188" i="15"/>
  <c r="AQ152" i="15"/>
  <c r="AG127" i="15"/>
  <c r="AG145" i="15"/>
  <c r="AG161" i="15"/>
  <c r="AG171" i="15"/>
  <c r="AQ143" i="15"/>
  <c r="AG167" i="15"/>
  <c r="AQ163" i="15"/>
  <c r="AQ184" i="15"/>
  <c r="AG141" i="15"/>
  <c r="AG158" i="15"/>
  <c r="AG133" i="15"/>
  <c r="AG178" i="15"/>
  <c r="AQ123" i="15"/>
  <c r="AQ148" i="15"/>
  <c r="AQ169" i="15"/>
  <c r="AQ186" i="15"/>
  <c r="AG114" i="15"/>
  <c r="AG136" i="15"/>
  <c r="AG118" i="15"/>
  <c r="AG163" i="15"/>
  <c r="AQ131" i="15"/>
  <c r="AQ168" i="15"/>
  <c r="AG112" i="15"/>
  <c r="AG156" i="15"/>
  <c r="AG172" i="15"/>
  <c r="AG116" i="15"/>
  <c r="AG142" i="15"/>
  <c r="AQ128" i="15"/>
  <c r="AQ122" i="15"/>
  <c r="AQ120" i="15"/>
  <c r="AQ142" i="15"/>
  <c r="AQ146" i="15"/>
  <c r="AQ171" i="15"/>
  <c r="AG152" i="15"/>
  <c r="AG182" i="15"/>
  <c r="AQ160" i="15"/>
  <c r="AG139" i="15"/>
  <c r="AG169" i="15"/>
  <c r="AQ117" i="15"/>
  <c r="AQ113" i="15"/>
  <c r="AG143" i="15"/>
  <c r="AQ183" i="15"/>
  <c r="AG121" i="15"/>
  <c r="AG147" i="15"/>
  <c r="AQ124" i="15"/>
  <c r="AQ153" i="15"/>
  <c r="AQ157" i="15"/>
  <c r="AQ182" i="15"/>
  <c r="AG113" i="15"/>
  <c r="AG149" i="15"/>
  <c r="AQ132" i="15"/>
  <c r="AG153" i="15"/>
  <c r="AQ140" i="15"/>
  <c r="AK80" i="15"/>
  <c r="AF32" i="15"/>
  <c r="AM134" i="15"/>
  <c r="AM174" i="15"/>
  <c r="AC124" i="15"/>
  <c r="AC144" i="15"/>
  <c r="AC164" i="15"/>
  <c r="AC184" i="15"/>
  <c r="AM143" i="15"/>
  <c r="AM163" i="15"/>
  <c r="AM183" i="15"/>
  <c r="AC113" i="15"/>
  <c r="AC133" i="15"/>
  <c r="AC173" i="15"/>
  <c r="AM112" i="15"/>
  <c r="AM132" i="15"/>
  <c r="AM152" i="15"/>
  <c r="AM172" i="15"/>
  <c r="AC122" i="15"/>
  <c r="AC142" i="15"/>
  <c r="AC162" i="15"/>
  <c r="AC182" i="15"/>
  <c r="AM121" i="15"/>
  <c r="AM161" i="15"/>
  <c r="AM181" i="15"/>
  <c r="AC131" i="15"/>
  <c r="AC151" i="15"/>
  <c r="AM170" i="15"/>
  <c r="AM130" i="15"/>
  <c r="AC120" i="15"/>
  <c r="AC140" i="15"/>
  <c r="AC160" i="15"/>
  <c r="AC180" i="15"/>
  <c r="AM126" i="15"/>
  <c r="AM146" i="15"/>
  <c r="AM166" i="15"/>
  <c r="AM186" i="15"/>
  <c r="AC116" i="15"/>
  <c r="AC136" i="15"/>
  <c r="AC156" i="15"/>
  <c r="AC176" i="15"/>
  <c r="AM115" i="15"/>
  <c r="AM135" i="15"/>
  <c r="AM155" i="15"/>
  <c r="AM175" i="15"/>
  <c r="AC145" i="15"/>
  <c r="AM144" i="15"/>
  <c r="AM118" i="15"/>
  <c r="AM167" i="15"/>
  <c r="AC137" i="15"/>
  <c r="AC179" i="15"/>
  <c r="AM147" i="15"/>
  <c r="AM184" i="15"/>
  <c r="AC117" i="15"/>
  <c r="AM124" i="15"/>
  <c r="AM187" i="15"/>
  <c r="AC129" i="15"/>
  <c r="AC143" i="15"/>
  <c r="AC146" i="15"/>
  <c r="AC157" i="15"/>
  <c r="AM127" i="15"/>
  <c r="AM133" i="15"/>
  <c r="AM139" i="15"/>
  <c r="AM173" i="15"/>
  <c r="AM159" i="15"/>
  <c r="AM162" i="15"/>
  <c r="AM179" i="15"/>
  <c r="AC132" i="15"/>
  <c r="AC174" i="15"/>
  <c r="AM116" i="15"/>
  <c r="AM145" i="15"/>
  <c r="AM148" i="15"/>
  <c r="AC115" i="15"/>
  <c r="AC118" i="15"/>
  <c r="AC158" i="15"/>
  <c r="AM131" i="15"/>
  <c r="AC121" i="15"/>
  <c r="AC130" i="15"/>
  <c r="AC155" i="15"/>
  <c r="AM119" i="15"/>
  <c r="AM137" i="15"/>
  <c r="AC126" i="15"/>
  <c r="AM177" i="15"/>
  <c r="AC181" i="15"/>
  <c r="AC187" i="15"/>
  <c r="AM113" i="15"/>
  <c r="AM158" i="15"/>
  <c r="AC119" i="15"/>
  <c r="AC134" i="15"/>
  <c r="AC138" i="15"/>
  <c r="AC148" i="15"/>
  <c r="AC161" i="15"/>
  <c r="AC178" i="15"/>
  <c r="AC112" i="15"/>
  <c r="AC163" i="15"/>
  <c r="AM180" i="15"/>
  <c r="AM151" i="15"/>
  <c r="AM149" i="15"/>
  <c r="AM156" i="15"/>
  <c r="AC127" i="15"/>
  <c r="AM138" i="15"/>
  <c r="AM160" i="15"/>
  <c r="AC135" i="15"/>
  <c r="AC139" i="15"/>
  <c r="AC175" i="15"/>
  <c r="AM136" i="15"/>
  <c r="AM120" i="15"/>
  <c r="AC183" i="15"/>
  <c r="AC186" i="15"/>
  <c r="AM122" i="15"/>
  <c r="AC170" i="15"/>
  <c r="AM142" i="15"/>
  <c r="AM178" i="15"/>
  <c r="AC152" i="15"/>
  <c r="AC147" i="15"/>
  <c r="AM164" i="15"/>
  <c r="AM185" i="15"/>
  <c r="AC149" i="15"/>
  <c r="AC159" i="15"/>
  <c r="AC169" i="15"/>
  <c r="AC185" i="15"/>
  <c r="AM157" i="15"/>
  <c r="AM182" i="15"/>
  <c r="AC166" i="15"/>
  <c r="AC172" i="15"/>
  <c r="AM128" i="15"/>
  <c r="AC128" i="15"/>
  <c r="AC167" i="15"/>
  <c r="AM176" i="15"/>
  <c r="AC177" i="15"/>
  <c r="AM117" i="15"/>
  <c r="AM169" i="15"/>
  <c r="AM140" i="15"/>
  <c r="AM129" i="15"/>
  <c r="AK34" i="15"/>
  <c r="AK44" i="15"/>
  <c r="AP127" i="15"/>
  <c r="AP147" i="15"/>
  <c r="AP167" i="15"/>
  <c r="AP187" i="15"/>
  <c r="AF117" i="15"/>
  <c r="AF137" i="15"/>
  <c r="AF157" i="15"/>
  <c r="AF177" i="15"/>
  <c r="AP116" i="15"/>
  <c r="AP136" i="15"/>
  <c r="AP156" i="15"/>
  <c r="AP176" i="15"/>
  <c r="AF126" i="15"/>
  <c r="AF146" i="15"/>
  <c r="AF166" i="15"/>
  <c r="AF186" i="15"/>
  <c r="AP125" i="15"/>
  <c r="AP145" i="15"/>
  <c r="AP165" i="15"/>
  <c r="AP185" i="15"/>
  <c r="AF115" i="15"/>
  <c r="AF135" i="15"/>
  <c r="AF155" i="15"/>
  <c r="AF175" i="15"/>
  <c r="AP183" i="15"/>
  <c r="AP114" i="15"/>
  <c r="AP134" i="15"/>
  <c r="AP154" i="15"/>
  <c r="AP174" i="15"/>
  <c r="AF124" i="15"/>
  <c r="AF144" i="15"/>
  <c r="AF164" i="15"/>
  <c r="AF184" i="15"/>
  <c r="AP123" i="15"/>
  <c r="AP143" i="15"/>
  <c r="AP163" i="15"/>
  <c r="AF113" i="15"/>
  <c r="AF133" i="15"/>
  <c r="AF153" i="15"/>
  <c r="AF173" i="15"/>
  <c r="AP119" i="15"/>
  <c r="AP139" i="15"/>
  <c r="AP159" i="15"/>
  <c r="AP179" i="15"/>
  <c r="AF129" i="15"/>
  <c r="AF149" i="15"/>
  <c r="AF169" i="15"/>
  <c r="AP128" i="15"/>
  <c r="AP148" i="15"/>
  <c r="AP168" i="15"/>
  <c r="AP188" i="15"/>
  <c r="AF118" i="15"/>
  <c r="AF138" i="15"/>
  <c r="AP135" i="15"/>
  <c r="AP155" i="15"/>
  <c r="AP161" i="15"/>
  <c r="AP175" i="15"/>
  <c r="AF125" i="15"/>
  <c r="AP121" i="15"/>
  <c r="AP129" i="15"/>
  <c r="AP138" i="15"/>
  <c r="AP141" i="15"/>
  <c r="AF128" i="15"/>
  <c r="AF151" i="15"/>
  <c r="AF162" i="15"/>
  <c r="AF176" i="15"/>
  <c r="AP158" i="15"/>
  <c r="AP164" i="15"/>
  <c r="AP178" i="15"/>
  <c r="AP181" i="15"/>
  <c r="AF134" i="15"/>
  <c r="AF165" i="15"/>
  <c r="AF187" i="15"/>
  <c r="AP112" i="15"/>
  <c r="AP115" i="15"/>
  <c r="AP144" i="15"/>
  <c r="AF114" i="15"/>
  <c r="AP118" i="15"/>
  <c r="AP170" i="15"/>
  <c r="AP130" i="15"/>
  <c r="AP184" i="15"/>
  <c r="AF120" i="15"/>
  <c r="AF185" i="15"/>
  <c r="AP122" i="15"/>
  <c r="AP142" i="15"/>
  <c r="AF152" i="15"/>
  <c r="AF163" i="15"/>
  <c r="AP133" i="15"/>
  <c r="AP180" i="15"/>
  <c r="AF122" i="15"/>
  <c r="AF130" i="15"/>
  <c r="AP137" i="15"/>
  <c r="AP151" i="15"/>
  <c r="AF154" i="15"/>
  <c r="AF136" i="15"/>
  <c r="AF140" i="15"/>
  <c r="AF147" i="15"/>
  <c r="AF167" i="15"/>
  <c r="AP126" i="15"/>
  <c r="AP173" i="15"/>
  <c r="AP177" i="15"/>
  <c r="AF174" i="15"/>
  <c r="AF141" i="15"/>
  <c r="AF158" i="15"/>
  <c r="AF188" i="15"/>
  <c r="AP172" i="15"/>
  <c r="AF183" i="15"/>
  <c r="AP166" i="15"/>
  <c r="AP117" i="15"/>
  <c r="AP140" i="15"/>
  <c r="AF178" i="15"/>
  <c r="AF181" i="15"/>
  <c r="AP131" i="15"/>
  <c r="AP149" i="15"/>
  <c r="AF112" i="15"/>
  <c r="AP152" i="15"/>
  <c r="AF119" i="15"/>
  <c r="AF127" i="15"/>
  <c r="AF145" i="15"/>
  <c r="AF148" i="15"/>
  <c r="AF161" i="15"/>
  <c r="AF168" i="15"/>
  <c r="AF171" i="15"/>
  <c r="AF131" i="15"/>
  <c r="AF160" i="15"/>
  <c r="AP186" i="15"/>
  <c r="AF116" i="15"/>
  <c r="AF123" i="15"/>
  <c r="AF142" i="15"/>
  <c r="AF172" i="15"/>
  <c r="AP150" i="15"/>
  <c r="AF143" i="15"/>
  <c r="AF180" i="15"/>
  <c r="AP120" i="15"/>
  <c r="AP146" i="15"/>
  <c r="AP171" i="15"/>
  <c r="AF182" i="15"/>
  <c r="AF170" i="15"/>
  <c r="AP160" i="15"/>
  <c r="AF139" i="15"/>
  <c r="AF179" i="15"/>
  <c r="AP124" i="15"/>
  <c r="AP153" i="15"/>
  <c r="AP157" i="15"/>
  <c r="AP182" i="15"/>
  <c r="AF156" i="15"/>
  <c r="AF121" i="15"/>
  <c r="AP113" i="15"/>
  <c r="AP169" i="15"/>
  <c r="AP162" i="15"/>
  <c r="AF150" i="15"/>
  <c r="AP132" i="15"/>
  <c r="AF132" i="15"/>
  <c r="AF159" i="15"/>
  <c r="AO116" i="15"/>
  <c r="AO136" i="15"/>
  <c r="AO156" i="15"/>
  <c r="AO176" i="15"/>
  <c r="AE126" i="15"/>
  <c r="AE146" i="15"/>
  <c r="AE166" i="15"/>
  <c r="AE186" i="15"/>
  <c r="AO125" i="15"/>
  <c r="AO145" i="15"/>
  <c r="AO165" i="15"/>
  <c r="AO185" i="15"/>
  <c r="AE115" i="15"/>
  <c r="AE135" i="15"/>
  <c r="AE155" i="15"/>
  <c r="AE175" i="15"/>
  <c r="AO172" i="15"/>
  <c r="AO114" i="15"/>
  <c r="AO134" i="15"/>
  <c r="AO154" i="15"/>
  <c r="AO174" i="15"/>
  <c r="AE124" i="15"/>
  <c r="AE144" i="15"/>
  <c r="AE164" i="15"/>
  <c r="AE184" i="15"/>
  <c r="AO123" i="15"/>
  <c r="AO143" i="15"/>
  <c r="AO163" i="15"/>
  <c r="AO183" i="15"/>
  <c r="AE113" i="15"/>
  <c r="AE133" i="15"/>
  <c r="AE153" i="15"/>
  <c r="AE173" i="15"/>
  <c r="AO112" i="15"/>
  <c r="AO132" i="15"/>
  <c r="AO152" i="15"/>
  <c r="AE122" i="15"/>
  <c r="AE142" i="15"/>
  <c r="AE162" i="15"/>
  <c r="AE182" i="15"/>
  <c r="AO128" i="15"/>
  <c r="AO148" i="15"/>
  <c r="AO168" i="15"/>
  <c r="AO188" i="15"/>
  <c r="AE118" i="15"/>
  <c r="AE138" i="15"/>
  <c r="AE158" i="15"/>
  <c r="AE178" i="15"/>
  <c r="AO117" i="15"/>
  <c r="AO137" i="15"/>
  <c r="AO157" i="15"/>
  <c r="AO177" i="15"/>
  <c r="AE127" i="15"/>
  <c r="AO121" i="15"/>
  <c r="AO129" i="15"/>
  <c r="AO138" i="15"/>
  <c r="AO141" i="15"/>
  <c r="AE128" i="15"/>
  <c r="AO158" i="15"/>
  <c r="AO164" i="15"/>
  <c r="AO178" i="15"/>
  <c r="AO181" i="15"/>
  <c r="AE134" i="15"/>
  <c r="AE165" i="15"/>
  <c r="AE187" i="15"/>
  <c r="AO115" i="15"/>
  <c r="AO144" i="15"/>
  <c r="AE114" i="15"/>
  <c r="AO118" i="15"/>
  <c r="AO167" i="15"/>
  <c r="AO170" i="15"/>
  <c r="AE137" i="15"/>
  <c r="AE140" i="15"/>
  <c r="AE154" i="15"/>
  <c r="AE168" i="15"/>
  <c r="AE179" i="15"/>
  <c r="AO130" i="15"/>
  <c r="AO147" i="15"/>
  <c r="AO124" i="15"/>
  <c r="AO187" i="15"/>
  <c r="AE129" i="15"/>
  <c r="AE143" i="15"/>
  <c r="AE157" i="15"/>
  <c r="AE171" i="15"/>
  <c r="AO122" i="15"/>
  <c r="AO142" i="15"/>
  <c r="AE152" i="15"/>
  <c r="AE163" i="15"/>
  <c r="AE177" i="15"/>
  <c r="AO113" i="15"/>
  <c r="AO182" i="15"/>
  <c r="AE112" i="15"/>
  <c r="AE147" i="15"/>
  <c r="AE169" i="15"/>
  <c r="AE188" i="15"/>
  <c r="AO151" i="15"/>
  <c r="AO126" i="15"/>
  <c r="AO155" i="15"/>
  <c r="AO173" i="15"/>
  <c r="AE174" i="15"/>
  <c r="AO186" i="15"/>
  <c r="AE180" i="15"/>
  <c r="AO119" i="15"/>
  <c r="AO159" i="15"/>
  <c r="AE141" i="15"/>
  <c r="AO184" i="15"/>
  <c r="AE181" i="15"/>
  <c r="AO131" i="15"/>
  <c r="AO149" i="15"/>
  <c r="AO166" i="15"/>
  <c r="AO180" i="15"/>
  <c r="AE130" i="15"/>
  <c r="AO140" i="15"/>
  <c r="AE119" i="15"/>
  <c r="AE145" i="15"/>
  <c r="AE148" i="15"/>
  <c r="AE151" i="15"/>
  <c r="AE161" i="15"/>
  <c r="AE116" i="15"/>
  <c r="AE123" i="15"/>
  <c r="AE121" i="15"/>
  <c r="AE131" i="15"/>
  <c r="AO127" i="15"/>
  <c r="AE167" i="15"/>
  <c r="AO162" i="15"/>
  <c r="AO120" i="15"/>
  <c r="AO146" i="15"/>
  <c r="AO171" i="15"/>
  <c r="AE120" i="15"/>
  <c r="AO150" i="15"/>
  <c r="AO161" i="15"/>
  <c r="AE183" i="15"/>
  <c r="AO133" i="15"/>
  <c r="AO160" i="15"/>
  <c r="AE139" i="15"/>
  <c r="AO153" i="15"/>
  <c r="AO139" i="15"/>
  <c r="AE132" i="15"/>
  <c r="AE149" i="15"/>
  <c r="AE156" i="15"/>
  <c r="AE159" i="15"/>
  <c r="AE185" i="15"/>
  <c r="AE117" i="15"/>
  <c r="AE176" i="15"/>
  <c r="AO169" i="15"/>
  <c r="AE160" i="15"/>
  <c r="AE170" i="15"/>
  <c r="AE125" i="15"/>
  <c r="AO135" i="15"/>
  <c r="AO175" i="15"/>
  <c r="AO179" i="15"/>
  <c r="AE136" i="15"/>
  <c r="AE172" i="15"/>
  <c r="AE150" i="15"/>
  <c r="AK78" i="15"/>
  <c r="AK68" i="15"/>
  <c r="AF35" i="15"/>
  <c r="AL118" i="15"/>
  <c r="AL138" i="15"/>
  <c r="AL158" i="15"/>
  <c r="AL178" i="15"/>
  <c r="AB128" i="15"/>
  <c r="AB148" i="15"/>
  <c r="AB168" i="15"/>
  <c r="AL139" i="15"/>
  <c r="AL159" i="15"/>
  <c r="AL179" i="15"/>
  <c r="AB129" i="15"/>
  <c r="AB149" i="15"/>
  <c r="AB169" i="15"/>
  <c r="AB112" i="15"/>
  <c r="AB190" i="15" s="1"/>
  <c r="AB192" i="15" s="1"/>
  <c r="AL120" i="15"/>
  <c r="AL140" i="15"/>
  <c r="AL160" i="15"/>
  <c r="AB130" i="15"/>
  <c r="AB150" i="15"/>
  <c r="AL121" i="15"/>
  <c r="AL141" i="15"/>
  <c r="AL161" i="15"/>
  <c r="AL181" i="15"/>
  <c r="AB131" i="15"/>
  <c r="AB151" i="15"/>
  <c r="AL122" i="15"/>
  <c r="AL142" i="15"/>
  <c r="AL162" i="15"/>
  <c r="AL182" i="15"/>
  <c r="AB132" i="15"/>
  <c r="AB152" i="15"/>
  <c r="AB172" i="15"/>
  <c r="AL126" i="15"/>
  <c r="AL146" i="15"/>
  <c r="AL166" i="15"/>
  <c r="AL186" i="15"/>
  <c r="AB156" i="15"/>
  <c r="AL127" i="15"/>
  <c r="AL147" i="15"/>
  <c r="AL167" i="15"/>
  <c r="AL117" i="15"/>
  <c r="AL150" i="15"/>
  <c r="AL177" i="15"/>
  <c r="AL151" i="15"/>
  <c r="AB120" i="15"/>
  <c r="AB145" i="15"/>
  <c r="AB174" i="15"/>
  <c r="AL152" i="15"/>
  <c r="AB121" i="15"/>
  <c r="AB146" i="15"/>
  <c r="AL124" i="15"/>
  <c r="AL153" i="15"/>
  <c r="AL184" i="15"/>
  <c r="AB122" i="15"/>
  <c r="AB147" i="15"/>
  <c r="AL128" i="15"/>
  <c r="AL155" i="15"/>
  <c r="AB124" i="15"/>
  <c r="AB154" i="15"/>
  <c r="AB178" i="15"/>
  <c r="AL132" i="15"/>
  <c r="AL164" i="15"/>
  <c r="AB133" i="15"/>
  <c r="AB159" i="15"/>
  <c r="AB182" i="15"/>
  <c r="AL133" i="15"/>
  <c r="AL165" i="15"/>
  <c r="AB134" i="15"/>
  <c r="AB160" i="15"/>
  <c r="AB135" i="15"/>
  <c r="AB167" i="15"/>
  <c r="AL137" i="15"/>
  <c r="AB186" i="15"/>
  <c r="AL131" i="15"/>
  <c r="AL143" i="15"/>
  <c r="AL185" i="15"/>
  <c r="AB137" i="15"/>
  <c r="AL144" i="15"/>
  <c r="AB138" i="15"/>
  <c r="AB173" i="15"/>
  <c r="AL149" i="15"/>
  <c r="AB141" i="15"/>
  <c r="AB177" i="15"/>
  <c r="AL129" i="15"/>
  <c r="AL135" i="15"/>
  <c r="AB166" i="15"/>
  <c r="AB161" i="15"/>
  <c r="AB163" i="15"/>
  <c r="AB125" i="15"/>
  <c r="AL145" i="15"/>
  <c r="AB139" i="15"/>
  <c r="AL154" i="15"/>
  <c r="AB142" i="15"/>
  <c r="AB179" i="15"/>
  <c r="AB158" i="15"/>
  <c r="AB126" i="15"/>
  <c r="AL148" i="15"/>
  <c r="AL112" i="15"/>
  <c r="AB140" i="15"/>
  <c r="AL173" i="15"/>
  <c r="AL134" i="15"/>
  <c r="AB165" i="15"/>
  <c r="AB164" i="15"/>
  <c r="AB127" i="15"/>
  <c r="AL113" i="15"/>
  <c r="AL156" i="15"/>
  <c r="AB143" i="15"/>
  <c r="AL125" i="15"/>
  <c r="AB162" i="15"/>
  <c r="AL114" i="15"/>
  <c r="AL157" i="15"/>
  <c r="AB113" i="15"/>
  <c r="AB144" i="15"/>
  <c r="AB181" i="15"/>
  <c r="AB118" i="15"/>
  <c r="AL172" i="15"/>
  <c r="AL130" i="15"/>
  <c r="AL115" i="15"/>
  <c r="AL163" i="15"/>
  <c r="AB114" i="15"/>
  <c r="AB153" i="15"/>
  <c r="AL168" i="15"/>
  <c r="AB115" i="15"/>
  <c r="AB155" i="15"/>
  <c r="AB184" i="15"/>
  <c r="AB185" i="15"/>
  <c r="AB117" i="15"/>
  <c r="AL174" i="15"/>
  <c r="AL169" i="15"/>
  <c r="AB157" i="15"/>
  <c r="AK58" i="15"/>
  <c r="AK48" i="15"/>
  <c r="AF27" i="15"/>
  <c r="AK26" i="15"/>
  <c r="AJ21" i="15"/>
  <c r="AG50" i="15"/>
  <c r="AG25" i="15"/>
  <c r="AG38" i="15"/>
  <c r="AG51" i="15"/>
  <c r="AF7" i="15"/>
  <c r="AU190" i="15"/>
  <c r="AU191" i="15" s="1"/>
  <c r="AU192" i="15" s="1"/>
  <c r="AK194" i="15" s="1"/>
  <c r="AK195" i="15" s="1"/>
  <c r="AK197" i="15" s="1"/>
  <c r="AK198" i="15" s="1"/>
  <c r="AK79" i="15"/>
  <c r="AJ12" i="15"/>
  <c r="AG10" i="15"/>
  <c r="AG5" i="15"/>
  <c r="AG18" i="15"/>
  <c r="AG31" i="15"/>
  <c r="AF46" i="15"/>
  <c r="AC52" i="15"/>
  <c r="AK70" i="15"/>
  <c r="AN125" i="15"/>
  <c r="AN165" i="15"/>
  <c r="AN185" i="15"/>
  <c r="AD135" i="15"/>
  <c r="AD175" i="15"/>
  <c r="AN114" i="15"/>
  <c r="AN154" i="15"/>
  <c r="AD124" i="15"/>
  <c r="AD144" i="15"/>
  <c r="AD164" i="15"/>
  <c r="AN143" i="15"/>
  <c r="AN163" i="15"/>
  <c r="AN183" i="15"/>
  <c r="AD113" i="15"/>
  <c r="AD153" i="15"/>
  <c r="AD173" i="15"/>
  <c r="AN112" i="15"/>
  <c r="AN132" i="15"/>
  <c r="AN152" i="15"/>
  <c r="AN172" i="15"/>
  <c r="AD122" i="15"/>
  <c r="AD142" i="15"/>
  <c r="AD182" i="15"/>
  <c r="AN121" i="15"/>
  <c r="AN161" i="15"/>
  <c r="AD131" i="15"/>
  <c r="AD151" i="15"/>
  <c r="AN117" i="15"/>
  <c r="AN137" i="15"/>
  <c r="AN157" i="15"/>
  <c r="AN177" i="15"/>
  <c r="AD127" i="15"/>
  <c r="AD167" i="15"/>
  <c r="AD187" i="15"/>
  <c r="AN126" i="15"/>
  <c r="AN146" i="15"/>
  <c r="AN186" i="15"/>
  <c r="AD116" i="15"/>
  <c r="AN164" i="15"/>
  <c r="AN178" i="15"/>
  <c r="AN144" i="15"/>
  <c r="AD114" i="15"/>
  <c r="AN118" i="15"/>
  <c r="AN167" i="15"/>
  <c r="AD137" i="15"/>
  <c r="AD140" i="15"/>
  <c r="AD154" i="15"/>
  <c r="AD179" i="15"/>
  <c r="AD117" i="15"/>
  <c r="AD120" i="15"/>
  <c r="AN124" i="15"/>
  <c r="AN127" i="15"/>
  <c r="AN139" i="15"/>
  <c r="AN153" i="15"/>
  <c r="AN173" i="15"/>
  <c r="AN113" i="15"/>
  <c r="AN182" i="15"/>
  <c r="AD112" i="15"/>
  <c r="AD188" i="15"/>
  <c r="AN116" i="15"/>
  <c r="AN148" i="15"/>
  <c r="AN188" i="15"/>
  <c r="AD118" i="15"/>
  <c r="AD180" i="15"/>
  <c r="AN159" i="15"/>
  <c r="AD126" i="15"/>
  <c r="AN122" i="15"/>
  <c r="AN180" i="15"/>
  <c r="AN187" i="15"/>
  <c r="AD157" i="15"/>
  <c r="AN129" i="15"/>
  <c r="AD138" i="15"/>
  <c r="AD148" i="15"/>
  <c r="AD161" i="15"/>
  <c r="AD178" i="15"/>
  <c r="AD165" i="15"/>
  <c r="AD183" i="15"/>
  <c r="AN151" i="15"/>
  <c r="AN120" i="15"/>
  <c r="AD143" i="15"/>
  <c r="AN140" i="15"/>
  <c r="AN131" i="15"/>
  <c r="AN156" i="15"/>
  <c r="AD177" i="15"/>
  <c r="AN138" i="15"/>
  <c r="AD139" i="15"/>
  <c r="AD125" i="15"/>
  <c r="AD186" i="15"/>
  <c r="AN142" i="15"/>
  <c r="AD152" i="15"/>
  <c r="AD132" i="15"/>
  <c r="AD146" i="15"/>
  <c r="AD156" i="15"/>
  <c r="AD159" i="15"/>
  <c r="AD185" i="15"/>
  <c r="AN135" i="15"/>
  <c r="AN175" i="15"/>
  <c r="AN179" i="15"/>
  <c r="AD172" i="15"/>
  <c r="AD163" i="15"/>
  <c r="AN128" i="15"/>
  <c r="AD121" i="15"/>
  <c r="AD128" i="15"/>
  <c r="AD129" i="15"/>
  <c r="AK69" i="15"/>
  <c r="AJ9" i="15"/>
  <c r="AG24" i="15"/>
  <c r="AG55" i="15"/>
  <c r="AG76" i="15"/>
  <c r="AF37" i="15"/>
  <c r="AF38" i="15"/>
  <c r="AC35" i="15"/>
  <c r="AC23" i="15"/>
  <c r="AC45" i="15"/>
  <c r="AK36" i="15"/>
  <c r="AK9" i="15"/>
  <c r="AJ79" i="15"/>
  <c r="AG75" i="15"/>
  <c r="AG35" i="15"/>
  <c r="AG56" i="15"/>
  <c r="AF19" i="15"/>
  <c r="AF69" i="15"/>
  <c r="AC28" i="15"/>
  <c r="AC11" i="15"/>
  <c r="AC83" i="15" s="1"/>
  <c r="AC85" i="15" s="1"/>
  <c r="AC25" i="15"/>
  <c r="AT131" i="15"/>
  <c r="AT151" i="15"/>
  <c r="AT180" i="15"/>
  <c r="AJ130" i="15"/>
  <c r="AT129" i="15"/>
  <c r="AJ119" i="15"/>
  <c r="AT158" i="15"/>
  <c r="AJ128" i="15"/>
  <c r="AT167" i="15"/>
  <c r="AJ173" i="15"/>
  <c r="AJ116" i="15"/>
  <c r="AT186" i="15"/>
  <c r="AJ131" i="15"/>
  <c r="AJ151" i="15"/>
  <c r="AJ176" i="15"/>
  <c r="AT176" i="15"/>
  <c r="AJ167" i="15"/>
  <c r="AJ185" i="15"/>
  <c r="AT128" i="15"/>
  <c r="AT130" i="15"/>
  <c r="AT119" i="15"/>
  <c r="AT173" i="15"/>
  <c r="AJ158" i="15"/>
  <c r="AJ180" i="15"/>
  <c r="AT175" i="15"/>
  <c r="AT116" i="15"/>
  <c r="AJ175" i="15"/>
  <c r="AJ129" i="15"/>
  <c r="AJ186" i="15"/>
  <c r="AT185" i="15"/>
  <c r="AK17" i="15"/>
  <c r="AG19" i="15"/>
  <c r="AG12" i="15"/>
  <c r="AF71" i="15"/>
  <c r="AF44" i="15"/>
  <c r="AC79" i="15"/>
  <c r="AC62" i="15"/>
  <c r="AR190" i="15"/>
  <c r="AR191" i="15" s="1"/>
  <c r="AR192" i="15" s="1"/>
  <c r="AH194" i="15" s="1"/>
  <c r="AH195" i="15" s="1"/>
  <c r="AH197" i="15" s="1"/>
  <c r="AH198" i="15" s="1"/>
  <c r="AK60" i="15"/>
  <c r="AS120" i="15"/>
  <c r="AS140" i="15"/>
  <c r="AS160" i="15"/>
  <c r="AI150" i="15"/>
  <c r="AI170" i="15"/>
  <c r="AS129" i="15"/>
  <c r="AS149" i="15"/>
  <c r="AI119" i="15"/>
  <c r="AS118" i="15"/>
  <c r="AS158" i="15"/>
  <c r="AS178" i="15"/>
  <c r="AI128" i="15"/>
  <c r="AI168" i="15"/>
  <c r="AI188" i="15"/>
  <c r="AS167" i="15"/>
  <c r="AS187" i="15"/>
  <c r="AI137" i="15"/>
  <c r="AI157" i="15"/>
  <c r="AI177" i="15"/>
  <c r="AI166" i="15"/>
  <c r="AS116" i="15"/>
  <c r="AI146" i="15"/>
  <c r="AI186" i="15"/>
  <c r="AS112" i="15"/>
  <c r="AS161" i="15"/>
  <c r="AS186" i="15"/>
  <c r="AI145" i="15"/>
  <c r="AS135" i="15"/>
  <c r="AI125" i="15"/>
  <c r="AI173" i="15"/>
  <c r="AS164" i="15"/>
  <c r="AI134" i="15"/>
  <c r="AI165" i="15"/>
  <c r="AI187" i="15"/>
  <c r="AS124" i="15"/>
  <c r="AI143" i="15"/>
  <c r="AI149" i="15"/>
  <c r="AI160" i="15"/>
  <c r="AI171" i="15"/>
  <c r="AS119" i="15"/>
  <c r="AS153" i="15"/>
  <c r="AS165" i="15"/>
  <c r="AS168" i="15"/>
  <c r="AS173" i="15"/>
  <c r="AI135" i="15"/>
  <c r="AI167" i="15"/>
  <c r="AS114" i="15"/>
  <c r="AS166" i="15"/>
  <c r="AS170" i="15"/>
  <c r="AI154" i="15"/>
  <c r="AI164" i="15"/>
  <c r="AI151" i="15"/>
  <c r="AI158" i="15"/>
  <c r="AS125" i="15"/>
  <c r="AS137" i="15"/>
  <c r="AS151" i="15"/>
  <c r="AI178" i="15"/>
  <c r="AI153" i="15"/>
  <c r="AS145" i="15"/>
  <c r="AS177" i="15"/>
  <c r="AS188" i="15"/>
  <c r="AS154" i="15"/>
  <c r="AS157" i="15"/>
  <c r="AI129" i="15"/>
  <c r="AS134" i="15"/>
  <c r="AI161" i="15"/>
  <c r="AI124" i="15"/>
  <c r="AI185" i="15"/>
  <c r="AS143" i="15"/>
  <c r="AI140" i="15"/>
  <c r="AI118" i="15"/>
  <c r="AI113" i="15"/>
  <c r="AS150" i="15"/>
  <c r="AI112" i="15"/>
  <c r="AI120" i="15"/>
  <c r="AS185" i="15"/>
  <c r="AI116" i="15"/>
  <c r="AS113" i="15"/>
  <c r="AS128" i="15"/>
  <c r="AI114" i="15"/>
  <c r="AS146" i="15"/>
  <c r="AS171" i="15"/>
  <c r="AF51" i="15"/>
  <c r="AF74" i="15"/>
  <c r="AF22" i="15"/>
  <c r="AF20" i="15"/>
  <c r="AO23" i="15"/>
  <c r="AO43" i="15"/>
  <c r="AO63" i="15"/>
  <c r="AO12" i="15"/>
  <c r="AO32" i="15"/>
  <c r="AO52" i="15"/>
  <c r="AO72" i="15"/>
  <c r="AO48" i="15"/>
  <c r="AO68" i="15"/>
  <c r="AO17" i="15"/>
  <c r="AO37" i="15"/>
  <c r="AO77" i="15"/>
  <c r="AO8" i="15"/>
  <c r="AO21" i="15"/>
  <c r="AO41" i="15"/>
  <c r="AO61" i="15"/>
  <c r="AO81" i="15"/>
  <c r="AO10" i="15"/>
  <c r="AO30" i="15"/>
  <c r="AO50" i="15"/>
  <c r="AO70" i="15"/>
  <c r="AO28" i="15"/>
  <c r="AO57" i="15"/>
  <c r="AO19" i="15"/>
  <c r="AO39" i="15"/>
  <c r="AO59" i="15"/>
  <c r="AO79" i="15"/>
  <c r="AO15" i="15"/>
  <c r="AO35" i="15"/>
  <c r="AO55" i="15"/>
  <c r="AO75" i="15"/>
  <c r="AO24" i="15"/>
  <c r="AO44" i="15"/>
  <c r="AO64" i="15"/>
  <c r="AO13" i="15"/>
  <c r="AO33" i="15"/>
  <c r="AO53" i="15"/>
  <c r="AO73" i="15"/>
  <c r="AO29" i="15"/>
  <c r="AO46" i="15"/>
  <c r="AO6" i="15"/>
  <c r="AO9" i="15"/>
  <c r="AO26" i="15"/>
  <c r="AO56" i="15"/>
  <c r="AO78" i="15"/>
  <c r="AO36" i="15"/>
  <c r="AO16" i="15"/>
  <c r="AO69" i="15"/>
  <c r="AO20" i="15"/>
  <c r="AO40" i="15"/>
  <c r="AO47" i="15"/>
  <c r="AO76" i="15"/>
  <c r="AO7" i="15"/>
  <c r="AO27" i="15"/>
  <c r="AO54" i="15"/>
  <c r="AO80" i="15"/>
  <c r="AO51" i="15"/>
  <c r="AO14" i="15"/>
  <c r="AO67" i="15"/>
  <c r="AO11" i="15"/>
  <c r="AO31" i="15"/>
  <c r="AO34" i="15"/>
  <c r="AO18" i="15"/>
  <c r="AO22" i="15"/>
  <c r="AO25" i="15"/>
  <c r="AO38" i="15"/>
  <c r="AO58" i="15"/>
  <c r="AO71" i="15"/>
  <c r="AO74" i="15"/>
  <c r="AO45" i="15"/>
  <c r="AO42" i="15"/>
  <c r="AO5" i="15"/>
  <c r="AO49" i="15"/>
  <c r="AO62" i="15"/>
  <c r="AO65" i="15"/>
  <c r="AO66" i="15"/>
  <c r="AO60" i="15"/>
  <c r="AF62" i="15"/>
  <c r="AF66" i="15"/>
  <c r="AF5" i="15"/>
  <c r="AF45" i="15"/>
  <c r="AF53" i="15"/>
  <c r="AF50" i="15"/>
  <c r="AF8" i="15"/>
  <c r="AF78" i="15"/>
  <c r="AU9" i="15"/>
  <c r="AU69" i="15"/>
  <c r="AU18" i="15"/>
  <c r="AU58" i="15"/>
  <c r="AU78" i="15"/>
  <c r="AU34" i="15"/>
  <c r="AU7" i="15"/>
  <c r="AU36" i="15"/>
  <c r="AU54" i="15"/>
  <c r="AU63" i="15"/>
  <c r="AU5" i="15"/>
  <c r="AU45" i="15"/>
  <c r="AU21" i="15"/>
  <c r="AU81" i="15"/>
  <c r="AU50" i="15"/>
  <c r="AU70" i="15"/>
  <c r="AU19" i="15"/>
  <c r="AU39" i="15"/>
  <c r="AU79" i="15"/>
  <c r="AU22" i="15"/>
  <c r="AU71" i="15"/>
  <c r="AU52" i="15"/>
  <c r="AU68" i="15"/>
  <c r="AU32" i="15"/>
  <c r="AU46" i="15"/>
  <c r="AU6" i="15"/>
  <c r="AU26" i="15"/>
  <c r="AU13" i="15"/>
  <c r="AU53" i="15"/>
  <c r="AU37" i="15"/>
  <c r="AU33" i="15"/>
  <c r="AU17" i="15"/>
  <c r="AU40" i="15"/>
  <c r="AU57" i="15"/>
  <c r="AU44" i="15"/>
  <c r="AU60" i="15"/>
  <c r="AU80" i="15"/>
  <c r="AU48" i="15"/>
  <c r="AU28" i="15"/>
  <c r="AU11" i="15"/>
  <c r="AU31" i="15"/>
  <c r="AK46" i="15"/>
  <c r="AK71" i="15"/>
  <c r="AK19" i="15"/>
  <c r="AF64" i="15"/>
  <c r="AF30" i="15"/>
  <c r="AF76" i="15"/>
  <c r="AP14" i="15"/>
  <c r="AP34" i="15"/>
  <c r="AP54" i="15"/>
  <c r="AP74" i="15"/>
  <c r="AP23" i="15"/>
  <c r="AP43" i="15"/>
  <c r="AP63" i="15"/>
  <c r="AP59" i="15"/>
  <c r="AP8" i="15"/>
  <c r="AP39" i="15"/>
  <c r="AP28" i="15"/>
  <c r="AP68" i="15"/>
  <c r="AP12" i="15"/>
  <c r="AP32" i="15"/>
  <c r="AP52" i="15"/>
  <c r="AP72" i="15"/>
  <c r="AP21" i="15"/>
  <c r="AP41" i="15"/>
  <c r="AP61" i="15"/>
  <c r="AP81" i="15"/>
  <c r="AP19" i="15"/>
  <c r="AP79" i="15"/>
  <c r="AP48" i="15"/>
  <c r="AP10" i="15"/>
  <c r="AP30" i="15"/>
  <c r="AP50" i="15"/>
  <c r="AP70" i="15"/>
  <c r="AP6" i="15"/>
  <c r="AP26" i="15"/>
  <c r="AP46" i="15"/>
  <c r="AP66" i="15"/>
  <c r="AP15" i="15"/>
  <c r="AP35" i="15"/>
  <c r="AP55" i="15"/>
  <c r="AP75" i="15"/>
  <c r="AP24" i="15"/>
  <c r="AP44" i="15"/>
  <c r="AP64" i="15"/>
  <c r="AP49" i="15"/>
  <c r="AP62" i="15"/>
  <c r="AP65" i="15"/>
  <c r="AP29" i="15"/>
  <c r="AP13" i="15"/>
  <c r="AP16" i="15"/>
  <c r="AP53" i="15"/>
  <c r="AP69" i="15"/>
  <c r="AP47" i="15"/>
  <c r="AP60" i="15"/>
  <c r="AP9" i="15"/>
  <c r="AP56" i="15"/>
  <c r="AP78" i="15"/>
  <c r="AP33" i="15"/>
  <c r="AP36" i="15"/>
  <c r="AP76" i="15"/>
  <c r="AP37" i="15"/>
  <c r="AP17" i="15"/>
  <c r="AP57" i="15"/>
  <c r="AP11" i="15"/>
  <c r="AP31" i="15"/>
  <c r="AP7" i="15"/>
  <c r="AP27" i="15"/>
  <c r="AP80" i="15"/>
  <c r="AP51" i="15"/>
  <c r="AP67" i="15"/>
  <c r="AP77" i="15"/>
  <c r="AP18" i="15"/>
  <c r="AP22" i="15"/>
  <c r="AP25" i="15"/>
  <c r="AP38" i="15"/>
  <c r="AP58" i="15"/>
  <c r="AP71" i="15"/>
  <c r="AP45" i="15"/>
  <c r="AP42" i="15"/>
  <c r="AP5" i="15"/>
  <c r="AP20" i="15"/>
  <c r="AP40" i="15"/>
  <c r="AP73" i="15"/>
  <c r="AK32" i="15"/>
  <c r="AK11" i="15"/>
  <c r="AF6" i="15"/>
  <c r="AF61" i="15"/>
  <c r="AF36" i="15"/>
  <c r="AF18" i="15"/>
  <c r="AR16" i="15"/>
  <c r="AR36" i="15"/>
  <c r="AR45" i="15"/>
  <c r="AR41" i="15"/>
  <c r="AR43" i="15"/>
  <c r="AR48" i="15"/>
  <c r="AR46" i="15"/>
  <c r="AR66" i="15"/>
  <c r="AR19" i="15"/>
  <c r="AR29" i="15"/>
  <c r="AR27" i="15"/>
  <c r="AR11" i="15"/>
  <c r="AR31" i="15"/>
  <c r="AR22" i="15"/>
  <c r="AK39" i="15"/>
  <c r="AK21" i="15"/>
  <c r="AF77" i="15"/>
  <c r="AF72" i="15"/>
  <c r="AF16" i="15"/>
  <c r="AF28" i="15"/>
  <c r="AL17" i="15"/>
  <c r="AL37" i="15"/>
  <c r="AL57" i="15"/>
  <c r="AL77" i="15"/>
  <c r="AL18" i="15"/>
  <c r="AL38" i="15"/>
  <c r="AL58" i="15"/>
  <c r="AL78" i="15"/>
  <c r="AL22" i="15"/>
  <c r="AL62" i="15"/>
  <c r="AL23" i="15"/>
  <c r="AL19" i="15"/>
  <c r="AL39" i="15"/>
  <c r="AL59" i="15"/>
  <c r="AL79" i="15"/>
  <c r="AL20" i="15"/>
  <c r="AL40" i="15"/>
  <c r="AL60" i="15"/>
  <c r="AL42" i="15"/>
  <c r="AL5" i="15"/>
  <c r="AL43" i="15"/>
  <c r="AL21" i="15"/>
  <c r="AL41" i="15"/>
  <c r="AL61" i="15"/>
  <c r="AL25" i="15"/>
  <c r="AL45" i="15"/>
  <c r="AL65" i="15"/>
  <c r="AL6" i="15"/>
  <c r="AL26" i="15"/>
  <c r="AL46" i="15"/>
  <c r="AL66" i="15"/>
  <c r="AL7" i="15"/>
  <c r="AL27" i="15"/>
  <c r="AL47" i="15"/>
  <c r="AL49" i="15"/>
  <c r="AL10" i="15"/>
  <c r="AL50" i="15"/>
  <c r="AL52" i="15"/>
  <c r="AL14" i="15"/>
  <c r="AL56" i="15"/>
  <c r="AL11" i="15"/>
  <c r="AL51" i="15"/>
  <c r="AL13" i="15"/>
  <c r="AL53" i="15"/>
  <c r="AL55" i="15"/>
  <c r="AL24" i="15"/>
  <c r="AL30" i="15"/>
  <c r="AL32" i="15"/>
  <c r="AL28" i="15"/>
  <c r="AL67" i="15"/>
  <c r="AL31" i="15"/>
  <c r="AL70" i="15"/>
  <c r="AL33" i="15"/>
  <c r="AL71" i="15"/>
  <c r="AL34" i="15"/>
  <c r="AL72" i="15"/>
  <c r="AL35" i="15"/>
  <c r="AL36" i="15"/>
  <c r="AL74" i="15"/>
  <c r="AL44" i="15"/>
  <c r="AL75" i="15"/>
  <c r="AL8" i="15"/>
  <c r="AL48" i="15"/>
  <c r="AL54" i="15"/>
  <c r="AL15" i="15"/>
  <c r="AT78" i="15"/>
  <c r="AT12" i="15"/>
  <c r="AT23" i="15"/>
  <c r="AT79" i="15"/>
  <c r="AT68" i="15"/>
  <c r="AT9" i="15"/>
  <c r="AT66" i="15"/>
  <c r="AT60" i="15"/>
  <c r="AT21" i="15"/>
  <c r="AT69" i="15"/>
  <c r="AT24" i="15"/>
  <c r="AT73" i="15"/>
  <c r="AT44" i="15"/>
  <c r="AT51" i="15"/>
  <c r="AT22" i="15"/>
  <c r="AN32" i="15"/>
  <c r="AN52" i="15"/>
  <c r="AN72" i="15"/>
  <c r="AN21" i="15"/>
  <c r="AN41" i="15"/>
  <c r="AN46" i="15"/>
  <c r="AN66" i="15"/>
  <c r="AN81" i="15"/>
  <c r="AN17" i="15"/>
  <c r="AN10" i="15"/>
  <c r="AN30" i="15"/>
  <c r="AN50" i="15"/>
  <c r="AN70" i="15"/>
  <c r="AN19" i="15"/>
  <c r="AN39" i="15"/>
  <c r="AN79" i="15"/>
  <c r="AN37" i="15"/>
  <c r="AN6" i="15"/>
  <c r="AN15" i="15"/>
  <c r="AN28" i="15"/>
  <c r="AN68" i="15"/>
  <c r="AN57" i="15"/>
  <c r="AN24" i="15"/>
  <c r="AN44" i="15"/>
  <c r="AN13" i="15"/>
  <c r="AN33" i="15"/>
  <c r="AN73" i="15"/>
  <c r="AN22" i="15"/>
  <c r="AN9" i="15"/>
  <c r="AN56" i="15"/>
  <c r="AN78" i="15"/>
  <c r="AN36" i="15"/>
  <c r="AN20" i="15"/>
  <c r="AN7" i="15"/>
  <c r="AN80" i="15"/>
  <c r="AN18" i="15"/>
  <c r="AN25" i="15"/>
  <c r="AN71" i="15"/>
  <c r="AN14" i="15"/>
  <c r="AN54" i="15"/>
  <c r="AN11" i="15"/>
  <c r="AN31" i="15"/>
  <c r="AN58" i="15"/>
  <c r="AN45" i="15"/>
  <c r="AN5" i="15"/>
  <c r="AN35" i="15"/>
  <c r="AN49" i="15"/>
  <c r="AN65" i="15"/>
  <c r="AN75" i="15"/>
  <c r="AN47" i="15"/>
  <c r="AN60" i="15"/>
  <c r="AN76" i="15"/>
  <c r="AK54" i="15"/>
  <c r="AK45" i="15"/>
  <c r="AJ23" i="15"/>
  <c r="AF57" i="15"/>
  <c r="AF52" i="15"/>
  <c r="AF24" i="15"/>
  <c r="AF70" i="15"/>
  <c r="AK6" i="15"/>
  <c r="AK57" i="15"/>
  <c r="AJ68" i="15"/>
  <c r="AF17" i="15"/>
  <c r="AF63" i="15"/>
  <c r="AF48" i="15"/>
  <c r="AF49" i="15"/>
  <c r="AQ5" i="15"/>
  <c r="AQ25" i="15"/>
  <c r="AQ45" i="15"/>
  <c r="AQ65" i="15"/>
  <c r="AQ14" i="15"/>
  <c r="AQ34" i="15"/>
  <c r="AQ54" i="15"/>
  <c r="AQ74" i="15"/>
  <c r="AQ19" i="15"/>
  <c r="AQ59" i="15"/>
  <c r="AQ10" i="15"/>
  <c r="AQ30" i="15"/>
  <c r="AQ39" i="15"/>
  <c r="AQ23" i="15"/>
  <c r="AQ43" i="15"/>
  <c r="AQ63" i="15"/>
  <c r="AQ12" i="15"/>
  <c r="AQ32" i="15"/>
  <c r="AQ52" i="15"/>
  <c r="AQ72" i="15"/>
  <c r="AQ50" i="15"/>
  <c r="AQ70" i="15"/>
  <c r="AQ21" i="15"/>
  <c r="AQ41" i="15"/>
  <c r="AQ61" i="15"/>
  <c r="AQ81" i="15"/>
  <c r="AQ79" i="15"/>
  <c r="AQ17" i="15"/>
  <c r="AQ37" i="15"/>
  <c r="AQ57" i="15"/>
  <c r="AQ77" i="15"/>
  <c r="AQ6" i="15"/>
  <c r="AQ26" i="15"/>
  <c r="AQ46" i="15"/>
  <c r="AQ66" i="15"/>
  <c r="AQ15" i="15"/>
  <c r="AQ35" i="15"/>
  <c r="AQ55" i="15"/>
  <c r="AQ75" i="15"/>
  <c r="AQ49" i="15"/>
  <c r="AQ62" i="15"/>
  <c r="AQ9" i="15"/>
  <c r="AQ56" i="15"/>
  <c r="AQ78" i="15"/>
  <c r="AQ73" i="15"/>
  <c r="AQ29" i="15"/>
  <c r="AQ13" i="15"/>
  <c r="AQ16" i="15"/>
  <c r="AQ53" i="15"/>
  <c r="AQ40" i="15"/>
  <c r="AQ33" i="15"/>
  <c r="AQ36" i="15"/>
  <c r="AQ20" i="15"/>
  <c r="AQ24" i="15"/>
  <c r="AQ44" i="15"/>
  <c r="AQ47" i="15"/>
  <c r="AQ60" i="15"/>
  <c r="AQ76" i="15"/>
  <c r="AQ64" i="15"/>
  <c r="AQ7" i="15"/>
  <c r="AQ27" i="15"/>
  <c r="AQ80" i="15"/>
  <c r="AQ51" i="15"/>
  <c r="AQ48" i="15"/>
  <c r="AQ67" i="15"/>
  <c r="AQ8" i="15"/>
  <c r="AQ11" i="15"/>
  <c r="AQ28" i="15"/>
  <c r="AQ31" i="15"/>
  <c r="AQ18" i="15"/>
  <c r="AQ22" i="15"/>
  <c r="AQ38" i="15"/>
  <c r="AQ58" i="15"/>
  <c r="AQ71" i="15"/>
  <c r="AQ42" i="15"/>
  <c r="AQ68" i="15"/>
  <c r="AQ69" i="15"/>
  <c r="AK81" i="15"/>
  <c r="AK37" i="15"/>
  <c r="AJ78" i="15"/>
  <c r="AF75" i="15"/>
  <c r="AF43" i="15"/>
  <c r="AF41" i="15"/>
  <c r="AF29" i="15"/>
  <c r="AK7" i="15"/>
  <c r="AK28" i="15"/>
  <c r="AJ60" i="15"/>
  <c r="AF15" i="15"/>
  <c r="AF23" i="15"/>
  <c r="AF21" i="15"/>
  <c r="AF9" i="15"/>
  <c r="AF79" i="15"/>
  <c r="AF11" i="15"/>
  <c r="AF25" i="15"/>
  <c r="AF13" i="15"/>
  <c r="AF59" i="15"/>
  <c r="AF42" i="15"/>
  <c r="AF67" i="15"/>
  <c r="AS7" i="15"/>
  <c r="AS27" i="15"/>
  <c r="AS47" i="15"/>
  <c r="AS36" i="15"/>
  <c r="AS21" i="15"/>
  <c r="AS12" i="15"/>
  <c r="AS5" i="15"/>
  <c r="AS54" i="15"/>
  <c r="AS61" i="15"/>
  <c r="AS81" i="15"/>
  <c r="AS43" i="15"/>
  <c r="AS63" i="15"/>
  <c r="AS39" i="15"/>
  <c r="AS59" i="15"/>
  <c r="AS79" i="15"/>
  <c r="AS28" i="15"/>
  <c r="AS17" i="15"/>
  <c r="AS57" i="15"/>
  <c r="AS42" i="15"/>
  <c r="AS46" i="15"/>
  <c r="AS6" i="15"/>
  <c r="AS78" i="15"/>
  <c r="AS9" i="15"/>
  <c r="AS66" i="15"/>
  <c r="AS33" i="15"/>
  <c r="AS50" i="15"/>
  <c r="AS30" i="15"/>
  <c r="AS70" i="15"/>
  <c r="AS44" i="15"/>
  <c r="AS60" i="15"/>
  <c r="AS80" i="15"/>
  <c r="AS51" i="15"/>
  <c r="AS64" i="15"/>
  <c r="AS11" i="15"/>
  <c r="AS18" i="15"/>
  <c r="AS22" i="15"/>
  <c r="AS38" i="15"/>
  <c r="AS58" i="15"/>
  <c r="AS71" i="15"/>
  <c r="AS13" i="15"/>
  <c r="AS53" i="15"/>
  <c r="AK18" i="15"/>
  <c r="AK40" i="15"/>
  <c r="AJ51" i="15"/>
  <c r="AG30" i="15"/>
  <c r="AG45" i="15"/>
  <c r="AG78" i="15"/>
  <c r="AG20" i="15"/>
  <c r="AF39" i="15"/>
  <c r="AF55" i="15"/>
  <c r="AF47" i="15"/>
  <c r="AF80" i="15"/>
  <c r="AM21" i="15"/>
  <c r="AM41" i="15"/>
  <c r="AM10" i="15"/>
  <c r="AM30" i="15"/>
  <c r="AM50" i="15"/>
  <c r="AM70" i="15"/>
  <c r="AM15" i="15"/>
  <c r="AM55" i="15"/>
  <c r="AM6" i="15"/>
  <c r="AM26" i="15"/>
  <c r="AM19" i="15"/>
  <c r="AM39" i="15"/>
  <c r="AM59" i="15"/>
  <c r="AM79" i="15"/>
  <c r="AM8" i="15"/>
  <c r="AM28" i="15"/>
  <c r="AM48" i="15"/>
  <c r="AM68" i="15"/>
  <c r="AM66" i="15"/>
  <c r="AM35" i="15"/>
  <c r="AM75" i="15"/>
  <c r="AM17" i="15"/>
  <c r="AM37" i="15"/>
  <c r="AM57" i="15"/>
  <c r="AM77" i="15"/>
  <c r="AM13" i="15"/>
  <c r="AM33" i="15"/>
  <c r="AM53" i="15"/>
  <c r="AM73" i="15"/>
  <c r="AM22" i="15"/>
  <c r="AM42" i="15"/>
  <c r="AM62" i="15"/>
  <c r="AM11" i="15"/>
  <c r="AM31" i="15"/>
  <c r="AM51" i="15"/>
  <c r="AM71" i="15"/>
  <c r="AM23" i="15"/>
  <c r="AM36" i="15"/>
  <c r="AM72" i="15"/>
  <c r="AM20" i="15"/>
  <c r="AM40" i="15"/>
  <c r="AM69" i="15"/>
  <c r="AM60" i="15"/>
  <c r="AM76" i="15"/>
  <c r="AM44" i="15"/>
  <c r="AM80" i="15"/>
  <c r="AM45" i="15"/>
  <c r="AM14" i="15"/>
  <c r="AM54" i="15"/>
  <c r="AM67" i="15"/>
  <c r="AM25" i="15"/>
  <c r="AM38" i="15"/>
  <c r="AM74" i="15"/>
  <c r="AM5" i="15"/>
  <c r="AM49" i="15"/>
  <c r="AM52" i="15"/>
  <c r="AM65" i="15"/>
  <c r="AM29" i="15"/>
  <c r="AM9" i="15"/>
  <c r="AM12" i="15"/>
  <c r="AM32" i="15"/>
  <c r="AM56" i="15"/>
  <c r="AM78" i="15"/>
  <c r="AM24" i="15"/>
  <c r="AM27" i="15"/>
  <c r="AM63" i="15"/>
  <c r="AB11" i="15"/>
  <c r="AB31" i="15"/>
  <c r="AB51" i="15"/>
  <c r="AB71" i="15"/>
  <c r="AB67" i="15"/>
  <c r="AB28" i="15"/>
  <c r="AB10" i="15"/>
  <c r="AB32" i="15"/>
  <c r="AB52" i="15"/>
  <c r="AB72" i="15"/>
  <c r="AB35" i="15"/>
  <c r="AB55" i="15"/>
  <c r="AB56" i="15"/>
  <c r="AB23" i="15"/>
  <c r="AB13" i="15"/>
  <c r="AB33" i="15"/>
  <c r="AB53" i="15"/>
  <c r="AB14" i="15"/>
  <c r="AB34" i="15"/>
  <c r="AB54" i="15"/>
  <c r="AB74" i="15"/>
  <c r="AB36" i="15"/>
  <c r="AB20" i="15"/>
  <c r="AB21" i="15"/>
  <c r="AB45" i="15"/>
  <c r="AB7" i="15"/>
  <c r="AB75" i="15"/>
  <c r="AB60" i="15"/>
  <c r="AB41" i="15"/>
  <c r="AB5" i="15"/>
  <c r="AB25" i="15"/>
  <c r="AB66" i="15"/>
  <c r="AB27" i="15"/>
  <c r="AB15" i="15"/>
  <c r="AB62" i="15"/>
  <c r="AB17" i="15"/>
  <c r="AB37" i="15"/>
  <c r="AB57" i="15"/>
  <c r="AB77" i="15"/>
  <c r="AB59" i="15"/>
  <c r="AB42" i="15"/>
  <c r="AB65" i="15"/>
  <c r="AB46" i="15"/>
  <c r="AB48" i="15"/>
  <c r="AB49" i="15"/>
  <c r="AB18" i="15"/>
  <c r="AB38" i="15"/>
  <c r="AB58" i="15"/>
  <c r="AB78" i="15"/>
  <c r="AB19" i="15"/>
  <c r="AB39" i="15"/>
  <c r="AB79" i="15"/>
  <c r="AB40" i="15"/>
  <c r="AB61" i="15"/>
  <c r="AB22" i="15"/>
  <c r="AB26" i="15"/>
  <c r="AB47" i="15"/>
  <c r="AB8" i="15"/>
  <c r="AB43" i="15"/>
  <c r="AB24" i="15"/>
  <c r="AB44" i="15"/>
  <c r="AB6" i="15"/>
  <c r="AB30" i="15"/>
  <c r="AB50" i="15"/>
  <c r="AB70" i="15"/>
  <c r="AH22" i="15"/>
  <c r="AH11" i="15"/>
  <c r="AH31" i="15"/>
  <c r="AH43" i="15"/>
  <c r="AH27" i="15"/>
  <c r="AH29" i="15"/>
  <c r="AH16" i="15"/>
  <c r="AH36" i="15"/>
  <c r="AH45" i="15"/>
  <c r="AH41" i="15"/>
  <c r="AH66" i="15"/>
  <c r="AH19" i="15"/>
  <c r="AH48" i="15"/>
  <c r="AH46" i="15"/>
  <c r="AD18" i="15"/>
  <c r="AD58" i="15"/>
  <c r="AD78" i="15"/>
  <c r="AD7" i="15"/>
  <c r="AD47" i="15"/>
  <c r="AD19" i="15"/>
  <c r="AD79" i="15"/>
  <c r="AD36" i="15"/>
  <c r="AD56" i="15"/>
  <c r="AD76" i="15"/>
  <c r="AD46" i="15"/>
  <c r="AD13" i="15"/>
  <c r="AD5" i="15"/>
  <c r="AD25" i="15"/>
  <c r="AD45" i="15"/>
  <c r="AD65" i="15"/>
  <c r="AD44" i="15"/>
  <c r="AD73" i="15"/>
  <c r="AD14" i="15"/>
  <c r="AD54" i="15"/>
  <c r="AD39" i="15"/>
  <c r="AD32" i="15"/>
  <c r="AD52" i="15"/>
  <c r="AD72" i="15"/>
  <c r="AD10" i="15"/>
  <c r="AD30" i="15"/>
  <c r="AD50" i="15"/>
  <c r="AD28" i="15"/>
  <c r="AD60" i="15"/>
  <c r="AD49" i="15"/>
  <c r="AD21" i="15"/>
  <c r="AD41" i="15"/>
  <c r="AD81" i="15"/>
  <c r="AD70" i="15"/>
  <c r="AD68" i="15"/>
  <c r="AD6" i="15"/>
  <c r="AD66" i="15"/>
  <c r="AD33" i="15"/>
  <c r="AD11" i="15"/>
  <c r="AD80" i="15"/>
  <c r="AD17" i="15"/>
  <c r="AD37" i="15"/>
  <c r="AD57" i="15"/>
  <c r="AD20" i="15"/>
  <c r="AD15" i="15"/>
  <c r="AD35" i="15"/>
  <c r="AD75" i="15"/>
  <c r="AD24" i="15"/>
  <c r="AD22" i="15"/>
  <c r="AD31" i="15"/>
  <c r="AD71" i="15"/>
  <c r="AD9" i="15"/>
  <c r="AE9" i="15"/>
  <c r="AE29" i="15"/>
  <c r="AE49" i="15"/>
  <c r="AE69" i="15"/>
  <c r="AE71" i="15"/>
  <c r="AE18" i="15"/>
  <c r="AE38" i="15"/>
  <c r="AE58" i="15"/>
  <c r="AE78" i="15"/>
  <c r="AE54" i="15"/>
  <c r="AE7" i="15"/>
  <c r="AE27" i="15"/>
  <c r="AE47" i="15"/>
  <c r="AE67" i="15"/>
  <c r="AE34" i="15"/>
  <c r="AE17" i="15"/>
  <c r="AE37" i="15"/>
  <c r="AE57" i="15"/>
  <c r="AE11" i="15"/>
  <c r="AE31" i="15"/>
  <c r="AE16" i="15"/>
  <c r="AE36" i="15"/>
  <c r="AE56" i="15"/>
  <c r="AE76" i="15"/>
  <c r="AE14" i="15"/>
  <c r="AE10" i="15"/>
  <c r="AE5" i="15"/>
  <c r="AE25" i="15"/>
  <c r="AE45" i="15"/>
  <c r="AE65" i="15"/>
  <c r="AE74" i="15"/>
  <c r="AE44" i="15"/>
  <c r="AE73" i="15"/>
  <c r="AE51" i="15"/>
  <c r="AE23" i="15"/>
  <c r="AE43" i="15"/>
  <c r="AE63" i="15"/>
  <c r="AE81" i="15"/>
  <c r="AE30" i="15"/>
  <c r="AE50" i="15"/>
  <c r="AE70" i="15"/>
  <c r="AE19" i="15"/>
  <c r="AE79" i="15"/>
  <c r="AE24" i="15"/>
  <c r="AE64" i="15"/>
  <c r="AE12" i="15"/>
  <c r="AE32" i="15"/>
  <c r="AE52" i="15"/>
  <c r="AE72" i="15"/>
  <c r="AE21" i="15"/>
  <c r="AE41" i="15"/>
  <c r="AE61" i="15"/>
  <c r="AE39" i="15"/>
  <c r="AE59" i="15"/>
  <c r="AE77" i="15"/>
  <c r="AE15" i="15"/>
  <c r="AE75" i="15"/>
  <c r="AE13" i="15"/>
  <c r="AE62" i="15"/>
  <c r="AE40" i="15"/>
  <c r="AE60" i="15"/>
  <c r="AE22" i="15"/>
  <c r="AE8" i="15"/>
  <c r="AE28" i="15"/>
  <c r="AE48" i="15"/>
  <c r="AE68" i="15"/>
  <c r="AE55" i="15"/>
  <c r="AE42" i="15"/>
  <c r="AE20" i="15"/>
  <c r="AE6" i="15"/>
  <c r="AE26" i="15"/>
  <c r="AE46" i="15"/>
  <c r="AE66" i="15"/>
  <c r="AE35" i="15"/>
  <c r="AE33" i="15"/>
  <c r="AE53" i="15"/>
  <c r="AE80" i="15"/>
  <c r="AI13" i="15"/>
  <c r="AI33" i="15"/>
  <c r="AI53" i="15"/>
  <c r="AI44" i="15"/>
  <c r="AI22" i="15"/>
  <c r="AI42" i="15"/>
  <c r="AI78" i="15"/>
  <c r="AI11" i="15"/>
  <c r="AI51" i="15"/>
  <c r="AI71" i="15"/>
  <c r="AI43" i="15"/>
  <c r="AI21" i="15"/>
  <c r="AI81" i="15"/>
  <c r="AI59" i="15"/>
  <c r="AI79" i="15"/>
  <c r="AI28" i="15"/>
  <c r="AI57" i="15"/>
  <c r="AI60" i="15"/>
  <c r="AI80" i="15"/>
  <c r="AI18" i="15"/>
  <c r="AI38" i="15"/>
  <c r="AI58" i="15"/>
  <c r="AI54" i="15"/>
  <c r="AI63" i="15"/>
  <c r="AI61" i="15"/>
  <c r="AI9" i="15"/>
  <c r="AI17" i="15"/>
  <c r="AI7" i="15"/>
  <c r="AI27" i="15"/>
  <c r="AI47" i="15"/>
  <c r="AI5" i="15"/>
  <c r="AI66" i="15"/>
  <c r="AI36" i="15"/>
  <c r="AI46" i="15"/>
  <c r="AI64" i="15"/>
  <c r="AI12" i="15"/>
  <c r="AI30" i="15"/>
  <c r="AI50" i="15"/>
  <c r="AI70" i="15"/>
  <c r="AI39" i="15"/>
  <c r="AI6" i="15"/>
  <c r="X96" i="14"/>
  <c r="X92" i="14"/>
  <c r="X88" i="14"/>
  <c r="X84" i="14"/>
  <c r="X80" i="14"/>
  <c r="X76" i="14"/>
  <c r="X72" i="14"/>
  <c r="X68" i="14"/>
  <c r="X64" i="14"/>
  <c r="X60" i="14"/>
  <c r="X56" i="14"/>
  <c r="X52" i="14"/>
  <c r="X48" i="14"/>
  <c r="X44" i="14"/>
  <c r="X40" i="14"/>
  <c r="X36" i="14"/>
  <c r="X32" i="14"/>
  <c r="X28" i="14"/>
  <c r="X24" i="14"/>
  <c r="X20" i="14"/>
  <c r="X16" i="14"/>
  <c r="X12" i="14"/>
  <c r="X94" i="14"/>
  <c r="X90" i="14"/>
  <c r="X86" i="14"/>
  <c r="X82" i="14"/>
  <c r="X78" i="14"/>
  <c r="X74" i="14"/>
  <c r="X70" i="14"/>
  <c r="X66" i="14"/>
  <c r="X62" i="14"/>
  <c r="X58" i="14"/>
  <c r="X54" i="14"/>
  <c r="X50" i="14"/>
  <c r="X46" i="14"/>
  <c r="X42" i="14"/>
  <c r="X38" i="14"/>
  <c r="X34" i="14"/>
  <c r="X30" i="14"/>
  <c r="X26" i="14"/>
  <c r="X22" i="14"/>
  <c r="X18" i="14"/>
  <c r="X14" i="14"/>
  <c r="L96" i="14"/>
  <c r="L94" i="14"/>
  <c r="L92" i="14"/>
  <c r="L90" i="14"/>
  <c r="L88" i="14"/>
  <c r="L86" i="14"/>
  <c r="L84" i="14"/>
  <c r="L82" i="14"/>
  <c r="L80" i="14"/>
  <c r="L78" i="14"/>
  <c r="L76" i="14"/>
  <c r="L74" i="14"/>
  <c r="L72" i="14"/>
  <c r="L70" i="14"/>
  <c r="L68" i="14"/>
  <c r="L66" i="14"/>
  <c r="L64" i="14"/>
  <c r="L62" i="14"/>
  <c r="L60" i="14"/>
  <c r="L58" i="14"/>
  <c r="L56" i="14"/>
  <c r="L54" i="14"/>
  <c r="L52" i="14"/>
  <c r="L50" i="14"/>
  <c r="L48" i="14"/>
  <c r="L46" i="14"/>
  <c r="L44" i="14"/>
  <c r="L42" i="14"/>
  <c r="L40" i="14"/>
  <c r="L38" i="14"/>
  <c r="L36" i="14"/>
  <c r="L34" i="14"/>
  <c r="L32" i="14"/>
  <c r="L30" i="14"/>
  <c r="L28" i="14"/>
  <c r="L26" i="14"/>
  <c r="L24" i="14"/>
  <c r="L22" i="14"/>
  <c r="L20" i="14"/>
  <c r="L18" i="14"/>
  <c r="L16" i="14"/>
  <c r="L14" i="14"/>
  <c r="L12" i="14"/>
  <c r="L97" i="14"/>
  <c r="L95" i="14"/>
  <c r="L93" i="14"/>
  <c r="L91" i="14"/>
  <c r="L89" i="14"/>
  <c r="L87" i="14"/>
  <c r="L85" i="14"/>
  <c r="L83" i="14"/>
  <c r="L81" i="14"/>
  <c r="L79" i="14"/>
  <c r="L77" i="14"/>
  <c r="L75" i="14"/>
  <c r="L73" i="14"/>
  <c r="L71" i="14"/>
  <c r="L69" i="14"/>
  <c r="L67" i="14"/>
  <c r="L65" i="14"/>
  <c r="L63" i="14"/>
  <c r="L61" i="14"/>
  <c r="L59" i="14"/>
  <c r="L57" i="14"/>
  <c r="L55" i="14"/>
  <c r="L53" i="14"/>
  <c r="L51" i="14"/>
  <c r="L49" i="14"/>
  <c r="L47" i="14"/>
  <c r="L45" i="14"/>
  <c r="L43" i="14"/>
  <c r="L41" i="14"/>
  <c r="L39" i="14"/>
  <c r="L37" i="14"/>
  <c r="L35" i="14"/>
  <c r="L33" i="14"/>
  <c r="L31" i="14"/>
  <c r="L29" i="14"/>
  <c r="L27" i="14"/>
  <c r="L25" i="14"/>
  <c r="L23" i="14"/>
  <c r="L21" i="14"/>
  <c r="L19" i="14"/>
  <c r="L17" i="14"/>
  <c r="L15" i="14"/>
  <c r="L13" i="14"/>
  <c r="L10" i="14"/>
  <c r="AB88" i="20" l="1"/>
  <c r="AB90" i="20" s="1"/>
  <c r="AB91" i="20" s="1"/>
  <c r="AQ84" i="20"/>
  <c r="AQ85" i="20" s="1"/>
  <c r="AL84" i="20"/>
  <c r="AL85" i="20" s="1"/>
  <c r="AB87" i="20" s="1"/>
  <c r="AR191" i="20"/>
  <c r="AR192" i="20" s="1"/>
  <c r="AB201" i="20"/>
  <c r="AF201" i="20"/>
  <c r="AM191" i="20"/>
  <c r="AM192" i="20" s="1"/>
  <c r="AS84" i="20"/>
  <c r="AS85" i="20" s="1"/>
  <c r="AP84" i="20"/>
  <c r="AP85" i="20" s="1"/>
  <c r="AK194" i="20"/>
  <c r="AK195" i="20" s="1"/>
  <c r="AK197" i="20" s="1"/>
  <c r="AK198" i="20" s="1"/>
  <c r="AL191" i="20"/>
  <c r="AL192" i="20" s="1"/>
  <c r="AE194" i="20"/>
  <c r="AE195" i="20" s="1"/>
  <c r="AE197" i="20" s="1"/>
  <c r="AE198" i="20" s="1"/>
  <c r="AE200" i="20"/>
  <c r="AE203" i="20" s="1"/>
  <c r="AE204" i="20" s="1"/>
  <c r="AC201" i="20"/>
  <c r="AU84" i="20"/>
  <c r="AU85" i="20" s="1"/>
  <c r="AK87" i="20" s="1"/>
  <c r="AK88" i="20" s="1"/>
  <c r="AK90" i="20" s="1"/>
  <c r="AK91" i="20" s="1"/>
  <c r="AD200" i="20"/>
  <c r="AD203" i="20" s="1"/>
  <c r="AD204" i="20" s="1"/>
  <c r="AD194" i="20"/>
  <c r="AD195" i="20" s="1"/>
  <c r="AD197" i="20" s="1"/>
  <c r="AD198" i="20" s="1"/>
  <c r="AM84" i="19"/>
  <c r="AM85" i="19" s="1"/>
  <c r="AC87" i="19" s="1"/>
  <c r="AT84" i="19"/>
  <c r="AT85" i="19" s="1"/>
  <c r="AJ87" i="19" s="1"/>
  <c r="AJ88" i="19" s="1"/>
  <c r="AJ90" i="19" s="1"/>
  <c r="AJ91" i="19" s="1"/>
  <c r="AF88" i="19"/>
  <c r="AF90" i="19" s="1"/>
  <c r="AF91" i="19" s="1"/>
  <c r="AQ84" i="19"/>
  <c r="AQ85" i="19" s="1"/>
  <c r="AG87" i="19" s="1"/>
  <c r="AG88" i="19" s="1"/>
  <c r="AG90" i="19" s="1"/>
  <c r="AG91" i="19" s="1"/>
  <c r="AU84" i="19"/>
  <c r="AU85" i="19" s="1"/>
  <c r="AK87" i="19" s="1"/>
  <c r="AK88" i="19" s="1"/>
  <c r="AK90" i="19" s="1"/>
  <c r="AK91" i="19" s="1"/>
  <c r="AC88" i="19"/>
  <c r="AC90" i="19" s="1"/>
  <c r="AC91" i="19" s="1"/>
  <c r="AO84" i="19"/>
  <c r="AO85" i="19" s="1"/>
  <c r="AE87" i="19" s="1"/>
  <c r="AE88" i="19" s="1"/>
  <c r="AE90" i="19" s="1"/>
  <c r="AE91" i="19" s="1"/>
  <c r="AH194" i="17"/>
  <c r="AH195" i="17" s="1"/>
  <c r="AH197" i="17" s="1"/>
  <c r="AH198" i="17" s="1"/>
  <c r="AI200" i="17"/>
  <c r="AI203" i="17" s="1"/>
  <c r="AI204" i="17" s="1"/>
  <c r="AM191" i="17"/>
  <c r="AM192" i="17" s="1"/>
  <c r="AL191" i="17"/>
  <c r="AL192" i="17" s="1"/>
  <c r="AR84" i="17"/>
  <c r="AR85" i="17" s="1"/>
  <c r="AH87" i="17" s="1"/>
  <c r="AH88" i="17" s="1"/>
  <c r="AH90" i="17" s="1"/>
  <c r="AH91" i="17" s="1"/>
  <c r="AG88" i="17"/>
  <c r="AG90" i="17" s="1"/>
  <c r="AG91" i="17" s="1"/>
  <c r="AO191" i="17"/>
  <c r="AO192" i="17" s="1"/>
  <c r="AJ200" i="17"/>
  <c r="AJ203" i="17" s="1"/>
  <c r="AJ204" i="17" s="1"/>
  <c r="AH201" i="17"/>
  <c r="AU191" i="17"/>
  <c r="AU192" i="17" s="1"/>
  <c r="AK194" i="17" s="1"/>
  <c r="AK195" i="17" s="1"/>
  <c r="AK197" i="17" s="1"/>
  <c r="AK198" i="17" s="1"/>
  <c r="AG201" i="17"/>
  <c r="AB194" i="17"/>
  <c r="AB195" i="17" s="1"/>
  <c r="AB197" i="17" s="1"/>
  <c r="AB198" i="17" s="1"/>
  <c r="AB200" i="17"/>
  <c r="AB203" i="17" s="1"/>
  <c r="AB204" i="17" s="1"/>
  <c r="AD201" i="17"/>
  <c r="AN191" i="17"/>
  <c r="AN192" i="17" s="1"/>
  <c r="AC200" i="17"/>
  <c r="AC203" i="17" s="1"/>
  <c r="AC204" i="17" s="1"/>
  <c r="AC194" i="17"/>
  <c r="AC195" i="17" s="1"/>
  <c r="AC197" i="17" s="1"/>
  <c r="AC198" i="17" s="1"/>
  <c r="AG194" i="17"/>
  <c r="AG195" i="17" s="1"/>
  <c r="AG197" i="17" s="1"/>
  <c r="AG198" i="17" s="1"/>
  <c r="AG200" i="17"/>
  <c r="AG203" i="17" s="1"/>
  <c r="AG204" i="17" s="1"/>
  <c r="AC201" i="17"/>
  <c r="AB201" i="17"/>
  <c r="AM84" i="17"/>
  <c r="AM85" i="17" s="1"/>
  <c r="AC87" i="17" s="1"/>
  <c r="AC88" i="17" s="1"/>
  <c r="AC90" i="17" s="1"/>
  <c r="AC91" i="17" s="1"/>
  <c r="AO190" i="15"/>
  <c r="AO191" i="15" s="1"/>
  <c r="AO192" i="15" s="1"/>
  <c r="AE194" i="15" s="1"/>
  <c r="AU83" i="15"/>
  <c r="AE83" i="15"/>
  <c r="AE85" i="15" s="1"/>
  <c r="AK83" i="15"/>
  <c r="AK85" i="15" s="1"/>
  <c r="AE190" i="15"/>
  <c r="AE192" i="15" s="1"/>
  <c r="AQ190" i="15"/>
  <c r="AD190" i="15"/>
  <c r="AD192" i="15" s="1"/>
  <c r="AG83" i="15"/>
  <c r="AG85" i="15" s="1"/>
  <c r="AR83" i="15"/>
  <c r="AN190" i="15"/>
  <c r="AC190" i="15"/>
  <c r="AC192" i="15" s="1"/>
  <c r="AJ83" i="15"/>
  <c r="AJ85" i="15" s="1"/>
  <c r="AM190" i="15"/>
  <c r="AM191" i="15" s="1"/>
  <c r="AM192" i="15" s="1"/>
  <c r="AC194" i="15" s="1"/>
  <c r="AJ190" i="15"/>
  <c r="AJ192" i="15" s="1"/>
  <c r="AI190" i="15"/>
  <c r="AI192" i="15" s="1"/>
  <c r="AF190" i="15"/>
  <c r="AF192" i="15" s="1"/>
  <c r="AP190" i="15"/>
  <c r="AG190" i="15"/>
  <c r="AG192" i="15" s="1"/>
  <c r="AT190" i="15"/>
  <c r="AT191" i="15" s="1"/>
  <c r="AT192" i="15" s="1"/>
  <c r="AJ194" i="15" s="1"/>
  <c r="AB195" i="15"/>
  <c r="AB197" i="15" s="1"/>
  <c r="AB198" i="15" s="1"/>
  <c r="AS190" i="15"/>
  <c r="AS191" i="15" s="1"/>
  <c r="AS192" i="15" s="1"/>
  <c r="AI194" i="15" s="1"/>
  <c r="AL190" i="15"/>
  <c r="AL191" i="15" s="1"/>
  <c r="AL192" i="15" s="1"/>
  <c r="AB194" i="15" s="1"/>
  <c r="AS83" i="15"/>
  <c r="AS84" i="15" s="1"/>
  <c r="AS85" i="15" s="1"/>
  <c r="AI87" i="15" s="1"/>
  <c r="AI88" i="15" s="1"/>
  <c r="AI90" i="15" s="1"/>
  <c r="AI91" i="15" s="1"/>
  <c r="AI83" i="15"/>
  <c r="AI85" i="15" s="1"/>
  <c r="AN83" i="15"/>
  <c r="AT83" i="15"/>
  <c r="AU84" i="15"/>
  <c r="AU85" i="15" s="1"/>
  <c r="AK87" i="15" s="1"/>
  <c r="AK88" i="15" s="1"/>
  <c r="AK90" i="15" s="1"/>
  <c r="AK91" i="15" s="1"/>
  <c r="AD83" i="15"/>
  <c r="AD85" i="15" s="1"/>
  <c r="AP83" i="15"/>
  <c r="AL83" i="15"/>
  <c r="AQ83" i="15"/>
  <c r="AQ84" i="15" s="1"/>
  <c r="AQ85" i="15" s="1"/>
  <c r="AG87" i="15" s="1"/>
  <c r="AG88" i="15" s="1"/>
  <c r="AG90" i="15" s="1"/>
  <c r="AG91" i="15" s="1"/>
  <c r="AH83" i="15"/>
  <c r="AH85" i="15" s="1"/>
  <c r="AR84" i="15" s="1"/>
  <c r="AR85" i="15" s="1"/>
  <c r="AH87" i="15" s="1"/>
  <c r="AH88" i="15" s="1"/>
  <c r="AH90" i="15" s="1"/>
  <c r="AH91" i="15" s="1"/>
  <c r="AM83" i="15"/>
  <c r="AM84" i="15" s="1"/>
  <c r="AM85" i="15" s="1"/>
  <c r="AC87" i="15" s="1"/>
  <c r="AC88" i="15" s="1"/>
  <c r="AC90" i="15" s="1"/>
  <c r="AC91" i="15" s="1"/>
  <c r="AO83" i="15"/>
  <c r="AO84" i="15" s="1"/>
  <c r="AO85" i="15" s="1"/>
  <c r="AE87" i="15" s="1"/>
  <c r="AE88" i="15" s="1"/>
  <c r="AE90" i="15" s="1"/>
  <c r="AE91" i="15" s="1"/>
  <c r="AF83" i="15"/>
  <c r="AF85" i="15" s="1"/>
  <c r="AB83" i="15"/>
  <c r="AB85" i="15" s="1"/>
  <c r="AK200" i="20" l="1"/>
  <c r="AK203" i="20" s="1"/>
  <c r="AK204" i="20" s="1"/>
  <c r="AH194" i="20"/>
  <c r="AH195" i="20" s="1"/>
  <c r="AH197" i="20" s="1"/>
  <c r="AH198" i="20" s="1"/>
  <c r="AH200" i="20"/>
  <c r="AH203" i="20" s="1"/>
  <c r="AH204" i="20" s="1"/>
  <c r="AG87" i="20"/>
  <c r="AG88" i="20" s="1"/>
  <c r="AG90" i="20" s="1"/>
  <c r="AG91" i="20" s="1"/>
  <c r="AG200" i="20"/>
  <c r="AG203" i="20" s="1"/>
  <c r="AG204" i="20" s="1"/>
  <c r="AF87" i="20"/>
  <c r="AF88" i="20" s="1"/>
  <c r="AF90" i="20" s="1"/>
  <c r="AF91" i="20" s="1"/>
  <c r="AF200" i="20"/>
  <c r="AF203" i="20" s="1"/>
  <c r="AF204" i="20" s="1"/>
  <c r="AI87" i="20"/>
  <c r="AI88" i="20" s="1"/>
  <c r="AI90" i="20" s="1"/>
  <c r="AI91" i="20" s="1"/>
  <c r="AI200" i="20"/>
  <c r="AI203" i="20" s="1"/>
  <c r="AI204" i="20" s="1"/>
  <c r="AB194" i="20"/>
  <c r="AB195" i="20" s="1"/>
  <c r="AB197" i="20" s="1"/>
  <c r="AB198" i="20" s="1"/>
  <c r="AB200" i="20"/>
  <c r="AB203" i="20" s="1"/>
  <c r="AB204" i="20" s="1"/>
  <c r="AC194" i="20"/>
  <c r="AC195" i="20" s="1"/>
  <c r="AC197" i="20" s="1"/>
  <c r="AC198" i="20" s="1"/>
  <c r="AC200" i="20"/>
  <c r="AC203" i="20" s="1"/>
  <c r="AC204" i="20" s="1"/>
  <c r="AE194" i="17"/>
  <c r="AE195" i="17" s="1"/>
  <c r="AE197" i="17" s="1"/>
  <c r="AE198" i="17" s="1"/>
  <c r="AE200" i="17"/>
  <c r="AE203" i="17" s="1"/>
  <c r="AE204" i="17" s="1"/>
  <c r="AK200" i="17"/>
  <c r="AK203" i="17" s="1"/>
  <c r="AK204" i="17" s="1"/>
  <c r="AH200" i="17"/>
  <c r="AH203" i="17" s="1"/>
  <c r="AH204" i="17" s="1"/>
  <c r="AD194" i="17"/>
  <c r="AD195" i="17" s="1"/>
  <c r="AD197" i="17" s="1"/>
  <c r="AD198" i="17" s="1"/>
  <c r="AD200" i="17"/>
  <c r="AD203" i="17" s="1"/>
  <c r="AD204" i="17" s="1"/>
  <c r="AJ195" i="15"/>
  <c r="AJ197" i="15" s="1"/>
  <c r="AJ198" i="15" s="1"/>
  <c r="AT84" i="15"/>
  <c r="AT85" i="15" s="1"/>
  <c r="AJ87" i="15" s="1"/>
  <c r="AJ88" i="15" s="1"/>
  <c r="AJ90" i="15" s="1"/>
  <c r="AJ91" i="15" s="1"/>
  <c r="AQ191" i="15"/>
  <c r="AQ192" i="15" s="1"/>
  <c r="AG194" i="15" s="1"/>
  <c r="AG195" i="15" s="1"/>
  <c r="AG197" i="15" s="1"/>
  <c r="AG198" i="15" s="1"/>
  <c r="AE195" i="15"/>
  <c r="AE197" i="15" s="1"/>
  <c r="AE198" i="15" s="1"/>
  <c r="AP191" i="15"/>
  <c r="AP192" i="15" s="1"/>
  <c r="AF194" i="15" s="1"/>
  <c r="AF195" i="15" s="1"/>
  <c r="AF197" i="15" s="1"/>
  <c r="AF198" i="15" s="1"/>
  <c r="AI195" i="15"/>
  <c r="AI197" i="15" s="1"/>
  <c r="AI198" i="15" s="1"/>
  <c r="AC195" i="15"/>
  <c r="AC197" i="15" s="1"/>
  <c r="AC198" i="15" s="1"/>
  <c r="AN191" i="15"/>
  <c r="AN192" i="15" s="1"/>
  <c r="AD194" i="15" s="1"/>
  <c r="AD195" i="15" s="1"/>
  <c r="AD197" i="15" s="1"/>
  <c r="AD198" i="15" s="1"/>
  <c r="AP84" i="15"/>
  <c r="AP85" i="15" s="1"/>
  <c r="AF87" i="15" s="1"/>
  <c r="AF88" i="15" s="1"/>
  <c r="AF90" i="15" s="1"/>
  <c r="AF91" i="15" s="1"/>
  <c r="AN84" i="15"/>
  <c r="AN85" i="15" s="1"/>
  <c r="AD87" i="15" s="1"/>
  <c r="AD88" i="15" s="1"/>
  <c r="AD90" i="15" s="1"/>
  <c r="AD91" i="15" s="1"/>
  <c r="AL84" i="15"/>
  <c r="AL85" i="15" s="1"/>
  <c r="AB87" i="15" s="1"/>
  <c r="AB88" i="15" s="1"/>
  <c r="AB90" i="15" s="1"/>
  <c r="AB91" i="15" s="1"/>
</calcChain>
</file>

<file path=xl/sharedStrings.xml><?xml version="1.0" encoding="utf-8"?>
<sst xmlns="http://schemas.openxmlformats.org/spreadsheetml/2006/main" count="26827" uniqueCount="4042">
  <si>
    <t>OSPAR region II</t>
  </si>
  <si>
    <t>species</t>
  </si>
  <si>
    <t>Arcopagia crassa</t>
  </si>
  <si>
    <t>Aequipecten opercularis</t>
  </si>
  <si>
    <t>Alcyonium digitatum</t>
  </si>
  <si>
    <t>Aonides paucibranchiata</t>
  </si>
  <si>
    <t>Aporrhais pespelecani</t>
  </si>
  <si>
    <t>Arctica islandica</t>
  </si>
  <si>
    <t>Buccinum undatum</t>
  </si>
  <si>
    <t>Cerianthus lloydii</t>
  </si>
  <si>
    <t>Chone duneri</t>
  </si>
  <si>
    <t>Dosinia exoleta</t>
  </si>
  <si>
    <t>Echinocyamus pusillus</t>
  </si>
  <si>
    <t>Galathea intermedia</t>
  </si>
  <si>
    <t>Goniadella bobrezkii</t>
  </si>
  <si>
    <t>Pagurus cuanensis</t>
  </si>
  <si>
    <t>Polititapes rhomboides</t>
  </si>
  <si>
    <r>
      <t xml:space="preserve">Porifera </t>
    </r>
    <r>
      <rPr>
        <sz val="11"/>
        <color theme="1"/>
        <rFont val="Calibri"/>
        <family val="2"/>
        <scheme val="minor"/>
      </rPr>
      <t>(large structure-forming species)</t>
    </r>
  </si>
  <si>
    <t>Protodorvillea kefersteini</t>
  </si>
  <si>
    <t>Sabellaria spinulosa</t>
  </si>
  <si>
    <t>Spiophanes kroyeri</t>
  </si>
  <si>
    <t>Spirobranchus triqueter</t>
  </si>
  <si>
    <t>Terebellides stroemii</t>
  </si>
  <si>
    <t>Timoclea ovata</t>
  </si>
  <si>
    <t>Upogebia deltaura</t>
  </si>
  <si>
    <t>Urothoe marina</t>
  </si>
  <si>
    <r>
      <t>iv</t>
    </r>
    <r>
      <rPr>
        <vertAlign val="subscript"/>
        <sz val="11"/>
        <color theme="1"/>
        <rFont val="Calibri"/>
        <family val="2"/>
        <scheme val="minor"/>
      </rPr>
      <t>i</t>
    </r>
    <r>
      <rPr>
        <sz val="11"/>
        <color theme="1"/>
        <rFont val="Calibri"/>
        <family val="2"/>
        <scheme val="minor"/>
      </rPr>
      <t xml:space="preserve"> (Indication Value for individual indicator species for each of the specific evaluations)</t>
    </r>
  </si>
  <si>
    <t>Pressure indicator</t>
  </si>
  <si>
    <t>Recovery indicator</t>
  </si>
  <si>
    <t>Ecological functioning indicator</t>
  </si>
  <si>
    <t>General quality</t>
  </si>
  <si>
    <t xml:space="preserve"> A</t>
  </si>
  <si>
    <t>B</t>
  </si>
  <si>
    <t>C</t>
  </si>
  <si>
    <t>D</t>
  </si>
  <si>
    <t>E</t>
  </si>
  <si>
    <t>F</t>
  </si>
  <si>
    <t>G</t>
  </si>
  <si>
    <t>H</t>
  </si>
  <si>
    <t>I</t>
  </si>
  <si>
    <t>Offshore circalittoral coarse sediment</t>
  </si>
  <si>
    <t>Ecotopes (EUNIS 3-4)*</t>
  </si>
  <si>
    <r>
      <rPr>
        <i/>
        <sz val="11"/>
        <color theme="1"/>
        <rFont val="Calibri"/>
        <family val="2"/>
        <scheme val="minor"/>
      </rPr>
      <t>Xandarovula patula</t>
    </r>
    <r>
      <rPr>
        <sz val="11"/>
        <color theme="1"/>
        <rFont val="Calibri"/>
        <family val="2"/>
        <scheme val="minor"/>
      </rPr>
      <t xml:space="preserve"> = </t>
    </r>
    <r>
      <rPr>
        <i/>
        <sz val="11"/>
        <color theme="1"/>
        <rFont val="Calibri"/>
        <family val="2"/>
        <scheme val="minor"/>
      </rPr>
      <t>Simnia patula</t>
    </r>
  </si>
  <si>
    <r>
      <rPr>
        <i/>
        <sz val="11"/>
        <color theme="1"/>
        <rFont val="Calibri"/>
        <family val="2"/>
        <scheme val="minor"/>
      </rPr>
      <t>Polititapes virgineus</t>
    </r>
    <r>
      <rPr>
        <sz val="11"/>
        <color theme="1"/>
        <rFont val="Calibri"/>
        <family val="2"/>
        <scheme val="minor"/>
      </rPr>
      <t xml:space="preserve"> = </t>
    </r>
    <r>
      <rPr>
        <i/>
        <sz val="11"/>
        <color theme="1"/>
        <rFont val="Calibri"/>
        <family val="2"/>
        <scheme val="minor"/>
      </rPr>
      <t>Polititapes rhomboides</t>
    </r>
  </si>
  <si>
    <r>
      <rPr>
        <i/>
        <sz val="11"/>
        <color theme="1"/>
        <rFont val="Calibri"/>
        <family val="2"/>
        <scheme val="minor"/>
      </rPr>
      <t>Tapes rhomboides</t>
    </r>
    <r>
      <rPr>
        <sz val="11"/>
        <color theme="1"/>
        <rFont val="Calibri"/>
        <family val="2"/>
        <scheme val="minor"/>
      </rPr>
      <t xml:space="preserve"> = </t>
    </r>
    <r>
      <rPr>
        <i/>
        <sz val="11"/>
        <color theme="1"/>
        <rFont val="Calibri"/>
        <family val="2"/>
        <scheme val="minor"/>
      </rPr>
      <t>Poltitapes rhomboides</t>
    </r>
  </si>
  <si>
    <r>
      <rPr>
        <i/>
        <sz val="11"/>
        <color theme="1"/>
        <rFont val="Calibri"/>
        <family val="2"/>
        <scheme val="minor"/>
      </rPr>
      <t>Venerupis rhomboides</t>
    </r>
    <r>
      <rPr>
        <sz val="11"/>
        <color theme="1"/>
        <rFont val="Calibri"/>
        <family val="2"/>
        <scheme val="minor"/>
      </rPr>
      <t xml:space="preserve"> = </t>
    </r>
    <r>
      <rPr>
        <i/>
        <sz val="11"/>
        <color theme="1"/>
        <rFont val="Calibri"/>
        <family val="2"/>
        <scheme val="minor"/>
      </rPr>
      <t>Polititapes rhomboides</t>
    </r>
  </si>
  <si>
    <r>
      <rPr>
        <i/>
        <sz val="11"/>
        <color theme="1"/>
        <rFont val="Calibri"/>
        <family val="2"/>
        <scheme val="minor"/>
      </rPr>
      <t>Pomatoceros triqueter</t>
    </r>
    <r>
      <rPr>
        <sz val="11"/>
        <color theme="1"/>
        <rFont val="Calibri"/>
        <family val="2"/>
        <scheme val="minor"/>
      </rPr>
      <t xml:space="preserve"> = </t>
    </r>
    <r>
      <rPr>
        <i/>
        <sz val="11"/>
        <color theme="1"/>
        <rFont val="Calibri"/>
        <family val="2"/>
        <scheme val="minor"/>
      </rPr>
      <t>Spirobranchus triqueter</t>
    </r>
  </si>
  <si>
    <r>
      <t xml:space="preserve">Ceriantharia = </t>
    </r>
    <r>
      <rPr>
        <i/>
        <sz val="11"/>
        <color theme="1"/>
        <rFont val="Calibri"/>
        <family val="2"/>
        <scheme val="minor"/>
      </rPr>
      <t>Cerianthus lloydii</t>
    </r>
    <r>
      <rPr>
        <sz val="11"/>
        <color theme="1"/>
        <rFont val="Calibri"/>
        <family val="2"/>
        <scheme val="minor"/>
      </rPr>
      <t xml:space="preserve"> ?</t>
    </r>
  </si>
  <si>
    <r>
      <t xml:space="preserve">Sabellidae = </t>
    </r>
    <r>
      <rPr>
        <i/>
        <sz val="11"/>
        <color theme="1"/>
        <rFont val="Calibri"/>
        <family val="2"/>
        <scheme val="minor"/>
      </rPr>
      <t>Chone duneri</t>
    </r>
    <r>
      <rPr>
        <sz val="11"/>
        <color theme="1"/>
        <rFont val="Calibri"/>
        <family val="2"/>
        <scheme val="minor"/>
      </rPr>
      <t xml:space="preserve"> ?</t>
    </r>
  </si>
  <si>
    <r>
      <t xml:space="preserve">Corallinaceae = </t>
    </r>
    <r>
      <rPr>
        <i/>
        <sz val="11"/>
        <color theme="1"/>
        <rFont val="Calibri"/>
        <family val="2"/>
        <scheme val="minor"/>
      </rPr>
      <t xml:space="preserve">Lithothamnion sonderi </t>
    </r>
    <r>
      <rPr>
        <sz val="11"/>
        <color theme="1"/>
        <rFont val="Calibri"/>
        <family val="2"/>
        <scheme val="minor"/>
      </rPr>
      <t xml:space="preserve">&amp; </t>
    </r>
    <r>
      <rPr>
        <i/>
        <sz val="11"/>
        <color theme="1"/>
        <rFont val="Calibri"/>
        <family val="2"/>
        <scheme val="minor"/>
      </rPr>
      <t>Phymatolithon</t>
    </r>
    <r>
      <rPr>
        <sz val="11"/>
        <color theme="1"/>
        <rFont val="Calibri"/>
        <family val="2"/>
        <scheme val="minor"/>
      </rPr>
      <t xml:space="preserve"> (encrusting calcareous red algae)</t>
    </r>
  </si>
  <si>
    <r>
      <t xml:space="preserve">Paguridae = </t>
    </r>
    <r>
      <rPr>
        <i/>
        <sz val="11"/>
        <color theme="1"/>
        <rFont val="Calibri"/>
        <family val="2"/>
        <scheme val="minor"/>
      </rPr>
      <t>Pagurus bernhardus</t>
    </r>
    <r>
      <rPr>
        <sz val="11"/>
        <color theme="1"/>
        <rFont val="Calibri"/>
        <family val="2"/>
        <scheme val="minor"/>
      </rPr>
      <t xml:space="preserve"> + </t>
    </r>
    <r>
      <rPr>
        <i/>
        <sz val="11"/>
        <color theme="1"/>
        <rFont val="Calibri"/>
        <family val="2"/>
        <scheme val="minor"/>
      </rPr>
      <t>P. cuanensis</t>
    </r>
  </si>
  <si>
    <t>Bathyporeia elegans</t>
  </si>
  <si>
    <t>Bathyporeia guilliamsoniana</t>
  </si>
  <si>
    <t>Donax vittatus</t>
  </si>
  <si>
    <t>Dosinia lupinus</t>
  </si>
  <si>
    <t>Echinocardium cordatum</t>
  </si>
  <si>
    <t>Ensis ensis</t>
  </si>
  <si>
    <t>Ensis siliqua</t>
  </si>
  <si>
    <t>Gari fervensis</t>
  </si>
  <si>
    <t>Goniada maculata</t>
  </si>
  <si>
    <t>Lanice conchilega</t>
  </si>
  <si>
    <t>Liocarcinus holsatus</t>
  </si>
  <si>
    <t>Nephtys cirrosa</t>
  </si>
  <si>
    <t>Ophiura albida</t>
  </si>
  <si>
    <t>Ophiura ophiura</t>
  </si>
  <si>
    <t>Pagurus bernhardus</t>
  </si>
  <si>
    <t>Psammechinus miliaris</t>
  </si>
  <si>
    <t>Spiophanes bombyx</t>
  </si>
  <si>
    <t>Spisula elliptica</t>
  </si>
  <si>
    <t>Thia scutellata</t>
  </si>
  <si>
    <t>Urothoe poseidonis</t>
  </si>
  <si>
    <r>
      <t xml:space="preserve">Ophiura texturata </t>
    </r>
    <r>
      <rPr>
        <sz val="11"/>
        <color theme="1"/>
        <rFont val="Calibri"/>
        <family val="2"/>
        <scheme val="minor"/>
      </rPr>
      <t>=</t>
    </r>
    <r>
      <rPr>
        <i/>
        <sz val="11"/>
        <color theme="1"/>
        <rFont val="Calibri"/>
        <family val="2"/>
        <scheme val="minor"/>
      </rPr>
      <t xml:space="preserve"> Ophiura ophiura</t>
    </r>
  </si>
  <si>
    <r>
      <t xml:space="preserve">Eupagurus bernhardus </t>
    </r>
    <r>
      <rPr>
        <sz val="11"/>
        <color theme="1"/>
        <rFont val="Calibri"/>
        <family val="2"/>
        <scheme val="minor"/>
      </rPr>
      <t>=</t>
    </r>
    <r>
      <rPr>
        <i/>
        <sz val="11"/>
        <color theme="1"/>
        <rFont val="Calibri"/>
        <family val="2"/>
        <scheme val="minor"/>
      </rPr>
      <t xml:space="preserve"> Pagurus bernhardus</t>
    </r>
  </si>
  <si>
    <t>Offshore circalittoral sand</t>
  </si>
  <si>
    <t>A5.25/A5.26</t>
  </si>
  <si>
    <t>A5.15</t>
  </si>
  <si>
    <t>Acanthocardia echinata</t>
  </si>
  <si>
    <t>Amphiura filiformis</t>
  </si>
  <si>
    <t>Atherospio guillei</t>
  </si>
  <si>
    <t>Brissopsis lyrifera</t>
  </si>
  <si>
    <t>Callianassa subterranea</t>
  </si>
  <si>
    <t>Corbula gibba</t>
  </si>
  <si>
    <t>Cylichna cylindracea</t>
  </si>
  <si>
    <t>Echinocardium flavescens</t>
  </si>
  <si>
    <t>Goneplax rhomboides</t>
  </si>
  <si>
    <t>Leptosynapta inhaerens</t>
  </si>
  <si>
    <t>Nephtys incisa</t>
  </si>
  <si>
    <t>Nucula nitidosa</t>
  </si>
  <si>
    <t>Oxydromus flexuosus</t>
  </si>
  <si>
    <t>Sthenelais limicola</t>
  </si>
  <si>
    <t>Turritella communis</t>
  </si>
  <si>
    <t>Upogebia stellata</t>
  </si>
  <si>
    <r>
      <t xml:space="preserve">Nucula turgida </t>
    </r>
    <r>
      <rPr>
        <sz val="11"/>
        <color theme="1"/>
        <rFont val="Calibri"/>
        <family val="2"/>
        <scheme val="minor"/>
      </rPr>
      <t>=</t>
    </r>
    <r>
      <rPr>
        <i/>
        <sz val="11"/>
        <color theme="1"/>
        <rFont val="Calibri"/>
        <family val="2"/>
        <scheme val="minor"/>
      </rPr>
      <t xml:space="preserve"> Nucula nitidosa</t>
    </r>
  </si>
  <si>
    <r>
      <t xml:space="preserve">Chamelea gallina </t>
    </r>
    <r>
      <rPr>
        <sz val="11"/>
        <color theme="1"/>
        <rFont val="Calibri"/>
        <family val="2"/>
        <scheme val="minor"/>
      </rPr>
      <t>=</t>
    </r>
    <r>
      <rPr>
        <i/>
        <sz val="11"/>
        <color theme="1"/>
        <rFont val="Calibri"/>
        <family val="2"/>
        <scheme val="minor"/>
      </rPr>
      <t xml:space="preserve"> Chamelea striatula</t>
    </r>
  </si>
  <si>
    <r>
      <t xml:space="preserve">Polydora guillei </t>
    </r>
    <r>
      <rPr>
        <sz val="11"/>
        <color theme="1"/>
        <rFont val="Calibri"/>
        <family val="2"/>
        <scheme val="minor"/>
      </rPr>
      <t>=</t>
    </r>
    <r>
      <rPr>
        <i/>
        <sz val="11"/>
        <color theme="1"/>
        <rFont val="Calibri"/>
        <family val="2"/>
        <scheme val="minor"/>
      </rPr>
      <t xml:space="preserve"> Atherospio guillei</t>
    </r>
  </si>
  <si>
    <r>
      <t xml:space="preserve">Ophiodromus flexuosus </t>
    </r>
    <r>
      <rPr>
        <sz val="11"/>
        <color indexed="8"/>
        <rFont val="Calibri"/>
        <family val="2"/>
      </rPr>
      <t>=</t>
    </r>
    <r>
      <rPr>
        <i/>
        <sz val="11"/>
        <color indexed="8"/>
        <rFont val="Calibri"/>
        <family val="2"/>
      </rPr>
      <t xml:space="preserve"> Oxydromus flexuosus</t>
    </r>
  </si>
  <si>
    <t>Abra alba</t>
  </si>
  <si>
    <t>Corystes cassivelaunus</t>
  </si>
  <si>
    <t>Lutraria lutraria</t>
  </si>
  <si>
    <t>Offshore circalittoral mud</t>
  </si>
  <si>
    <t>A5.37</t>
  </si>
  <si>
    <t>Circalittoral coarse sediment</t>
  </si>
  <si>
    <t>A5.14</t>
  </si>
  <si>
    <t>Circalittoral sand</t>
  </si>
  <si>
    <t>Circalittoral mud</t>
  </si>
  <si>
    <t>A5.27</t>
  </si>
  <si>
    <t>A5.35</t>
  </si>
  <si>
    <t>Mactra stultorum</t>
  </si>
  <si>
    <r>
      <t xml:space="preserve">Magelona johnstoni </t>
    </r>
    <r>
      <rPr>
        <sz val="11"/>
        <color theme="1"/>
        <rFont val="Calibri"/>
        <family val="2"/>
        <scheme val="minor"/>
      </rPr>
      <t xml:space="preserve">+ </t>
    </r>
    <r>
      <rPr>
        <i/>
        <sz val="11"/>
        <color theme="1"/>
        <rFont val="Calibri"/>
        <family val="2"/>
        <scheme val="minor"/>
      </rPr>
      <t>M. filiformis</t>
    </r>
  </si>
  <si>
    <t>Mytilus edulis</t>
  </si>
  <si>
    <t>Owenia fusiformis</t>
  </si>
  <si>
    <t>Pontocrates altamarinus</t>
  </si>
  <si>
    <t>Sigalion mathildae</t>
  </si>
  <si>
    <t>Spisula subtruncata</t>
  </si>
  <si>
    <t>Nephtys hombergii</t>
  </si>
  <si>
    <r>
      <rPr>
        <b/>
        <i/>
        <sz val="11"/>
        <color theme="1"/>
        <rFont val="Calibri"/>
        <family val="2"/>
        <scheme val="minor"/>
      </rPr>
      <t>Magelona papillicornis</t>
    </r>
    <r>
      <rPr>
        <b/>
        <sz val="11"/>
        <color theme="1"/>
        <rFont val="Calibri"/>
        <family val="2"/>
        <scheme val="minor"/>
      </rPr>
      <t xml:space="preserve"> is not present in the North Sea!</t>
    </r>
  </si>
  <si>
    <t>A</t>
  </si>
  <si>
    <t>Seafloor disturbance</t>
  </si>
  <si>
    <t>Ecological disturbance (e.g. oil components, toxic substances, hypoxic conditions, temperature increase)</t>
  </si>
  <si>
    <t>Intensity of seafloor disturbing fisheries (on basis of size)</t>
  </si>
  <si>
    <t>Frequency of seafloor disturbing fisheries (on basis of age)</t>
  </si>
  <si>
    <t>Recovery (on basis of frequent recruits)</t>
  </si>
  <si>
    <t>Foodweb (importance for higher trophic levels)</t>
  </si>
  <si>
    <t>Habitat diversity (creating permanent structures)</t>
  </si>
  <si>
    <t>Biological activation of seafloor toplayer (seafloorprocesses as bioturbation and bioirrigation)</t>
  </si>
  <si>
    <t>(addition of A5.23/A.5.24)</t>
  </si>
  <si>
    <t>(addition of A5.13 and A5.44)</t>
  </si>
  <si>
    <t>(addition of A5.45)</t>
  </si>
  <si>
    <t>Ecological disturbance</t>
  </si>
  <si>
    <t>Intensity of seafloor disturbing fisheries</t>
  </si>
  <si>
    <t>Frequency of seafloor disturbing fisheries</t>
  </si>
  <si>
    <t>Recovery</t>
  </si>
  <si>
    <t>Foodweb</t>
  </si>
  <si>
    <t>Habitat diversity</t>
  </si>
  <si>
    <t>Biological activation of seafloor toplayer</t>
  </si>
  <si>
    <r>
      <t xml:space="preserve">Borja, A., Franco, J., Pérez, V. (2000). A Marine Biotic Index to Establish the Ecological Quality of Soft-Bottom Benthos Within European Estuarine and Coastal Environments. </t>
    </r>
    <r>
      <rPr>
        <i/>
        <sz val="11"/>
        <color theme="1"/>
        <rFont val="Calibri"/>
        <family val="2"/>
        <scheme val="minor"/>
      </rPr>
      <t>Marine Pollution Bulletin.</t>
    </r>
    <r>
      <rPr>
        <sz val="11"/>
        <color theme="1"/>
        <rFont val="Calibri"/>
        <family val="2"/>
        <scheme val="minor"/>
      </rPr>
      <t xml:space="preserve"> 40(12), 1100-1114.</t>
    </r>
  </si>
  <si>
    <t>Characteristic</t>
  </si>
  <si>
    <t>Characteristic (for ecotope)</t>
  </si>
  <si>
    <t>Borja et al. (2000); Daan et al. (2013); MolluscaBase (2019)</t>
  </si>
  <si>
    <r>
      <t xml:space="preserve">MolluscaBase (2019). MolluscaBase. </t>
    </r>
    <r>
      <rPr>
        <sz val="11"/>
        <color theme="1"/>
        <rFont val="Calibri"/>
        <family val="2"/>
        <scheme val="minor"/>
      </rPr>
      <t>Accessed through: World Register of Marine Species at: http://www.marinespecies.org in 2019.</t>
    </r>
  </si>
  <si>
    <t>Borja et al. (2000); MarLIN (2006); Daan et al. (2013); MolluscaBase (2019)</t>
  </si>
  <si>
    <t>Borja et al. (2000); Rumohr &amp; Kujawski (2000); MarLIN (2006); Daan et al. (2013); MolluscaBase (2019)</t>
  </si>
  <si>
    <r>
      <t xml:space="preserve">Rumohr, H., Kujawski, T. (2000). The impact of trawl fishery on the epifauna of the southern North Sea. </t>
    </r>
    <r>
      <rPr>
        <i/>
        <sz val="11"/>
        <color theme="1"/>
        <rFont val="Calibri"/>
        <family val="2"/>
        <scheme val="minor"/>
      </rPr>
      <t>ICES Journal of Marine Sience</t>
    </r>
    <r>
      <rPr>
        <sz val="11"/>
        <color theme="1"/>
        <rFont val="Calibri"/>
        <family val="2"/>
        <scheme val="minor"/>
      </rPr>
      <t xml:space="preserve"> 57, 1389-1394.</t>
    </r>
  </si>
  <si>
    <t>Cordeiro, R., Van Ofwegen, L., Williams, G. (2019). World List of Octocorallia. Accessed through: World Register of Marine Species at: http://www.marinespecies.org in 2019.</t>
  </si>
  <si>
    <t>Fabulina fabula</t>
  </si>
  <si>
    <t>Angulus fabula = Fabulina fabul</t>
  </si>
  <si>
    <r>
      <t xml:space="preserve">Tellina fabula </t>
    </r>
    <r>
      <rPr>
        <sz val="11"/>
        <color theme="1"/>
        <rFont val="Calibri"/>
        <family val="2"/>
        <scheme val="minor"/>
      </rPr>
      <t>=</t>
    </r>
    <r>
      <rPr>
        <i/>
        <sz val="11"/>
        <color theme="1"/>
        <rFont val="Calibri"/>
        <family val="2"/>
        <scheme val="minor"/>
      </rPr>
      <t xml:space="preserve"> Fabulina fabula</t>
    </r>
  </si>
  <si>
    <t>Read, G., Fauchald, K. (2019). World Polychaeta database. Accessed through: World Register of Marine Species at: http://www.marinespecies.org in 2019.</t>
  </si>
  <si>
    <t>Aphrodita aculeata</t>
  </si>
  <si>
    <t>Borja et al. (2000); De Bruyne et al. (2013); MolluscaBase (2019)</t>
  </si>
  <si>
    <t>Daan, R., De Bruyne, R., Wijnhoven, S., Kuijper, W., Faasse, M., Van Moorsel, G., Gmelig Meyling, A., Van Leeuwen, S. (2013). Tweekleppigen - Bivalvia. Hoofdstuk 7 in De Bruyne, R., Van Leeuwen, S., Gmelig Meyling, A., Daan, R.(eds.). Schelpdieren van het Nederlandse Noordzeegebied. Ecologische Atlas van de mariene weekdieren (Mollusca). Uitgeverij Tirion, Utrecht &amp; Stichting ANEMOON, Lisse (in Dutch).</t>
  </si>
  <si>
    <t>De Bruyne, R., Daan, R., Faasse, M., Kuijper, W., Wijnhoven, S., Gmelig Meyling, A., Van Leeuwen, S. (2013). Huisjesslakken -Gastropoda. Hoofdstuk 8 in De Bruyne, R., Van Leeuwen, S., Gmelig Meyling, A., Daan, R.(eds.). Schelpdieren van het Nederlandse Noordzeegebied. Ecologische Atlas van de mariene weekdieren (Mollusca). Uitgeverij Tirion, Utrecht &amp; Stichting ANEMOON, Lisse (in Dutch).</t>
  </si>
  <si>
    <t>Second order opportunistic (might profit from deteriorated conditions)</t>
  </si>
  <si>
    <t>Borja et al. (2000); Read &amp; Fauchald (2019)</t>
  </si>
  <si>
    <t>Hiscock, K., Langmead, O. &amp; Warwick, R. (2004). Identification of seabed indicator species from time-series and other studies to support implementation of the EU Habitats and Water Framework Directives. Report to the Joint Nature Conservation Committee and the Environment Agency from the Marine Biological Association. Plymouth: Marine Biological Association. JNCC Contract F90-01-705. 109 pp.</t>
  </si>
  <si>
    <t>Borja et al. (2000); Hiscock et al. (2004); MarLIN (2006); Daan et al. (2013); MolluscaBase (2019)</t>
  </si>
  <si>
    <t>Borja et al. (2000); Hiscock et al. (2004); Daan et al. (2013); MolluscaBase (2019)</t>
  </si>
  <si>
    <t>Borja et al. (2000); Hiscock et al. (2004); MarLIN (2006); Read &amp; Fauchald (2019)</t>
  </si>
  <si>
    <t>Horton, T., Lowry, J., De Broyer, C., Bellan-Santini, D., Coleman, C.O., Corbari, L., Costello, M.J., Daneliya, M., Dauvin, J.-C., Fišer, C., Gasca, R., Grabowski, M., Guerra-García, J.M., Hendrycks, E., Hughes, L., Jaume, D., Jazdzewski, K., Kim, Y.-H., King, R., Krapp-Schickel, T., LeCroy, S., Lörz, A.-N., Mamos, T., Senna, A.R., Serejo, C., Sket, B., Souza-Filho, J.F., Tandberg, A.H., Thomas, J.D., Thurston, M., Vader, W., Väinölä, R., Vonk, R., White, K., Zeidler, W. (2019). World Amphipoda Database. Accessed through: World Register of Marine Species at: http://www.marinespecies.org in 2019.</t>
  </si>
  <si>
    <t>Kroh, A., Mooi, R. (2019). World Echinoidea Database. Accessed through: World Register of Marine Species at: http://www.marinespecies.org in 2019.</t>
  </si>
  <si>
    <t>Borja et al. (2000); Hiscock et al. (2004); MarLIN (2006); Kroh &amp; Mooi (2019)</t>
  </si>
  <si>
    <t>Borja et al. (2000); Hiscock et al. (2004); De Bruyne et al. (2013); MolluscaBase (2019)</t>
  </si>
  <si>
    <r>
      <t xml:space="preserve">WoRMS (2019). </t>
    </r>
    <r>
      <rPr>
        <sz val="11"/>
        <color theme="1"/>
        <rFont val="Calibri"/>
        <family val="2"/>
        <scheme val="minor"/>
      </rPr>
      <t>Accessed World Register of Marine Species at: http://www.marinespecies.org in 2019.</t>
    </r>
  </si>
  <si>
    <t>Molodtsova, T. (2019). World List of Ceriantharia. Accessed through: World Register of Marine Species at: http://www.marinespecies.org in 2019.</t>
  </si>
  <si>
    <t>Chaetopterus variopedatus</t>
  </si>
  <si>
    <t>Borja et al. (2000); Hiscock et al. (2004); MarLIN (2006); Bos et al. (2011); Read &amp; Fauchald (2019)</t>
  </si>
  <si>
    <t>Bos, O.G., Witbaard, R., Lavaleye, M., Van Moorsel, G., Teal, L.R., Van Hal, R., Van der Hammen, T., Ter Hofstede, R., Van Bemmelen, R., Witte, R.H., Geelhoed, S., Dijkman, E.M. (2011). Biodiversity hotspots on the Dutch Continental Shelf. A Marine Strategy Framework Directive perspective. IMARES Wageningen UR, Report number C071/11.</t>
  </si>
  <si>
    <t>Borja et al. (2000); Bos et al. (2011); Read &amp; Fauchald (2019)</t>
  </si>
  <si>
    <t>Queirós, A.M., Birchenough, S.N.R., Bremner, J., Godbold, J.A., Parker, R.E., Romero-Ramirez, A., Reiss, H., Solan, M., Somerfield, P.J., Van Colen, C., Van Hoey, G., Widdicombe, S. (2013). A bioturbation classification of European marine infaunal invertebrates. Ecology and Evolution 2013; 3(11): 3958–3985.</t>
  </si>
  <si>
    <t>Euspira nitida</t>
  </si>
  <si>
    <r>
      <t xml:space="preserve">Euspira poliana </t>
    </r>
    <r>
      <rPr>
        <sz val="11"/>
        <color theme="1"/>
        <rFont val="Calibri"/>
        <family val="2"/>
        <scheme val="minor"/>
      </rPr>
      <t>=</t>
    </r>
    <r>
      <rPr>
        <i/>
        <sz val="11"/>
        <color theme="1"/>
        <rFont val="Calibri"/>
        <family val="2"/>
        <scheme val="minor"/>
      </rPr>
      <t xml:space="preserve"> Euspira nitida</t>
    </r>
  </si>
  <si>
    <r>
      <t xml:space="preserve">Lunatia poliana </t>
    </r>
    <r>
      <rPr>
        <sz val="11"/>
        <color theme="1"/>
        <rFont val="Calibri"/>
        <family val="2"/>
        <scheme val="minor"/>
      </rPr>
      <t>=</t>
    </r>
    <r>
      <rPr>
        <i/>
        <sz val="11"/>
        <color theme="1"/>
        <rFont val="Calibri"/>
        <family val="2"/>
        <scheme val="minor"/>
      </rPr>
      <t xml:space="preserve"> Euspira nitida</t>
    </r>
  </si>
  <si>
    <t xml:space="preserve"> Euspira pulchella = Euspira nitida</t>
  </si>
  <si>
    <t>Borja et al. (2000); Rumohr &amp; Kujawski (2000); Hiscock et al. (2004); Bos et al. (2011); WoRMS (2019)</t>
  </si>
  <si>
    <t>Atkinson (1974); Borja et al. (2000); WoRMS (2019)</t>
  </si>
  <si>
    <r>
      <t xml:space="preserve">Atkinson, R.J. (1974). Behavioral ecology of mud burrowing crab </t>
    </r>
    <r>
      <rPr>
        <i/>
        <sz val="11"/>
        <color theme="1"/>
        <rFont val="Calibri"/>
        <family val="2"/>
        <scheme val="minor"/>
      </rPr>
      <t>Goneplax rhomboides</t>
    </r>
    <r>
      <rPr>
        <sz val="11"/>
        <color theme="1"/>
        <rFont val="Calibri"/>
        <family val="2"/>
        <scheme val="minor"/>
      </rPr>
      <t xml:space="preserve">. </t>
    </r>
    <r>
      <rPr>
        <i/>
        <sz val="11"/>
        <color theme="1"/>
        <rFont val="Calibri"/>
        <family val="2"/>
        <scheme val="minor"/>
      </rPr>
      <t>Marine Biology</t>
    </r>
    <r>
      <rPr>
        <sz val="11"/>
        <color theme="1"/>
        <rFont val="Calibri"/>
        <family val="2"/>
        <scheme val="minor"/>
      </rPr>
      <t xml:space="preserve"> 25, 239-252.</t>
    </r>
  </si>
  <si>
    <r>
      <t xml:space="preserve">Marine Ecological Surveys Limited </t>
    </r>
    <r>
      <rPr>
        <sz val="11"/>
        <color theme="1"/>
        <rFont val="Calibri"/>
        <family val="2"/>
      </rPr>
      <t>(</t>
    </r>
    <r>
      <rPr>
        <sz val="11"/>
        <color theme="1"/>
        <rFont val="Calibri"/>
        <family val="2"/>
        <scheme val="minor"/>
      </rPr>
      <t>2008). Marine macrofauna genus trait handbook. Marine Ecological Surveys Limited, Bath, UK.</t>
    </r>
  </si>
  <si>
    <r>
      <t xml:space="preserve">Rabaut, M., Braeckman, U., Hendrickx, F., Vincx, M., Degraer, S. (2008). Experimental beam-trawling in </t>
    </r>
    <r>
      <rPr>
        <i/>
        <sz val="11"/>
        <color theme="1"/>
        <rFont val="Calibri"/>
        <family val="2"/>
        <scheme val="minor"/>
      </rPr>
      <t>Lanice conchilega</t>
    </r>
    <r>
      <rPr>
        <sz val="11"/>
        <color theme="1"/>
        <rFont val="Calibri"/>
        <family val="2"/>
        <scheme val="minor"/>
      </rPr>
      <t xml:space="preserve"> reefs: Impact on the associated fauna. </t>
    </r>
    <r>
      <rPr>
        <i/>
        <sz val="11"/>
        <color theme="1"/>
        <rFont val="Calibri"/>
        <family val="2"/>
        <scheme val="minor"/>
      </rPr>
      <t>Fisheries Research</t>
    </r>
    <r>
      <rPr>
        <sz val="11"/>
        <color theme="1"/>
        <rFont val="Calibri"/>
        <family val="2"/>
        <scheme val="minor"/>
      </rPr>
      <t xml:space="preserve"> 90, 209-216.</t>
    </r>
  </si>
  <si>
    <t>Adema, J.P.H.M. (1991). De krabben van Nederland en België (Crustacea, Decapoda, Brachyura). Nationaal Natuurhistorisch Museum, Leiden (in Dutch).</t>
  </si>
  <si>
    <t>Adema (1991); Borja et al. (2000); MarLIN (2006); Bos et al. (2011); WoRMS (2019)</t>
  </si>
  <si>
    <t>Guiry, M.D.,  Guiry, G.M. (2019). AlgaeBase. World-wide electronic publication, National University of Ireland, Galway. Accessed through: World Register of Marine Species at: http://www.marinespecies.org in 2019.</t>
  </si>
  <si>
    <r>
      <t xml:space="preserve">Lithothamnion sp </t>
    </r>
    <r>
      <rPr>
        <sz val="11"/>
        <color theme="1"/>
        <rFont val="Calibri"/>
        <family val="2"/>
        <scheme val="minor"/>
      </rPr>
      <t>&amp;</t>
    </r>
    <r>
      <rPr>
        <i/>
        <sz val="11"/>
        <color theme="1"/>
        <rFont val="Calibri"/>
        <family val="2"/>
        <scheme val="minor"/>
      </rPr>
      <t xml:space="preserve"> Phymatolithon sp </t>
    </r>
    <r>
      <rPr>
        <sz val="11"/>
        <color theme="1"/>
        <rFont val="Calibri"/>
        <family val="2"/>
        <scheme val="minor"/>
      </rPr>
      <t>(encrusting calcareous red algae)</t>
    </r>
  </si>
  <si>
    <t>Hiscock et al. (2004); MarLIN (2006); Guiry &amp; Guiry (2019)</t>
  </si>
  <si>
    <t xml:space="preserve">Limecola balthica </t>
  </si>
  <si>
    <t xml:space="preserve">Macoma balthica = Limecola balthica </t>
  </si>
  <si>
    <t>Inaccurately called M. papillicornis in the Netherlands in the past</t>
  </si>
  <si>
    <t>Seems to benefit from increasing mud content; species might benefit from deteriorated conditions (low oxygen levels)</t>
  </si>
  <si>
    <t>Lemaitre, R., McLaughlin, P. (2019). World Paguroidea &amp; Lomisoidea database. Accessed through: World Register of Marine Species at: http://www.marinespecies.org in 2019.</t>
  </si>
  <si>
    <t>Borja et al. (2000); Hiscock et al. (2004); MarLIN (2006); Lemaitre &amp; McLaughlin (2019)</t>
  </si>
  <si>
    <t>Borja et al. (2000); Bos et al. (2011); Lemaitre &amp; McLaughlin (2019)</t>
  </si>
  <si>
    <t>Borja et al. (2000); MarLIN (2006); Bos et al. (2011); Horton et al. (2019)</t>
  </si>
  <si>
    <r>
      <t xml:space="preserve">Kaiser, M.J., Ramsay, K., Richardson, C.A., Spence, F.E., Brand, A.R. (2000). Chronic fishing disturbance has changed shelf sea benthic community structure. </t>
    </r>
    <r>
      <rPr>
        <i/>
        <sz val="11"/>
        <color theme="1"/>
        <rFont val="Calibri"/>
        <family val="2"/>
        <scheme val="minor"/>
      </rPr>
      <t>Journal of Animal Ecology</t>
    </r>
    <r>
      <rPr>
        <sz val="11"/>
        <color theme="1"/>
        <rFont val="Calibri"/>
        <family val="2"/>
        <scheme val="minor"/>
      </rPr>
      <t xml:space="preserve"> 69, 494-503.</t>
    </r>
  </si>
  <si>
    <t xml:space="preserve">Kaiser et al. (2000); Hiscock et al. (2004); MarLIN (2006); </t>
  </si>
  <si>
    <t>Borja et al. (2000); MarLIN (2006); Read &amp; Fauchald (2018)</t>
  </si>
  <si>
    <t>Adema (1991); Borja et al. (2000); Bos et al. (2011); WoRMS (2019)</t>
  </si>
  <si>
    <t>Borja et al. (2000); MarLIN (2006); Bos et al. (2011); De Bruyne et al. (2013); MolluscaBase (2019)</t>
  </si>
  <si>
    <r>
      <t xml:space="preserve">Daly, M., Fautin, D. (2019). World List of Actiniaria. </t>
    </r>
    <r>
      <rPr>
        <i/>
        <sz val="11"/>
        <color theme="1"/>
        <rFont val="Calibri"/>
        <family val="2"/>
        <scheme val="minor"/>
      </rPr>
      <t>Actinia (Urticina)</t>
    </r>
    <r>
      <rPr>
        <sz val="11"/>
        <color theme="1"/>
        <rFont val="Calibri"/>
        <family val="2"/>
        <scheme val="minor"/>
      </rPr>
      <t>. Accessed through: World Register of Marine Species at: http://www.marinespecies.org in 2019.</t>
    </r>
  </si>
  <si>
    <t>Borja et al. (2000); Hiscock et al. (2004); MarLIN (2006); Marine Ecological Surveys Limited (2008); Daan et al. (2013); MolluscaBase (2019)</t>
  </si>
  <si>
    <t>Abra prismatica</t>
  </si>
  <si>
    <t>Abra nitida</t>
  </si>
  <si>
    <t>Hiscock et al. (2004); MarLIN (2006); Marine Ecological Surveys Limited (2008); Cordeiro et al. (2019)</t>
  </si>
  <si>
    <t>Borja et al. (2000); Hiscock et al. (2004); Marine Ecological Surveys Limited (2008); Daan et al. (2013); MolluscaBase (2019)</t>
  </si>
  <si>
    <t>Amaeana trilobata</t>
  </si>
  <si>
    <t>Borja et al. (2000); Marine Ecological Surveys Limited (2008); Read &amp; Fauchald (2019)</t>
  </si>
  <si>
    <t>Ampelisca sp.</t>
  </si>
  <si>
    <t>Borja et al. (2000); Hiscock et al. (2004); Marine Ecological Surveys Limited (2008); Bos et al., (2011); Horton et al. (2019)</t>
  </si>
  <si>
    <t>Hiscock et al. (2004); Marine Ecological Surveys Limited (2008); Bos et al., (2011); Stöhr et al. (2019)</t>
  </si>
  <si>
    <t>Borja et al. (2000); Hiscock et al. (2004); MarLIN (2006); Marine Ecological Surveys Limited (2008); Stöhr et al. (2019)</t>
  </si>
  <si>
    <t>Aphelochaeta sp.</t>
  </si>
  <si>
    <t>Borja et al. (2000); MarLIN (2006); Marine Ecological Surveys Limited (2008); Read &amp; Fauchald (2019)</t>
  </si>
  <si>
    <t>Borja et al. (2000); Hiscock et al. (2004); MarLIN (2006); Marine Ecological Surveys Limited (2008); Read &amp; Fauchald (2019)</t>
  </si>
  <si>
    <t>Borja et al. (2000); Hiscock et al. (2004); MarLIN (2006);Daan et al. (2013); MolluscaBase (2019)</t>
  </si>
  <si>
    <t>Borja et al. (2000); Hiscock et al. (2004); MarLIN (2006); Marine Ecological Surveys Limited (2008); Horton et al. (2019)</t>
  </si>
  <si>
    <t>Borja et al. (2000); MarLIN (2006); Marine Ecological Surveys Limited (2008); Horton et al. (2019)</t>
  </si>
  <si>
    <t>Borja et al. (2000); Hiscock et al. (2004); Marine Ecological Surveys Limited (2008); De Bruyne et al. (2013); MolluscaBase (2019)</t>
  </si>
  <si>
    <t>Borja et al. (2000); Hiscock et al. (2004); MarLIN (2006); Marine Ecological Surveys Limited (2008); WoRMS (2019)</t>
  </si>
  <si>
    <t>Cerastoderma edule</t>
  </si>
  <si>
    <t>Hiscock et al. (2004); MarLIN (2006); MolluscaBase (2018)</t>
  </si>
  <si>
    <t>Borja et al. (2000); Hiscock et al. (2004); MarLIN (2006); Marine Ecological Surveys Limited (2008); Molodtsova (2019)</t>
  </si>
  <si>
    <t>Borja et al. (2000); Daan et al. (2013); Marine Ecological Surveys Limited (2008); MolluscaBase (2019)</t>
  </si>
  <si>
    <t>Chamelea sp.</t>
  </si>
  <si>
    <t>Borja et al. (2000); MarLIN (2006); Marine Ecological Surveys Limited (2008); WoRMS (2019)</t>
  </si>
  <si>
    <t>Borja et al. (2000); Hiscock et al. (2004); MarLIN (2006); Marine Ecological Surveys Limited (2008); Queirós et al. (2013); Kroh &amp; Mooi (2019)</t>
  </si>
  <si>
    <t>Borja et al. (2000); Hiscock et al. (2004); MarLIN (2006); Marine Ecological Surveys Limited (2008); Kroh &amp; Mooi (2019)</t>
  </si>
  <si>
    <t>Eteone longa</t>
  </si>
  <si>
    <t>Borja et al. (2000); Hiscock et al. (2004); MarLIN (2006); Marine Ecological Surveys Limited (2008); Read &amp; Fauchald (2018)</t>
  </si>
  <si>
    <t>Borja et al. (2000); Marine Ecological Surveys Limited (2008); Daan et al. (2013); MolluscaBase (2019)</t>
  </si>
  <si>
    <t>Borja et al. (2000); Hiscock et al. (2004); Marine Ecological Surveys Limited (2008); Bos et al. (2011); Read &amp; Fauchald (2019)</t>
  </si>
  <si>
    <r>
      <t xml:space="preserve">Borja et al. (2000); </t>
    </r>
    <r>
      <rPr>
        <sz val="11"/>
        <color theme="1"/>
        <rFont val="Calibri"/>
        <family val="2"/>
        <scheme val="minor"/>
      </rPr>
      <t>Bos et al. (2011); Read &amp; Fauchald (2019)</t>
    </r>
  </si>
  <si>
    <t>Hiscock et al. (2004); MarLIN (2006); Marine Ecological Surveys Limited (2008); Rabaut et al. (2008); Read &amp; Fauchald (2019)</t>
  </si>
  <si>
    <t>Borja et al. (2000); Hiscock et al. (2004); Marine Ecological Surveys Limited (2008); Bos et al. (2011); WoRMS (2019)</t>
  </si>
  <si>
    <t>Modiolus modiolus</t>
  </si>
  <si>
    <t>Nephasoma sp.</t>
  </si>
  <si>
    <t>Saiz, J. (2019). World Sipuncula database. Accessed through: World Register of Marine Species at: http://www.marinespecies.org in 2019.</t>
  </si>
  <si>
    <t>MarLIN (2006); Marine Ecological Surveys Limited (2008); Bos et al. (2011); Saiz (2019)</t>
  </si>
  <si>
    <t>Borja et al. (2000); Hiscock et al. (2004); Marine Ecological Surveys Limited (2008); Read &amp; Fauchald (2019)</t>
  </si>
  <si>
    <t>Ophiothrix fragilis</t>
  </si>
  <si>
    <t>Borja et al. (2000); MarLIN (2006); Marine Ecological Surveys Limited (2008); Bos et al. (2011); Read &amp; Fauchald (2019)</t>
  </si>
  <si>
    <t>Borja et al. (2000); Hiscock et al. (2004); Marine Ecological Surveys Limited (2008); Read &amp; Fauchald (2018)</t>
  </si>
  <si>
    <t>Borja et al. (2000); Marine Ecological Surveys Limited (2008); Bos et al. (2011); Daan et al. (2013); MolluscaBase (2019)</t>
  </si>
  <si>
    <t>Borja et al. (2000); Hiscock et al. (2004); Marine Ecological Surveys Limited (2008); Bos et al. (2011); Daan et al. (2013); MolluscaBase (2019)</t>
  </si>
  <si>
    <t>Thracia sp.</t>
  </si>
  <si>
    <t>Borja et al. (2000); MarLIN (2006); Marine Ecological Surveys Limited (2008); Bos et al. (2011); Horton et al. (2019)</t>
  </si>
  <si>
    <t>Type of benthos data</t>
  </si>
  <si>
    <t>Sampling technique</t>
  </si>
  <si>
    <r>
      <t>Grab or Boxcore (approx 0,1 m</t>
    </r>
    <r>
      <rPr>
        <vertAlign val="superscript"/>
        <sz val="11"/>
        <color theme="1"/>
        <rFont val="Calibri"/>
        <family val="2"/>
        <scheme val="minor"/>
      </rPr>
      <t>2</t>
    </r>
    <r>
      <rPr>
        <sz val="11"/>
        <color theme="1"/>
        <rFont val="Calibri"/>
        <family val="2"/>
        <scheme val="minor"/>
      </rPr>
      <t>)</t>
    </r>
  </si>
  <si>
    <r>
      <t>Densities (n/m</t>
    </r>
    <r>
      <rPr>
        <vertAlign val="superscript"/>
        <sz val="11"/>
        <color theme="1"/>
        <rFont val="Calibri"/>
        <family val="2"/>
        <scheme val="minor"/>
      </rPr>
      <t>2</t>
    </r>
    <r>
      <rPr>
        <sz val="11"/>
        <color theme="1"/>
        <rFont val="Calibri"/>
        <family val="2"/>
        <scheme val="minor"/>
      </rPr>
      <t>)</t>
    </r>
  </si>
  <si>
    <t>Pres/Abs</t>
  </si>
  <si>
    <t>na</t>
  </si>
  <si>
    <t>Power individual species (min number of samples)</t>
  </si>
  <si>
    <t xml:space="preserve">Amphipholis squamata </t>
  </si>
  <si>
    <t>TAXON</t>
  </si>
  <si>
    <t>AphiaID</t>
  </si>
  <si>
    <t>Match type</t>
  </si>
  <si>
    <t>ScientificName</t>
  </si>
  <si>
    <t>AphiaID_accepted</t>
  </si>
  <si>
    <t>ScientificName_accepted</t>
  </si>
  <si>
    <t>Kingdom</t>
  </si>
  <si>
    <t>Phylum</t>
  </si>
  <si>
    <t>Class</t>
  </si>
  <si>
    <t>Order</t>
  </si>
  <si>
    <t>Family</t>
  </si>
  <si>
    <t>Genus</t>
  </si>
  <si>
    <t>Subgenus</t>
  </si>
  <si>
    <t>Species</t>
  </si>
  <si>
    <t>Subspecies</t>
  </si>
  <si>
    <t>Ind Spec Reg2</t>
  </si>
  <si>
    <t>Indicator species</t>
  </si>
  <si>
    <t>Abludomelita</t>
  </si>
  <si>
    <t>exact</t>
  </si>
  <si>
    <t>Animalia</t>
  </si>
  <si>
    <t>Arthropoda</t>
  </si>
  <si>
    <t>Malacostraca</t>
  </si>
  <si>
    <t>Amphipoda</t>
  </si>
  <si>
    <t>Melitidae</t>
  </si>
  <si>
    <t>Abludomelita obtusata</t>
  </si>
  <si>
    <t>obtusata</t>
  </si>
  <si>
    <t>Melita obtusata</t>
  </si>
  <si>
    <t>Melita</t>
  </si>
  <si>
    <t>Abra</t>
  </si>
  <si>
    <t>Mollusca</t>
  </si>
  <si>
    <t>Bivalvia</t>
  </si>
  <si>
    <t>Cardiida</t>
  </si>
  <si>
    <t>Semelidae</t>
  </si>
  <si>
    <t>alba</t>
  </si>
  <si>
    <t>nitida</t>
  </si>
  <si>
    <t>prismatica</t>
  </si>
  <si>
    <t>Abra tenuis</t>
  </si>
  <si>
    <t>tenuis</t>
  </si>
  <si>
    <t>Abyssoninoe hibernica</t>
  </si>
  <si>
    <t>Annelida</t>
  </si>
  <si>
    <t>Polychaeta</t>
  </si>
  <si>
    <t>Eunicida</t>
  </si>
  <si>
    <t>Lumbrineridae</t>
  </si>
  <si>
    <t>Abyssoninoe</t>
  </si>
  <si>
    <t>hibernica</t>
  </si>
  <si>
    <t>Acanthocardia</t>
  </si>
  <si>
    <t>Cardiidae</t>
  </si>
  <si>
    <t>echinata</t>
  </si>
  <si>
    <t>Acanthodoris pilosa</t>
  </si>
  <si>
    <t>Gastropoda</t>
  </si>
  <si>
    <t>Nudibranchia</t>
  </si>
  <si>
    <t>Onchidorididae</t>
  </si>
  <si>
    <t>Acanthodoris</t>
  </si>
  <si>
    <t>pilosa</t>
  </si>
  <si>
    <t>Acanthomysis longicornis</t>
  </si>
  <si>
    <t>Mysida</t>
  </si>
  <si>
    <t>Mysidae</t>
  </si>
  <si>
    <t>Acanthomysis</t>
  </si>
  <si>
    <t>longicornis</t>
  </si>
  <si>
    <t>Achelia echinata</t>
  </si>
  <si>
    <t>Pycnogonida</t>
  </si>
  <si>
    <t>Pantopoda</t>
  </si>
  <si>
    <t>Ammotheidae</t>
  </si>
  <si>
    <t>Achelia</t>
  </si>
  <si>
    <t>Achelia hispida</t>
  </si>
  <si>
    <t>hispida</t>
  </si>
  <si>
    <t>Acidostoma obesum</t>
  </si>
  <si>
    <t>Acidostomatidae</t>
  </si>
  <si>
    <t>Acidostoma</t>
  </si>
  <si>
    <t>obesum</t>
  </si>
  <si>
    <t>Acidostoma obesum (sensu Stoddart &amp; Lowry)</t>
  </si>
  <si>
    <t>Aclis</t>
  </si>
  <si>
    <t>Littorinimorpha</t>
  </si>
  <si>
    <t>Eulimidae</t>
  </si>
  <si>
    <t>Aclis walleri</t>
  </si>
  <si>
    <t>walleri</t>
  </si>
  <si>
    <t>Acrocnida brachiata</t>
  </si>
  <si>
    <t>Echinodermata</t>
  </si>
  <si>
    <t>Ophiuroidea</t>
  </si>
  <si>
    <t>Amphilepidida</t>
  </si>
  <si>
    <t>Amphiuridae</t>
  </si>
  <si>
    <t>Acrocnida</t>
  </si>
  <si>
    <t>brachiata</t>
  </si>
  <si>
    <t>Acteon tornatilis</t>
  </si>
  <si>
    <t>Acteonidae</t>
  </si>
  <si>
    <t>Acteon</t>
  </si>
  <si>
    <t>tornatilis</t>
  </si>
  <si>
    <t>Actiniaria</t>
  </si>
  <si>
    <t>Cnidaria</t>
  </si>
  <si>
    <t>Anthozoa</t>
  </si>
  <si>
    <t>Actinopterygii</t>
  </si>
  <si>
    <t>Chordata</t>
  </si>
  <si>
    <t>Aeolidia</t>
  </si>
  <si>
    <t>Aeolidiidae</t>
  </si>
  <si>
    <t>Aeolidioidea</t>
  </si>
  <si>
    <t>Pectinida</t>
  </si>
  <si>
    <t>Pectinidae</t>
  </si>
  <si>
    <t>Aequipecten</t>
  </si>
  <si>
    <t>opercularis</t>
  </si>
  <si>
    <t>Aglaophamus agilis</t>
  </si>
  <si>
    <t>Phyllodocida</t>
  </si>
  <si>
    <t>Nephtyidae</t>
  </si>
  <si>
    <t>Aglaophamus</t>
  </si>
  <si>
    <t>agilis</t>
  </si>
  <si>
    <t>Akanthophoreus gracilis</t>
  </si>
  <si>
    <t>Tanaidacea</t>
  </si>
  <si>
    <t>Akanthophoreidae</t>
  </si>
  <si>
    <t>Akanthophoreus</t>
  </si>
  <si>
    <t>gracilis</t>
  </si>
  <si>
    <t>Alcyonidium diaphanum</t>
  </si>
  <si>
    <t>Bryozoa</t>
  </si>
  <si>
    <t>Gymnolaemata</t>
  </si>
  <si>
    <t>Ctenostomatida</t>
  </si>
  <si>
    <t>Alcyonidiidae</t>
  </si>
  <si>
    <t>Alcyonidium</t>
  </si>
  <si>
    <t>diaphanum</t>
  </si>
  <si>
    <t>Alitta succinea</t>
  </si>
  <si>
    <t>Nereididae</t>
  </si>
  <si>
    <t>Alitta</t>
  </si>
  <si>
    <t>succinea</t>
  </si>
  <si>
    <t>Alitta virens</t>
  </si>
  <si>
    <t>virens</t>
  </si>
  <si>
    <t>Altenaeum dawsoni</t>
  </si>
  <si>
    <t>Galeommatida</t>
  </si>
  <si>
    <t>Lasaeidae</t>
  </si>
  <si>
    <t>Altenaeum</t>
  </si>
  <si>
    <t>dawsoni</t>
  </si>
  <si>
    <t>Mysella dawsoni</t>
  </si>
  <si>
    <t>Mysella</t>
  </si>
  <si>
    <t>Alvania beanii</t>
  </si>
  <si>
    <t>Rissoidae</t>
  </si>
  <si>
    <t>Alvania</t>
  </si>
  <si>
    <t>beanii</t>
  </si>
  <si>
    <t>Alvania lactea</t>
  </si>
  <si>
    <t>lactea</t>
  </si>
  <si>
    <t>Terebellida</t>
  </si>
  <si>
    <t>Terebellidae</t>
  </si>
  <si>
    <t>Amaeana</t>
  </si>
  <si>
    <t>trilobata</t>
  </si>
  <si>
    <t>Ammodytes marinus</t>
  </si>
  <si>
    <t>Perciformes</t>
  </si>
  <si>
    <t>Ammodytidae</t>
  </si>
  <si>
    <t>Ammodytes</t>
  </si>
  <si>
    <t>marinus</t>
  </si>
  <si>
    <t>Ammodytes tobianus</t>
  </si>
  <si>
    <t>tobianus</t>
  </si>
  <si>
    <t>Ampelisca</t>
  </si>
  <si>
    <t>Ampeliscidae</t>
  </si>
  <si>
    <t>Ampelisca brevicornis</t>
  </si>
  <si>
    <t>brevicornis</t>
  </si>
  <si>
    <t>Ampelisca diadema</t>
  </si>
  <si>
    <t>diadema</t>
  </si>
  <si>
    <t>Ampelisca gibba</t>
  </si>
  <si>
    <t>gibba</t>
  </si>
  <si>
    <t>Ampelisca macrocephala</t>
  </si>
  <si>
    <t>macrocephala</t>
  </si>
  <si>
    <t>Ampelisca spooneri</t>
  </si>
  <si>
    <t>Ampelisca pectenata</t>
  </si>
  <si>
    <t>spooneri</t>
  </si>
  <si>
    <t>Ampelisca spinifer</t>
  </si>
  <si>
    <t>spinifer</t>
  </si>
  <si>
    <t>Ampelisca spinipes</t>
  </si>
  <si>
    <t>spinipes</t>
  </si>
  <si>
    <t>Ampelisca tenuicornis</t>
  </si>
  <si>
    <t>tenuicornis</t>
  </si>
  <si>
    <t>Ampelisca typica</t>
  </si>
  <si>
    <t>typica</t>
  </si>
  <si>
    <t>Ampharete</t>
  </si>
  <si>
    <t>Ampharetidae</t>
  </si>
  <si>
    <t>Ampharete acutifrons</t>
  </si>
  <si>
    <t>acutifrons</t>
  </si>
  <si>
    <t>Ampharete baltica</t>
  </si>
  <si>
    <t>baltica</t>
  </si>
  <si>
    <t>Ampharete falcata</t>
  </si>
  <si>
    <t>falcata</t>
  </si>
  <si>
    <t>Ampharete finmarchica</t>
  </si>
  <si>
    <t>finmarchica</t>
  </si>
  <si>
    <t>Ampharete lindstroemi</t>
  </si>
  <si>
    <t>lindstroemi</t>
  </si>
  <si>
    <t>Ampharete lindstroemi agg.</t>
  </si>
  <si>
    <t>Ampharete octocirrata</t>
  </si>
  <si>
    <t>octocirrata</t>
  </si>
  <si>
    <t>Ampharetinae</t>
  </si>
  <si>
    <t>Amphicteis gunneri</t>
  </si>
  <si>
    <t>Amphicteis</t>
  </si>
  <si>
    <t>gunneri</t>
  </si>
  <si>
    <t>Amphictene auricoma</t>
  </si>
  <si>
    <t>Pectinariidae</t>
  </si>
  <si>
    <t>Amphictene</t>
  </si>
  <si>
    <t>auricoma</t>
  </si>
  <si>
    <t>Pectinaria auricoma</t>
  </si>
  <si>
    <t>Pectinaria</t>
  </si>
  <si>
    <t>Amphilochus</t>
  </si>
  <si>
    <t>Amphilochidae</t>
  </si>
  <si>
    <t>Amphilochus manudens</t>
  </si>
  <si>
    <t>manudens</t>
  </si>
  <si>
    <t>Amphipholis squamata</t>
  </si>
  <si>
    <t>Amphipholis</t>
  </si>
  <si>
    <t>squamata</t>
  </si>
  <si>
    <t>AMPHIPODA</t>
  </si>
  <si>
    <t>Amphiura</t>
  </si>
  <si>
    <t>Amphiura (Ophiopeltis) securigera</t>
  </si>
  <si>
    <t>Ophiopeltis</t>
  </si>
  <si>
    <t>securigera</t>
  </si>
  <si>
    <t>Amphiura chiajei</t>
  </si>
  <si>
    <t>chiajei</t>
  </si>
  <si>
    <t>filiformis</t>
  </si>
  <si>
    <t>Amphithoe</t>
  </si>
  <si>
    <t>phonetic</t>
  </si>
  <si>
    <t>Ampithoe</t>
  </si>
  <si>
    <t>Ampithoidae</t>
  </si>
  <si>
    <t>Anapagurus laevis</t>
  </si>
  <si>
    <t>Decapoda</t>
  </si>
  <si>
    <t>Paguridae</t>
  </si>
  <si>
    <t>Anapagurus</t>
  </si>
  <si>
    <t>laevis</t>
  </si>
  <si>
    <t>Angulus</t>
  </si>
  <si>
    <t>Tellinidae</t>
  </si>
  <si>
    <t>Anobothrus gracilis</t>
  </si>
  <si>
    <t>Anobothrus</t>
  </si>
  <si>
    <t>Sosane gracilis</t>
  </si>
  <si>
    <t>Sosane</t>
  </si>
  <si>
    <t>Anomia ephippium</t>
  </si>
  <si>
    <t>Anomiidae</t>
  </si>
  <si>
    <t>Anomia</t>
  </si>
  <si>
    <t>ephippium</t>
  </si>
  <si>
    <t>Anonyx lilljeborgi</t>
  </si>
  <si>
    <t>Uristidae</t>
  </si>
  <si>
    <t>Anonyx</t>
  </si>
  <si>
    <t>lilljeborgi</t>
  </si>
  <si>
    <t>Anonyx sarsi</t>
  </si>
  <si>
    <t>sarsi</t>
  </si>
  <si>
    <t>Anoplodactylus</t>
  </si>
  <si>
    <t>Phoxichilidiidae</t>
  </si>
  <si>
    <t>Anoplodactylus petiolatus</t>
  </si>
  <si>
    <t>petiolatus</t>
  </si>
  <si>
    <t>Antalis</t>
  </si>
  <si>
    <t>Scaphopoda</t>
  </si>
  <si>
    <t>Dentaliida</t>
  </si>
  <si>
    <t>Dentaliidae</t>
  </si>
  <si>
    <t>Antalis entalis</t>
  </si>
  <si>
    <t>entalis</t>
  </si>
  <si>
    <t>Anthoathecata</t>
  </si>
  <si>
    <t>Hydrozoa</t>
  </si>
  <si>
    <t>ANTHOZOA</t>
  </si>
  <si>
    <t>Antinoella finmarchica</t>
  </si>
  <si>
    <t>Antinoe finmarchica</t>
  </si>
  <si>
    <t>Polynoidae</t>
  </si>
  <si>
    <t>Aonides</t>
  </si>
  <si>
    <t>Spionida</t>
  </si>
  <si>
    <t>Spionidae</t>
  </si>
  <si>
    <t>Aonides oxycephala</t>
  </si>
  <si>
    <t>oxycephala</t>
  </si>
  <si>
    <t>paucibranchiata</t>
  </si>
  <si>
    <t>Aora gracilis</t>
  </si>
  <si>
    <t>Aoridae</t>
  </si>
  <si>
    <t>Aora</t>
  </si>
  <si>
    <t>Aphelochaeta</t>
  </si>
  <si>
    <t>Cirratulidae</t>
  </si>
  <si>
    <t>Aphelochaeta marioni</t>
  </si>
  <si>
    <t>marioni</t>
  </si>
  <si>
    <t>Apherusa</t>
  </si>
  <si>
    <t>Calliopiidae</t>
  </si>
  <si>
    <t>Apherusa bispinosa</t>
  </si>
  <si>
    <t>bispinosa</t>
  </si>
  <si>
    <t>Apherusa clevei</t>
  </si>
  <si>
    <t>clevei</t>
  </si>
  <si>
    <t>Apherusa jurinei</t>
  </si>
  <si>
    <t>jurinei</t>
  </si>
  <si>
    <t>Apherusa ovalipes</t>
  </si>
  <si>
    <t>ovalipes</t>
  </si>
  <si>
    <t>Aphrodita</t>
  </si>
  <si>
    <t>Aphroditidae</t>
  </si>
  <si>
    <t>aculeata</t>
  </si>
  <si>
    <t>Apistobranchus</t>
  </si>
  <si>
    <t>Apistobranchidae</t>
  </si>
  <si>
    <t>Apistobranchus tullbergi</t>
  </si>
  <si>
    <t>tullbergi</t>
  </si>
  <si>
    <t>Amphilochus neapolitanus</t>
  </si>
  <si>
    <t>Apolochus neapolitanus</t>
  </si>
  <si>
    <t>neapolitanus</t>
  </si>
  <si>
    <t>Apolochus</t>
  </si>
  <si>
    <t>Aporrhaidae</t>
  </si>
  <si>
    <t>Aporrhais</t>
  </si>
  <si>
    <t>pespelecani</t>
  </si>
  <si>
    <t>Arca tetragona</t>
  </si>
  <si>
    <t>Arcida</t>
  </si>
  <si>
    <t>Arcidae</t>
  </si>
  <si>
    <t>Arca</t>
  </si>
  <si>
    <t>tetragona</t>
  </si>
  <si>
    <t>Archaeogastropoda</t>
  </si>
  <si>
    <t>Arcopagia</t>
  </si>
  <si>
    <t>crassa</t>
  </si>
  <si>
    <t>Tellina crassa</t>
  </si>
  <si>
    <t>Tellina</t>
  </si>
  <si>
    <t>Venerida</t>
  </si>
  <si>
    <t>Arcticidae</t>
  </si>
  <si>
    <t>Arctica</t>
  </si>
  <si>
    <t>islandica</t>
  </si>
  <si>
    <t>Arculus</t>
  </si>
  <si>
    <t>Arenicola defodiens</t>
  </si>
  <si>
    <t>Arenicolidae</t>
  </si>
  <si>
    <t>Arenicola</t>
  </si>
  <si>
    <t>defodiens</t>
  </si>
  <si>
    <t>Arenicola marina</t>
  </si>
  <si>
    <t>marina</t>
  </si>
  <si>
    <t>Argissa hamatipes</t>
  </si>
  <si>
    <t>Argissidae</t>
  </si>
  <si>
    <t>Argissa</t>
  </si>
  <si>
    <t>hamatipes</t>
  </si>
  <si>
    <t>Aricidea</t>
  </si>
  <si>
    <t>Paraonidae</t>
  </si>
  <si>
    <t>Aricidea (Acmira) catherinae</t>
  </si>
  <si>
    <t>Acmira</t>
  </si>
  <si>
    <t>catherinae</t>
  </si>
  <si>
    <t>Aricidea (Acmira) cerrutii</t>
  </si>
  <si>
    <t>cerrutii</t>
  </si>
  <si>
    <t>Aricidea jeffreysii</t>
  </si>
  <si>
    <t>jeffreysii</t>
  </si>
  <si>
    <t>Aricidea (Acmira) simonae</t>
  </si>
  <si>
    <t>simonae</t>
  </si>
  <si>
    <t>Aricidea (Aricidea) minuta</t>
  </si>
  <si>
    <t>minuta</t>
  </si>
  <si>
    <t>Aricidea minuta</t>
  </si>
  <si>
    <t>Aricidea (Strelzovia) suecica</t>
  </si>
  <si>
    <t>Strelzovia</t>
  </si>
  <si>
    <t>suecica</t>
  </si>
  <si>
    <t>Aricidea suecica</t>
  </si>
  <si>
    <t>exact_subgenus</t>
  </si>
  <si>
    <t>Artacama proboscidea</t>
  </si>
  <si>
    <t>Artacama</t>
  </si>
  <si>
    <t>proboscidea</t>
  </si>
  <si>
    <t>Angulus pygmaeus</t>
  </si>
  <si>
    <t>Asbjornsenia pygmaea</t>
  </si>
  <si>
    <t>pygmaeus</t>
  </si>
  <si>
    <t>Moerella pygmaea</t>
  </si>
  <si>
    <t>Moerella</t>
  </si>
  <si>
    <t>pygmaea</t>
  </si>
  <si>
    <t>Tellina pygmaea</t>
  </si>
  <si>
    <t>Ascidiacea</t>
  </si>
  <si>
    <t>Ascidiella aspersa</t>
  </si>
  <si>
    <t>Phlebobranchia</t>
  </si>
  <si>
    <t>Ascidiidae</t>
  </si>
  <si>
    <t>Ascidiella</t>
  </si>
  <si>
    <t>aspersa</t>
  </si>
  <si>
    <t>Ascidiella scabra</t>
  </si>
  <si>
    <t>scabra</t>
  </si>
  <si>
    <t>Aspidosiphon (Aspidosiphon) muelleri muelleri</t>
  </si>
  <si>
    <t>Sipuncula</t>
  </si>
  <si>
    <t>Phascolosomatidea</t>
  </si>
  <si>
    <t>Aspidosiphonida</t>
  </si>
  <si>
    <t>Aspidosiphonidae</t>
  </si>
  <si>
    <t>Aspidosiphon</t>
  </si>
  <si>
    <t>muelleri</t>
  </si>
  <si>
    <t>Astacilla</t>
  </si>
  <si>
    <t>Isopoda</t>
  </si>
  <si>
    <t>Arcturidae</t>
  </si>
  <si>
    <t>Astacilla longicornis</t>
  </si>
  <si>
    <t>Astarte elliptica</t>
  </si>
  <si>
    <t>Carditida</t>
  </si>
  <si>
    <t>Astartidae</t>
  </si>
  <si>
    <t>Astarte</t>
  </si>
  <si>
    <t>elliptica</t>
  </si>
  <si>
    <t>Astarte montagui</t>
  </si>
  <si>
    <t>montagui</t>
  </si>
  <si>
    <t>Tridonta montagui</t>
  </si>
  <si>
    <t>Tridonta</t>
  </si>
  <si>
    <t>Astarte sulcata</t>
  </si>
  <si>
    <t>sulcata</t>
  </si>
  <si>
    <t>Asterias</t>
  </si>
  <si>
    <t>Asteroidea</t>
  </si>
  <si>
    <t>Forcipulatida</t>
  </si>
  <si>
    <t>Asteriidae</t>
  </si>
  <si>
    <t>Asterias rubens</t>
  </si>
  <si>
    <t>rubens</t>
  </si>
  <si>
    <t>ASTEROIDEA</t>
  </si>
  <si>
    <t>Astropecten irregularis</t>
  </si>
  <si>
    <t>Paxillosida</t>
  </si>
  <si>
    <t>Astropectinidae</t>
  </si>
  <si>
    <t>Astropecten</t>
  </si>
  <si>
    <t>irregularis</t>
  </si>
  <si>
    <t>Astrorhiza</t>
  </si>
  <si>
    <t>Chromista</t>
  </si>
  <si>
    <t>Foraminifera</t>
  </si>
  <si>
    <t>Monothalamea</t>
  </si>
  <si>
    <t>Astrorhizida</t>
  </si>
  <si>
    <t>Astrorhizidae</t>
  </si>
  <si>
    <t>Atelecyclus rotundatus</t>
  </si>
  <si>
    <t>Atelecyclidae</t>
  </si>
  <si>
    <t>Atelecyclus</t>
  </si>
  <si>
    <t>rotundatus</t>
  </si>
  <si>
    <t>Atherospio</t>
  </si>
  <si>
    <t>Atherospio disticha</t>
  </si>
  <si>
    <t>disticha</t>
  </si>
  <si>
    <t>guillei</t>
  </si>
  <si>
    <t>Atylus</t>
  </si>
  <si>
    <t>Atylidae</t>
  </si>
  <si>
    <t>Aurospio banyulensis</t>
  </si>
  <si>
    <t>Aurospio</t>
  </si>
  <si>
    <t>banyulensis</t>
  </si>
  <si>
    <t>Autolytinae</t>
  </si>
  <si>
    <t>Syllidae</t>
  </si>
  <si>
    <t>Autonoe denticarpus</t>
  </si>
  <si>
    <t>Autonoe</t>
  </si>
  <si>
    <t>denticarpus</t>
  </si>
  <si>
    <t>Autonoe longipes</t>
  </si>
  <si>
    <t>longipes</t>
  </si>
  <si>
    <t>Lembos longipes</t>
  </si>
  <si>
    <t>Lembos</t>
  </si>
  <si>
    <t>Axinulus croulinensis</t>
  </si>
  <si>
    <t>Lucinida</t>
  </si>
  <si>
    <t>Thyasiridae</t>
  </si>
  <si>
    <t>Axinulus</t>
  </si>
  <si>
    <t>croulinensis</t>
  </si>
  <si>
    <t>Balanidae</t>
  </si>
  <si>
    <t>Hexanauplia</t>
  </si>
  <si>
    <t>Sessilia</t>
  </si>
  <si>
    <t>Balanus balanus</t>
  </si>
  <si>
    <t>Balanus</t>
  </si>
  <si>
    <t>balanus</t>
  </si>
  <si>
    <t>Balanus crenatus</t>
  </si>
  <si>
    <t>crenatus</t>
  </si>
  <si>
    <t>Baldia johnstoni</t>
  </si>
  <si>
    <t>Capitellidae</t>
  </si>
  <si>
    <t>Baldia</t>
  </si>
  <si>
    <t>johnstoni</t>
  </si>
  <si>
    <t>Heterochaeta costata</t>
  </si>
  <si>
    <t>Baltidrilus costatus</t>
  </si>
  <si>
    <t>Clitellata</t>
  </si>
  <si>
    <t>Haplotaxida</t>
  </si>
  <si>
    <t>Naididae</t>
  </si>
  <si>
    <t>Heterochaeta</t>
  </si>
  <si>
    <t>costata</t>
  </si>
  <si>
    <t>Bathyporeia</t>
  </si>
  <si>
    <t>Bathyporeiidae</t>
  </si>
  <si>
    <t>elegans</t>
  </si>
  <si>
    <t>Bathyporeia gracilis</t>
  </si>
  <si>
    <t>guilliamsoniana</t>
  </si>
  <si>
    <t>Bathyporeia nana</t>
  </si>
  <si>
    <t>nana</t>
  </si>
  <si>
    <t>Bathyporeia pelagica</t>
  </si>
  <si>
    <t>pelagica</t>
  </si>
  <si>
    <t>Bathyporeia sarsi</t>
  </si>
  <si>
    <t>Bathyporeia tenuipes</t>
  </si>
  <si>
    <t>tenuipes</t>
  </si>
  <si>
    <t>Bela nebula</t>
  </si>
  <si>
    <t>Neogastropoda</t>
  </si>
  <si>
    <t>Mangeliidae</t>
  </si>
  <si>
    <t>Bela</t>
  </si>
  <si>
    <t>nebula</t>
  </si>
  <si>
    <t>Mangelia nebula</t>
  </si>
  <si>
    <t>Mangelia</t>
  </si>
  <si>
    <t>BIVALVIA</t>
  </si>
  <si>
    <t>Bodotria</t>
  </si>
  <si>
    <t>Cumacea</t>
  </si>
  <si>
    <t>Bodotriidae</t>
  </si>
  <si>
    <t>Bodotria arenosa</t>
  </si>
  <si>
    <t>arenosa</t>
  </si>
  <si>
    <t>Bodotria pulchella</t>
  </si>
  <si>
    <t>pulchella</t>
  </si>
  <si>
    <t>Bodotria scorpioides</t>
  </si>
  <si>
    <t>scorpioides</t>
  </si>
  <si>
    <t>Bopyridae</t>
  </si>
  <si>
    <t>Bopyrus squillarum</t>
  </si>
  <si>
    <t>Bopyrus</t>
  </si>
  <si>
    <t>squillarum</t>
  </si>
  <si>
    <t>Bougainvillia</t>
  </si>
  <si>
    <t>Bougainvilliidae</t>
  </si>
  <si>
    <t>Bougainvillia britannica</t>
  </si>
  <si>
    <t>britannica</t>
  </si>
  <si>
    <t>Brachystomia</t>
  </si>
  <si>
    <t>Pyramidellidae</t>
  </si>
  <si>
    <t>Odostomia eulimoides</t>
  </si>
  <si>
    <t>Brachystomia eulimoides</t>
  </si>
  <si>
    <t>Odostomia</t>
  </si>
  <si>
    <t>eulimoides</t>
  </si>
  <si>
    <t>Brachystoma scalaris</t>
  </si>
  <si>
    <t>Brachystomia scalaris</t>
  </si>
  <si>
    <t>scalaris</t>
  </si>
  <si>
    <t>Brachyura</t>
  </si>
  <si>
    <t>Brada villosa</t>
  </si>
  <si>
    <t>Flabelligeridae</t>
  </si>
  <si>
    <t>Brada</t>
  </si>
  <si>
    <t>villosa</t>
  </si>
  <si>
    <t>Branchiostoma lanceolatum</t>
  </si>
  <si>
    <t>Leptocardii</t>
  </si>
  <si>
    <t>Branchiostomatidae</t>
  </si>
  <si>
    <t>Branchiostoma</t>
  </si>
  <si>
    <t>lanceolatum</t>
  </si>
  <si>
    <t>Echinoidea</t>
  </si>
  <si>
    <t>Spatangoida</t>
  </si>
  <si>
    <t>Brissidae</t>
  </si>
  <si>
    <t>Brissopsis</t>
  </si>
  <si>
    <t>lyrifera</t>
  </si>
  <si>
    <t>Buccinidae</t>
  </si>
  <si>
    <t>Buccinum</t>
  </si>
  <si>
    <t>undatum</t>
  </si>
  <si>
    <t>Bylgides sarsi</t>
  </si>
  <si>
    <t>Bylgides</t>
  </si>
  <si>
    <t>Harmothoe sarsi</t>
  </si>
  <si>
    <t>Harmothoe</t>
  </si>
  <si>
    <t>Caecum glabrum</t>
  </si>
  <si>
    <t>Caecidae</t>
  </si>
  <si>
    <t>Caecum</t>
  </si>
  <si>
    <t>glabrum</t>
  </si>
  <si>
    <t>Caligus</t>
  </si>
  <si>
    <t>Siphonostomatoida</t>
  </si>
  <si>
    <t>Caligidae</t>
  </si>
  <si>
    <t>Callianassa</t>
  </si>
  <si>
    <t>Callianassidae</t>
  </si>
  <si>
    <t>subterranea</t>
  </si>
  <si>
    <t>Calliostoma granulatum</t>
  </si>
  <si>
    <t>Trochida</t>
  </si>
  <si>
    <t>Calliostomatidae</t>
  </si>
  <si>
    <t>Calliostoma</t>
  </si>
  <si>
    <t>granulatum</t>
  </si>
  <si>
    <t>Callipallene</t>
  </si>
  <si>
    <t>Callipallenidae</t>
  </si>
  <si>
    <t>Callipallene brevirostris</t>
  </si>
  <si>
    <t>brevirostris</t>
  </si>
  <si>
    <t>Campanulariidae</t>
  </si>
  <si>
    <t>Leptothecata</t>
  </si>
  <si>
    <t>Campylaspis costata</t>
  </si>
  <si>
    <t>Nannastacidae</t>
  </si>
  <si>
    <t>Campylaspis</t>
  </si>
  <si>
    <t>Campylaspis glabra</t>
  </si>
  <si>
    <t>glabra</t>
  </si>
  <si>
    <t>Cancer pagurus</t>
  </si>
  <si>
    <t>Cancridae</t>
  </si>
  <si>
    <t>Cancer</t>
  </si>
  <si>
    <t>pagurus</t>
  </si>
  <si>
    <t>Cancerilla tubulata</t>
  </si>
  <si>
    <t>Cancerillidae</t>
  </si>
  <si>
    <t>Cancerilla</t>
  </si>
  <si>
    <t>tubulata</t>
  </si>
  <si>
    <t>Capitella</t>
  </si>
  <si>
    <t>Capitella capitata</t>
  </si>
  <si>
    <t>capitata</t>
  </si>
  <si>
    <t>Capitellida</t>
  </si>
  <si>
    <t>Caprella linearis</t>
  </si>
  <si>
    <t>Caprellidae</t>
  </si>
  <si>
    <t>Caprella</t>
  </si>
  <si>
    <t>linearis</t>
  </si>
  <si>
    <t>Caprella mutica</t>
  </si>
  <si>
    <t>mutica</t>
  </si>
  <si>
    <t>Capulus ungaricus</t>
  </si>
  <si>
    <t>Capulidae</t>
  </si>
  <si>
    <t>Capulus</t>
  </si>
  <si>
    <t>ungaricus</t>
  </si>
  <si>
    <t>Carcinus maenas</t>
  </si>
  <si>
    <t>Carcinidae</t>
  </si>
  <si>
    <t>Carcinus</t>
  </si>
  <si>
    <t>maenas</t>
  </si>
  <si>
    <t>Caridea</t>
  </si>
  <si>
    <t>Caryophyllia (Caryophyllia) smithii</t>
  </si>
  <si>
    <t>Scleractinia</t>
  </si>
  <si>
    <t>Caryophylliidae</t>
  </si>
  <si>
    <t>Caryophyllia</t>
  </si>
  <si>
    <t>smithii</t>
  </si>
  <si>
    <t>Caudofoveata</t>
  </si>
  <si>
    <t>Caulleriella</t>
  </si>
  <si>
    <t>Caulleriella alata</t>
  </si>
  <si>
    <t>alata</t>
  </si>
  <si>
    <t>Siphonoecetes (Centraloecetes) kroyeranus</t>
  </si>
  <si>
    <t>Centraloecetes kroyeranus</t>
  </si>
  <si>
    <t>Ischyroceridae</t>
  </si>
  <si>
    <t>Siphonoecetes</t>
  </si>
  <si>
    <t>Centraloecetes</t>
  </si>
  <si>
    <t>kroyeranus</t>
  </si>
  <si>
    <t>Siphonoecetes kroyeranus</t>
  </si>
  <si>
    <t>Siphonoecetes (Centraloecetes) striatus</t>
  </si>
  <si>
    <t>Centraloecetes striatus</t>
  </si>
  <si>
    <t>striatus</t>
  </si>
  <si>
    <t>Cephalopoda</t>
  </si>
  <si>
    <t>Cerastoderma</t>
  </si>
  <si>
    <t>edule</t>
  </si>
  <si>
    <t>Cerebratulus</t>
  </si>
  <si>
    <t>Nemertea</t>
  </si>
  <si>
    <t>Pilidiophora</t>
  </si>
  <si>
    <t>Heteronemertea</t>
  </si>
  <si>
    <t>Lineidae</t>
  </si>
  <si>
    <t>Cerebratulus marginatus</t>
  </si>
  <si>
    <t>marginatus</t>
  </si>
  <si>
    <t>Cerebratulus roseus</t>
  </si>
  <si>
    <t>roseus</t>
  </si>
  <si>
    <t>Cerianthus lloydi</t>
  </si>
  <si>
    <t>Spirularia</t>
  </si>
  <si>
    <t>Cerianthidae</t>
  </si>
  <si>
    <t>Cerianthus</t>
  </si>
  <si>
    <t>lloydi</t>
  </si>
  <si>
    <t>lloydii</t>
  </si>
  <si>
    <t>Chaetoderma nitidulum</t>
  </si>
  <si>
    <t>Chaetodermatida</t>
  </si>
  <si>
    <t>Chaetodermatidae</t>
  </si>
  <si>
    <t>Chaetoderma</t>
  </si>
  <si>
    <t>nitidulum</t>
  </si>
  <si>
    <t>Chaetognatha</t>
  </si>
  <si>
    <t>Chaetoparia nilssoni</t>
  </si>
  <si>
    <t>Phyllodocidae</t>
  </si>
  <si>
    <t>Chaetoparia</t>
  </si>
  <si>
    <t>nilssoni</t>
  </si>
  <si>
    <t>Chaetopteridae</t>
  </si>
  <si>
    <t>Chaetopterus</t>
  </si>
  <si>
    <t>variopedatus</t>
  </si>
  <si>
    <t>Chaetozone</t>
  </si>
  <si>
    <t>Chaetozone christiei</t>
  </si>
  <si>
    <t>christiei</t>
  </si>
  <si>
    <t>Chaetozone gibber</t>
  </si>
  <si>
    <t>gibber</t>
  </si>
  <si>
    <t>Chaetozone setosa</t>
  </si>
  <si>
    <t>setosa</t>
  </si>
  <si>
    <t>Caulleriella zetlandica</t>
  </si>
  <si>
    <t>Chaetozone zetlandica</t>
  </si>
  <si>
    <t>zetlandica</t>
  </si>
  <si>
    <t>Chamelea</t>
  </si>
  <si>
    <t>Veneridae</t>
  </si>
  <si>
    <t>Chamelea gallina</t>
  </si>
  <si>
    <t>gallina</t>
  </si>
  <si>
    <t>Chamelea striatula</t>
  </si>
  <si>
    <t>striatula</t>
  </si>
  <si>
    <t>Cheirocratus</t>
  </si>
  <si>
    <t>Cheirocratidae</t>
  </si>
  <si>
    <t>Cheirocratus assimilis</t>
  </si>
  <si>
    <t>assimilis</t>
  </si>
  <si>
    <t>Cheirocratus intermedius</t>
  </si>
  <si>
    <t>intermedius</t>
  </si>
  <si>
    <t>Cheirocratus sundevalli</t>
  </si>
  <si>
    <t>Cheirocratus sundevallii</t>
  </si>
  <si>
    <t>sundevallii</t>
  </si>
  <si>
    <t>Sabellida</t>
  </si>
  <si>
    <t>Sabellidae</t>
  </si>
  <si>
    <t>Chone</t>
  </si>
  <si>
    <t>duneri</t>
  </si>
  <si>
    <t>Paradialychone filicaudata</t>
  </si>
  <si>
    <t>Chone filicaudata</t>
  </si>
  <si>
    <t>Paradialychone</t>
  </si>
  <si>
    <t>filicaudata</t>
  </si>
  <si>
    <t>Chone infundibuliformis</t>
  </si>
  <si>
    <t>infundibuliformis</t>
  </si>
  <si>
    <t>Ciona intestinalis</t>
  </si>
  <si>
    <t>Cionidae</t>
  </si>
  <si>
    <t>Ciona</t>
  </si>
  <si>
    <t>intestinalis</t>
  </si>
  <si>
    <t>Circeis spirillum</t>
  </si>
  <si>
    <t>Serpulidae</t>
  </si>
  <si>
    <t>Circeis</t>
  </si>
  <si>
    <t>spirillum</t>
  </si>
  <si>
    <t>Cirolana cranchii</t>
  </si>
  <si>
    <t>Cirolanidae</t>
  </si>
  <si>
    <t>Cirolana</t>
  </si>
  <si>
    <t>cranchii</t>
  </si>
  <si>
    <t>Cirratulus</t>
  </si>
  <si>
    <t>Cirratulus caudatus</t>
  </si>
  <si>
    <t>caudatus</t>
  </si>
  <si>
    <t>Cirratulus cirratus</t>
  </si>
  <si>
    <t>cirratus</t>
  </si>
  <si>
    <t>Cirriformia</t>
  </si>
  <si>
    <t>Cirriformia tentaculata</t>
  </si>
  <si>
    <t>tentaculata</t>
  </si>
  <si>
    <t>Cirripedia</t>
  </si>
  <si>
    <t>Cirrophorus branchiatus</t>
  </si>
  <si>
    <t>Cirrophorus</t>
  </si>
  <si>
    <t>branchiatus</t>
  </si>
  <si>
    <t>Clausinella fasciata</t>
  </si>
  <si>
    <t>Clausinella</t>
  </si>
  <si>
    <t>fasciata</t>
  </si>
  <si>
    <t>Clymenella cincta</t>
  </si>
  <si>
    <t>Maldanidae</t>
  </si>
  <si>
    <t>Clymenella</t>
  </si>
  <si>
    <t>cincta</t>
  </si>
  <si>
    <t>Clymenura</t>
  </si>
  <si>
    <t>Clymenura lankesteri</t>
  </si>
  <si>
    <t>lankesteri</t>
  </si>
  <si>
    <t>Clytia hemisphaerica</t>
  </si>
  <si>
    <t>Clytia</t>
  </si>
  <si>
    <t>hemisphaerica</t>
  </si>
  <si>
    <t>Cochlodesma praetenue</t>
  </si>
  <si>
    <t>Periplomatidae</t>
  </si>
  <si>
    <t>Cochlodesma</t>
  </si>
  <si>
    <t>praetenue</t>
  </si>
  <si>
    <t>Colus</t>
  </si>
  <si>
    <t>Colus jeffreysianus</t>
  </si>
  <si>
    <t>jeffreysianus</t>
  </si>
  <si>
    <t>Commensodorum commensalis</t>
  </si>
  <si>
    <t>Sphaerodoridae</t>
  </si>
  <si>
    <t>Commensodorum</t>
  </si>
  <si>
    <t>commensalis</t>
  </si>
  <si>
    <t>Copepoda</t>
  </si>
  <si>
    <t>Myida</t>
  </si>
  <si>
    <t>Corbulidae</t>
  </si>
  <si>
    <t>Corbula</t>
  </si>
  <si>
    <t>Corella parallelogramma</t>
  </si>
  <si>
    <t>Corellidae</t>
  </si>
  <si>
    <t>Corella</t>
  </si>
  <si>
    <t>parallelogramma</t>
  </si>
  <si>
    <t>Corophiidae</t>
  </si>
  <si>
    <t>Corophium</t>
  </si>
  <si>
    <t>Corophium volutator</t>
  </si>
  <si>
    <t>volutator</t>
  </si>
  <si>
    <t>Corymorpha nutans</t>
  </si>
  <si>
    <t>Corymorphidae</t>
  </si>
  <si>
    <t>Corymorpha</t>
  </si>
  <si>
    <t>nutans</t>
  </si>
  <si>
    <t>Corystidae</t>
  </si>
  <si>
    <t>Corystes</t>
  </si>
  <si>
    <t>cassivelaunus</t>
  </si>
  <si>
    <t>Cossura longocirrata</t>
  </si>
  <si>
    <t>Cossuridae</t>
  </si>
  <si>
    <t>Cossura</t>
  </si>
  <si>
    <t>longocirrata</t>
  </si>
  <si>
    <t>Crangon allmanni</t>
  </si>
  <si>
    <t>Crangonidae</t>
  </si>
  <si>
    <t>Crangon</t>
  </si>
  <si>
    <t>allmanni</t>
  </si>
  <si>
    <t>Crangon crangon</t>
  </si>
  <si>
    <t>crangon</t>
  </si>
  <si>
    <t>Crassicorophium bonellii</t>
  </si>
  <si>
    <t>Crassicorophium</t>
  </si>
  <si>
    <t>bonellii</t>
  </si>
  <si>
    <t>Crassicorophium crassicorne</t>
  </si>
  <si>
    <t>crassicorne</t>
  </si>
  <si>
    <t>Crenella decussata</t>
  </si>
  <si>
    <t>Mytilida</t>
  </si>
  <si>
    <t>Mytilidae</t>
  </si>
  <si>
    <t>Crenella</t>
  </si>
  <si>
    <t>decussata</t>
  </si>
  <si>
    <t>Crepidula fornicata</t>
  </si>
  <si>
    <t>Calyptraeidae</t>
  </si>
  <si>
    <t>Crepidula</t>
  </si>
  <si>
    <t>fornicata</t>
  </si>
  <si>
    <t>CRUSTACEA</t>
  </si>
  <si>
    <t>Crustacea</t>
  </si>
  <si>
    <t>Cucumaria frondosa</t>
  </si>
  <si>
    <t>Holothuroidea</t>
  </si>
  <si>
    <t>Dendrochirotida</t>
  </si>
  <si>
    <t>Cucumariidae</t>
  </si>
  <si>
    <t>Cucumaria</t>
  </si>
  <si>
    <t>frondosa</t>
  </si>
  <si>
    <t>CUMACEA</t>
  </si>
  <si>
    <t>Cumopsis goodsir</t>
  </si>
  <si>
    <t>Cumopsis</t>
  </si>
  <si>
    <t>goodsir</t>
  </si>
  <si>
    <t>Curtitoma trevelliana</t>
  </si>
  <si>
    <t>Curtitoma</t>
  </si>
  <si>
    <t>trevelliana</t>
  </si>
  <si>
    <t>Cuspidaria</t>
  </si>
  <si>
    <t>Cuspidariidae</t>
  </si>
  <si>
    <t>Cuspidaria cuspidata</t>
  </si>
  <si>
    <t>cuspidata</t>
  </si>
  <si>
    <t>Cuthona</t>
  </si>
  <si>
    <t>Cuthonidae</t>
  </si>
  <si>
    <t>Cylichna</t>
  </si>
  <si>
    <t>Cephalaspidea</t>
  </si>
  <si>
    <t>Cylichnidae</t>
  </si>
  <si>
    <t>Cylichna alba</t>
  </si>
  <si>
    <t>cylindracea</t>
  </si>
  <si>
    <t>Deflexilodes subnudus</t>
  </si>
  <si>
    <t>Oedicerotidae</t>
  </si>
  <si>
    <t>Deflexilodes</t>
  </si>
  <si>
    <t>subnudus</t>
  </si>
  <si>
    <t>Dendrodoa grossularia</t>
  </si>
  <si>
    <t>Stolidobranchia</t>
  </si>
  <si>
    <t>Styelidae</t>
  </si>
  <si>
    <t>Dendrodoa</t>
  </si>
  <si>
    <t>grossularia</t>
  </si>
  <si>
    <t>Devonia perrieri</t>
  </si>
  <si>
    <t>Devonia</t>
  </si>
  <si>
    <t>perrieri</t>
  </si>
  <si>
    <t>Diaphana minuta</t>
  </si>
  <si>
    <t>Diaphanidae</t>
  </si>
  <si>
    <t>Diaphana</t>
  </si>
  <si>
    <t>Diastylis</t>
  </si>
  <si>
    <t>Diastylidae</t>
  </si>
  <si>
    <t>Diastylis bradyi</t>
  </si>
  <si>
    <t>bradyi</t>
  </si>
  <si>
    <t>Diastylis cornuta</t>
  </si>
  <si>
    <t>cornuta</t>
  </si>
  <si>
    <t>Diastylis laevis</t>
  </si>
  <si>
    <t>Diastylis lucifera</t>
  </si>
  <si>
    <t>lucifera</t>
  </si>
  <si>
    <t>Diastylis rathkei</t>
  </si>
  <si>
    <t>rathkei</t>
  </si>
  <si>
    <t>Diastylis rugosa</t>
  </si>
  <si>
    <t>rugosa</t>
  </si>
  <si>
    <t>Diastylis tumida</t>
  </si>
  <si>
    <t>tumida</t>
  </si>
  <si>
    <t>Diastyloides biplicatus</t>
  </si>
  <si>
    <t>Diastyloides</t>
  </si>
  <si>
    <t>biplicatus</t>
  </si>
  <si>
    <t>Diogenes pugilator</t>
  </si>
  <si>
    <t>Diogenidae</t>
  </si>
  <si>
    <t>Diogenes</t>
  </si>
  <si>
    <t>pugilator</t>
  </si>
  <si>
    <t>Diplocirrus glaucus</t>
  </si>
  <si>
    <t>Diplocirrus</t>
  </si>
  <si>
    <t>glaucus</t>
  </si>
  <si>
    <t>Diplodonta</t>
  </si>
  <si>
    <t>Ungulinidae</t>
  </si>
  <si>
    <t>Diplodonta rotundata</t>
  </si>
  <si>
    <t>rotundata</t>
  </si>
  <si>
    <t>Dipolydora caulleryi</t>
  </si>
  <si>
    <t>Dipolydora</t>
  </si>
  <si>
    <t>caulleryi</t>
  </si>
  <si>
    <t>Dipolydora coeca</t>
  </si>
  <si>
    <t>coeca</t>
  </si>
  <si>
    <t>Dipolydora quadrilobata</t>
  </si>
  <si>
    <t>quadrilobata</t>
  </si>
  <si>
    <t>Ditrupa arietina</t>
  </si>
  <si>
    <t>Ditrupa</t>
  </si>
  <si>
    <t>arietina</t>
  </si>
  <si>
    <t>Dodecaceria</t>
  </si>
  <si>
    <t>Donax vitatus</t>
  </si>
  <si>
    <t>Donacidae</t>
  </si>
  <si>
    <t>Donax</t>
  </si>
  <si>
    <t>vittatus</t>
  </si>
  <si>
    <t>Doris pseudoargus</t>
  </si>
  <si>
    <t>Dorididae</t>
  </si>
  <si>
    <t>Doris</t>
  </si>
  <si>
    <t>pseudoargus</t>
  </si>
  <si>
    <t>Dorvilleidae</t>
  </si>
  <si>
    <t>Dosinia</t>
  </si>
  <si>
    <t>exoleta</t>
  </si>
  <si>
    <t>lupinus</t>
  </si>
  <si>
    <t>Drilonereis</t>
  </si>
  <si>
    <t>Oenonidae</t>
  </si>
  <si>
    <t>Drilonereis filum</t>
  </si>
  <si>
    <t>filum</t>
  </si>
  <si>
    <t>Dyopedos monacantha</t>
  </si>
  <si>
    <t>Dyopedos monacanthus</t>
  </si>
  <si>
    <t>Dulichiidae</t>
  </si>
  <si>
    <t>Dyopedos</t>
  </si>
  <si>
    <t>monacantha</t>
  </si>
  <si>
    <t>monacanthus</t>
  </si>
  <si>
    <t>Dyopedos porrectus</t>
  </si>
  <si>
    <t>porrectus</t>
  </si>
  <si>
    <t>Ebalia</t>
  </si>
  <si>
    <t>Leucosiidae</t>
  </si>
  <si>
    <t>Ebalia cranchii</t>
  </si>
  <si>
    <t>Ebalia granulosa</t>
  </si>
  <si>
    <t>granulosa</t>
  </si>
  <si>
    <t>Ebalia tuberosa</t>
  </si>
  <si>
    <t>tuberosa</t>
  </si>
  <si>
    <t>Ebalia tumefacta</t>
  </si>
  <si>
    <t>tumefacta</t>
  </si>
  <si>
    <t>Echiichthys vipera</t>
  </si>
  <si>
    <t>Trachinidae</t>
  </si>
  <si>
    <t>Echiichthys</t>
  </si>
  <si>
    <t>vipera</t>
  </si>
  <si>
    <t>Echinidea</t>
  </si>
  <si>
    <t>Camarodonta</t>
  </si>
  <si>
    <t>Echinocardium</t>
  </si>
  <si>
    <t>Loveniidae</t>
  </si>
  <si>
    <t>cordatum</t>
  </si>
  <si>
    <t>flavescens</t>
  </si>
  <si>
    <t>Clypeasteroida</t>
  </si>
  <si>
    <t>Fibulariidae</t>
  </si>
  <si>
    <t>Echinocyamus</t>
  </si>
  <si>
    <t>pusillus</t>
  </si>
  <si>
    <t>Echinus</t>
  </si>
  <si>
    <t>Echinidae</t>
  </si>
  <si>
    <t>Echinus esculentus</t>
  </si>
  <si>
    <t>esculentus</t>
  </si>
  <si>
    <t>Echiura</t>
  </si>
  <si>
    <t>Echiuridae</t>
  </si>
  <si>
    <t>Echiuroidea</t>
  </si>
  <si>
    <t>Echiurus</t>
  </si>
  <si>
    <t>Echiurus echiurus</t>
  </si>
  <si>
    <t>echiurus</t>
  </si>
  <si>
    <t>Ectopleura larynx</t>
  </si>
  <si>
    <t>Tubulariidae</t>
  </si>
  <si>
    <t>Ectopleura</t>
  </si>
  <si>
    <t>larynx</t>
  </si>
  <si>
    <t>Edwardsia claparedii</t>
  </si>
  <si>
    <t>Edwardsiidae</t>
  </si>
  <si>
    <t>Edwardsia</t>
  </si>
  <si>
    <t>claparedii</t>
  </si>
  <si>
    <t>Electra pilosa</t>
  </si>
  <si>
    <t>Cheilostomatida</t>
  </si>
  <si>
    <t>Electridae</t>
  </si>
  <si>
    <t>Electra</t>
  </si>
  <si>
    <t>Emarginula</t>
  </si>
  <si>
    <t>Lepetellida</t>
  </si>
  <si>
    <t>Fissurellidae</t>
  </si>
  <si>
    <t>Emarginula fissura</t>
  </si>
  <si>
    <t>fissura</t>
  </si>
  <si>
    <t>Embletonia pulchra</t>
  </si>
  <si>
    <t>Embletoniidae</t>
  </si>
  <si>
    <t>Embletonia</t>
  </si>
  <si>
    <t>pulchra</t>
  </si>
  <si>
    <t>Endeis spinosa</t>
  </si>
  <si>
    <t>Endeidae</t>
  </si>
  <si>
    <t>Endeis</t>
  </si>
  <si>
    <t>spinosa</t>
  </si>
  <si>
    <t>Enipo elisabethae</t>
  </si>
  <si>
    <t>Enipo</t>
  </si>
  <si>
    <t>elisabethae</t>
  </si>
  <si>
    <t>Enipo kinbergi</t>
  </si>
  <si>
    <t>kinbergi</t>
  </si>
  <si>
    <t>Polynoe kinbergi</t>
  </si>
  <si>
    <t>Polynoe (Enipo) kinbergi</t>
  </si>
  <si>
    <t>Polynoe</t>
  </si>
  <si>
    <t>Ennucula tenuis</t>
  </si>
  <si>
    <t>Nuculida</t>
  </si>
  <si>
    <t>Nuculidae</t>
  </si>
  <si>
    <t>Ennucula</t>
  </si>
  <si>
    <t>Nuculoma tenuis</t>
  </si>
  <si>
    <t>Nuculoma</t>
  </si>
  <si>
    <t>Ensis</t>
  </si>
  <si>
    <t>Adapedonta</t>
  </si>
  <si>
    <t>Pharidae</t>
  </si>
  <si>
    <t>ensis</t>
  </si>
  <si>
    <t>Ensis phaxoides</t>
  </si>
  <si>
    <t>phaxoides</t>
  </si>
  <si>
    <t>Ensis arcuatus</t>
  </si>
  <si>
    <t>Ensis magnus</t>
  </si>
  <si>
    <t>arcuatus</t>
  </si>
  <si>
    <t>magnus</t>
  </si>
  <si>
    <t>siliqua</t>
  </si>
  <si>
    <t>ENTEROPNEUSTA</t>
  </si>
  <si>
    <t>Enteropneusta</t>
  </si>
  <si>
    <t>Hemichordata</t>
  </si>
  <si>
    <t>ENTOPROCTA</t>
  </si>
  <si>
    <t>Entoprocta</t>
  </si>
  <si>
    <t>Ephesiella abyssorum</t>
  </si>
  <si>
    <t>Ephesiella</t>
  </si>
  <si>
    <t>abyssorum</t>
  </si>
  <si>
    <t>Epilepton clarkiae</t>
  </si>
  <si>
    <t>Epilepton</t>
  </si>
  <si>
    <t>clarkiae</t>
  </si>
  <si>
    <t>Epitonium clathratulum</t>
  </si>
  <si>
    <t>[unassigned] Caenogastropoda</t>
  </si>
  <si>
    <t>Epitoniidae</t>
  </si>
  <si>
    <t>Epitonium</t>
  </si>
  <si>
    <t>clathratulum</t>
  </si>
  <si>
    <t>Epitonium clathrus</t>
  </si>
  <si>
    <t>clathrus</t>
  </si>
  <si>
    <t>Epitonium trevelyanum</t>
  </si>
  <si>
    <t>trevelyanum</t>
  </si>
  <si>
    <t>Epizoanthus incrustatus</t>
  </si>
  <si>
    <t>Epizoanthus papillosus</t>
  </si>
  <si>
    <t>Zoantharia</t>
  </si>
  <si>
    <t>Epizoanthidae</t>
  </si>
  <si>
    <t>Epizoanthus</t>
  </si>
  <si>
    <t>incrustatus</t>
  </si>
  <si>
    <t>Pseudione hyndmanni</t>
  </si>
  <si>
    <t>Eremitione hydmanni</t>
  </si>
  <si>
    <t>Pseudione</t>
  </si>
  <si>
    <t>hyndmanni</t>
  </si>
  <si>
    <t>Ericthonius</t>
  </si>
  <si>
    <t>Ericthonius punctatus</t>
  </si>
  <si>
    <t>punctatus</t>
  </si>
  <si>
    <t>Eriopisa elongata</t>
  </si>
  <si>
    <t>Eriopisidae</t>
  </si>
  <si>
    <t>Eriopisa</t>
  </si>
  <si>
    <t>elongata</t>
  </si>
  <si>
    <t>Erythrops elegans</t>
  </si>
  <si>
    <t>Erythrops</t>
  </si>
  <si>
    <t>Eteone</t>
  </si>
  <si>
    <t>Eteone flava</t>
  </si>
  <si>
    <t>flava</t>
  </si>
  <si>
    <t>Eteone flava agg.</t>
  </si>
  <si>
    <t>longa</t>
  </si>
  <si>
    <t>Eteoninae</t>
  </si>
  <si>
    <t>Eualus cranchii</t>
  </si>
  <si>
    <t>Thoridae</t>
  </si>
  <si>
    <t>Eualus</t>
  </si>
  <si>
    <t>Eubranchus</t>
  </si>
  <si>
    <t>Eubranchidae</t>
  </si>
  <si>
    <t>Euchone</t>
  </si>
  <si>
    <t>Euchone rubrocincta</t>
  </si>
  <si>
    <t>rubrocincta</t>
  </si>
  <si>
    <t>Euclymene</t>
  </si>
  <si>
    <t>Euclymene droebachiensis</t>
  </si>
  <si>
    <t>droebachiensis</t>
  </si>
  <si>
    <t>Euclymene lombricoides</t>
  </si>
  <si>
    <t>lombricoides</t>
  </si>
  <si>
    <t>Euclymene oerstedi</t>
  </si>
  <si>
    <t>Euclymene oerstedii</t>
  </si>
  <si>
    <t>oerstedi</t>
  </si>
  <si>
    <t>oerstedii</t>
  </si>
  <si>
    <t>Eudorella</t>
  </si>
  <si>
    <t>Leuconidae</t>
  </si>
  <si>
    <t>Eudorella emarginata</t>
  </si>
  <si>
    <t>emarginata</t>
  </si>
  <si>
    <t>Eudorella truncatula</t>
  </si>
  <si>
    <t>truncatula</t>
  </si>
  <si>
    <t>Eudorellopsis deformis</t>
  </si>
  <si>
    <t>Eudorellopsis</t>
  </si>
  <si>
    <t>deformis</t>
  </si>
  <si>
    <t>Eulalia</t>
  </si>
  <si>
    <t>Eulalia aurea</t>
  </si>
  <si>
    <t>aurea</t>
  </si>
  <si>
    <t>Eulalia bilineata</t>
  </si>
  <si>
    <t>bilineata</t>
  </si>
  <si>
    <t>Eulalia mustela</t>
  </si>
  <si>
    <t>mustela</t>
  </si>
  <si>
    <t>Eulalia viridis</t>
  </si>
  <si>
    <t>viridis</t>
  </si>
  <si>
    <t>Eulima</t>
  </si>
  <si>
    <t>Eulimella acicula</t>
  </si>
  <si>
    <t>Eulimella</t>
  </si>
  <si>
    <t>acicula</t>
  </si>
  <si>
    <t>Eumida</t>
  </si>
  <si>
    <t>Eumida bahusiensis</t>
  </si>
  <si>
    <t>bahusiensis</t>
  </si>
  <si>
    <t>Eumida punctifera</t>
  </si>
  <si>
    <t>punctifera</t>
  </si>
  <si>
    <t>Eumida sanguinea</t>
  </si>
  <si>
    <t>sanguinea</t>
  </si>
  <si>
    <t>Eunereis</t>
  </si>
  <si>
    <t>Eunereis elitoralis</t>
  </si>
  <si>
    <t>elitoralis</t>
  </si>
  <si>
    <t>Eunereis longissima</t>
  </si>
  <si>
    <t>longissima</t>
  </si>
  <si>
    <t>Nereis longissima</t>
  </si>
  <si>
    <t>Nereis</t>
  </si>
  <si>
    <t>Eunoe nodosa</t>
  </si>
  <si>
    <t>Eunoe</t>
  </si>
  <si>
    <t>nodosa</t>
  </si>
  <si>
    <t>Harmothoe nodosa</t>
  </si>
  <si>
    <t>Euphysa aurata</t>
  </si>
  <si>
    <t>Euphysa</t>
  </si>
  <si>
    <t>aurata</t>
  </si>
  <si>
    <t>Eupolymnia nebulosa</t>
  </si>
  <si>
    <t>Eupolymnia</t>
  </si>
  <si>
    <t>nebulosa</t>
  </si>
  <si>
    <t>Eupolymnia nesidensis</t>
  </si>
  <si>
    <t>nesidensis</t>
  </si>
  <si>
    <t>Eurydice pulchra</t>
  </si>
  <si>
    <t>Eurydice</t>
  </si>
  <si>
    <t>Eurydice spinigera</t>
  </si>
  <si>
    <t>spinigera</t>
  </si>
  <si>
    <t>Eurynome aspera</t>
  </si>
  <si>
    <t>Majidae</t>
  </si>
  <si>
    <t>Eurynome</t>
  </si>
  <si>
    <t>aspera</t>
  </si>
  <si>
    <t>Euspira</t>
  </si>
  <si>
    <t>Naticidae</t>
  </si>
  <si>
    <t>Euspira catena</t>
  </si>
  <si>
    <t>catena</t>
  </si>
  <si>
    <t>Polinices catena</t>
  </si>
  <si>
    <t>Polinices (Euspira) catena</t>
  </si>
  <si>
    <t>Polinices</t>
  </si>
  <si>
    <t>Euspira montagui</t>
  </si>
  <si>
    <t>Euspira pulchella</t>
  </si>
  <si>
    <t>Polinices pulchella</t>
  </si>
  <si>
    <t>Eusyllinae</t>
  </si>
  <si>
    <t>Eusyllis</t>
  </si>
  <si>
    <t>Eusyllis blomstrandi</t>
  </si>
  <si>
    <t>blomstrandi</t>
  </si>
  <si>
    <t>Exogone</t>
  </si>
  <si>
    <t>Exogone (Exogone) naidina</t>
  </si>
  <si>
    <t>Exogone naidina</t>
  </si>
  <si>
    <t>naidina</t>
  </si>
  <si>
    <t>Exogone (Exogone) verugera</t>
  </si>
  <si>
    <t>Exogone verugera</t>
  </si>
  <si>
    <t>verugera</t>
  </si>
  <si>
    <t>Fabriciidae</t>
  </si>
  <si>
    <t>Angulus fabula</t>
  </si>
  <si>
    <t>fabula</t>
  </si>
  <si>
    <t>Fabulina</t>
  </si>
  <si>
    <t>Tellina fabula</t>
  </si>
  <si>
    <t>Facelinidae</t>
  </si>
  <si>
    <t>Flabelligera affinis</t>
  </si>
  <si>
    <t>Flabelligera</t>
  </si>
  <si>
    <t>affinis</t>
  </si>
  <si>
    <t>Flabellinidae</t>
  </si>
  <si>
    <t>Galathea dispersa</t>
  </si>
  <si>
    <t>Galatheidae</t>
  </si>
  <si>
    <t>Galathea</t>
  </si>
  <si>
    <t>dispersa</t>
  </si>
  <si>
    <t>intermedia</t>
  </si>
  <si>
    <t>Galathea nexa</t>
  </si>
  <si>
    <t>nexa</t>
  </si>
  <si>
    <t>Galathea squamifera</t>
  </si>
  <si>
    <t>squamifera</t>
  </si>
  <si>
    <t>Galathea strigosa</t>
  </si>
  <si>
    <t>strigosa</t>
  </si>
  <si>
    <t>Galathowenia oculata</t>
  </si>
  <si>
    <t>Oweniidae</t>
  </si>
  <si>
    <t>Galathowenia</t>
  </si>
  <si>
    <t>oculata</t>
  </si>
  <si>
    <t>Myriochele oculata</t>
  </si>
  <si>
    <t>Myriochele</t>
  </si>
  <si>
    <t>Gammaridae</t>
  </si>
  <si>
    <t>Gammaropsis</t>
  </si>
  <si>
    <t>Photidae</t>
  </si>
  <si>
    <t>Gammaropsis maculata</t>
  </si>
  <si>
    <t>maculata</t>
  </si>
  <si>
    <t>Gammaropsis nitida</t>
  </si>
  <si>
    <t>Gammaropsis palmata</t>
  </si>
  <si>
    <t>palmata</t>
  </si>
  <si>
    <t>Gammarus</t>
  </si>
  <si>
    <t>Gammarus crinicornis</t>
  </si>
  <si>
    <t>crinicornis</t>
  </si>
  <si>
    <t>Gammarus locusta</t>
  </si>
  <si>
    <t>locusta</t>
  </si>
  <si>
    <t>Gammarus salinus</t>
  </si>
  <si>
    <t>salinus</t>
  </si>
  <si>
    <t>Gari</t>
  </si>
  <si>
    <t>Psammobiidae</t>
  </si>
  <si>
    <t>Gari costulata</t>
  </si>
  <si>
    <t>costulata</t>
  </si>
  <si>
    <t>Gari depressa</t>
  </si>
  <si>
    <t>depressa</t>
  </si>
  <si>
    <t>fervensis</t>
  </si>
  <si>
    <t>Gari tellinella</t>
  </si>
  <si>
    <t>tellinella</t>
  </si>
  <si>
    <t>GASTROPODA</t>
  </si>
  <si>
    <t>Gastrosaccus</t>
  </si>
  <si>
    <t>Gastrosaccus spinifer</t>
  </si>
  <si>
    <t>Gattyana</t>
  </si>
  <si>
    <t>Gattyana amondseni</t>
  </si>
  <si>
    <t>amondseni</t>
  </si>
  <si>
    <t>Gattyana cirrhosa</t>
  </si>
  <si>
    <t>cirrhosa</t>
  </si>
  <si>
    <t>Gattyana cirrosa</t>
  </si>
  <si>
    <t>cirrosa</t>
  </si>
  <si>
    <t>Gibbula tumida</t>
  </si>
  <si>
    <t>Trochidae</t>
  </si>
  <si>
    <t>Gibbula</t>
  </si>
  <si>
    <t>Glossobalanus marginatus</t>
  </si>
  <si>
    <t>[unassigned] Enteropneusta</t>
  </si>
  <si>
    <t>Ptychoderidae</t>
  </si>
  <si>
    <t>Glossobalanus</t>
  </si>
  <si>
    <t>Glycera</t>
  </si>
  <si>
    <t>Glyceridae</t>
  </si>
  <si>
    <t>Glycera alba</t>
  </si>
  <si>
    <t>Glycera celtica</t>
  </si>
  <si>
    <t>celtica</t>
  </si>
  <si>
    <t>Glycera fallax</t>
  </si>
  <si>
    <t>fallax</t>
  </si>
  <si>
    <t>Glycera lapidum</t>
  </si>
  <si>
    <t>lapidum</t>
  </si>
  <si>
    <t>Glycera oxycephala</t>
  </si>
  <si>
    <t>Glycera tesselata</t>
  </si>
  <si>
    <t>tesselata</t>
  </si>
  <si>
    <t>Glycera tridactyla</t>
  </si>
  <si>
    <t>tridactyla</t>
  </si>
  <si>
    <t>Glycera rouxi</t>
  </si>
  <si>
    <t>Glycera unicornis</t>
  </si>
  <si>
    <t>rouxi</t>
  </si>
  <si>
    <t>unicornis</t>
  </si>
  <si>
    <t>Glycinde nordmanni</t>
  </si>
  <si>
    <t>Goniadidae</t>
  </si>
  <si>
    <t>Glycinde</t>
  </si>
  <si>
    <t>nordmanni</t>
  </si>
  <si>
    <t>Glyphohesione klatti</t>
  </si>
  <si>
    <t>Pilargidae</t>
  </si>
  <si>
    <t>Glyphohesione</t>
  </si>
  <si>
    <t>klatti</t>
  </si>
  <si>
    <t>Synelmis klatti</t>
  </si>
  <si>
    <t>Synelmis</t>
  </si>
  <si>
    <t>Gnathia</t>
  </si>
  <si>
    <t>Gnathiidae</t>
  </si>
  <si>
    <t>Gnathia dentata</t>
  </si>
  <si>
    <t>dentata</t>
  </si>
  <si>
    <t>Gnathia maxillaris</t>
  </si>
  <si>
    <t>maxillaris</t>
  </si>
  <si>
    <t>Gnathia oxyuraea</t>
  </si>
  <si>
    <t>oxyuraea</t>
  </si>
  <si>
    <t>Gobiidae</t>
  </si>
  <si>
    <t>Golfingia</t>
  </si>
  <si>
    <t>Sipunculidea</t>
  </si>
  <si>
    <t>Golfingiida</t>
  </si>
  <si>
    <t>Golfingiidae</t>
  </si>
  <si>
    <t>Golfingia (Golfingia) elongata</t>
  </si>
  <si>
    <t>Golfingia elongata</t>
  </si>
  <si>
    <t>Golfingia (Golfingia) vulgaris</t>
  </si>
  <si>
    <t>Golfingia (Golfingia) vulgaris vulgaris</t>
  </si>
  <si>
    <t>vulgaris</t>
  </si>
  <si>
    <t>Golfingia vulgaris vulgaris</t>
  </si>
  <si>
    <t>Golfingia vulgaris</t>
  </si>
  <si>
    <t>Goneplacidae</t>
  </si>
  <si>
    <t>Goneplax</t>
  </si>
  <si>
    <t>rhomboides</t>
  </si>
  <si>
    <t>Goniada</t>
  </si>
  <si>
    <t>Goniadella bobretzkii</t>
  </si>
  <si>
    <t>Goniadella</t>
  </si>
  <si>
    <t>bobretzkii</t>
  </si>
  <si>
    <t>bobrezkii</t>
  </si>
  <si>
    <t>Goniadella gracilis</t>
  </si>
  <si>
    <t>Goniodoris nodosa</t>
  </si>
  <si>
    <t>Goniodorididae</t>
  </si>
  <si>
    <t>Goniodoris</t>
  </si>
  <si>
    <t>Goodallia triangularis</t>
  </si>
  <si>
    <t>Goodallia</t>
  </si>
  <si>
    <t>triangularis</t>
  </si>
  <si>
    <t>Gouldia minima</t>
  </si>
  <si>
    <t>Gouldia</t>
  </si>
  <si>
    <t>minima</t>
  </si>
  <si>
    <t>Grania postclitellochaeta</t>
  </si>
  <si>
    <t>Enchytraeida</t>
  </si>
  <si>
    <t>Enchytraeidae</t>
  </si>
  <si>
    <t>Grania</t>
  </si>
  <si>
    <t>postclitellochaeta</t>
  </si>
  <si>
    <t>Grania vikinga</t>
  </si>
  <si>
    <t>vikinga</t>
  </si>
  <si>
    <t>Gyge branchialis</t>
  </si>
  <si>
    <t>Gyge</t>
  </si>
  <si>
    <t>branchialis</t>
  </si>
  <si>
    <t>Gyptis propinqua</t>
  </si>
  <si>
    <t>Hesionidae</t>
  </si>
  <si>
    <t>Gyptis</t>
  </si>
  <si>
    <t>propinqua</t>
  </si>
  <si>
    <t>Haploops tubicola</t>
  </si>
  <si>
    <t>Haploops</t>
  </si>
  <si>
    <t>tubicola</t>
  </si>
  <si>
    <t>Harmothoe aspera</t>
  </si>
  <si>
    <t>Harmothoe clavigera</t>
  </si>
  <si>
    <t>clavigera</t>
  </si>
  <si>
    <t>Harmothoe extenuata</t>
  </si>
  <si>
    <t>extenuata</t>
  </si>
  <si>
    <t>Harmothoe fragilis</t>
  </si>
  <si>
    <t>fragilis</t>
  </si>
  <si>
    <t>Harmothoe glabra</t>
  </si>
  <si>
    <t>Malmgreniella glabra</t>
  </si>
  <si>
    <t>Malmgreniella</t>
  </si>
  <si>
    <t>Harmothoe imbricata</t>
  </si>
  <si>
    <t>imbricata</t>
  </si>
  <si>
    <t>Harmothoe impar</t>
  </si>
  <si>
    <t>impar</t>
  </si>
  <si>
    <t>Harmothoe pagenstecheri</t>
  </si>
  <si>
    <t>pagenstecheri</t>
  </si>
  <si>
    <t>HARPACTICOIDA</t>
  </si>
  <si>
    <t>Harpacticoida</t>
  </si>
  <si>
    <t>Harpinia</t>
  </si>
  <si>
    <t>Phoxocephalidae</t>
  </si>
  <si>
    <t>Harpinia antennaria</t>
  </si>
  <si>
    <t>antennaria</t>
  </si>
  <si>
    <t>Harpinia crenulata</t>
  </si>
  <si>
    <t>crenulata</t>
  </si>
  <si>
    <t>Harpinia laevis</t>
  </si>
  <si>
    <t>Harpinia pectinata</t>
  </si>
  <si>
    <t>pectinata</t>
  </si>
  <si>
    <t>Harrimaniidae</t>
  </si>
  <si>
    <t>Hediste diversicolor</t>
  </si>
  <si>
    <t>Hediste</t>
  </si>
  <si>
    <t>diversicolor</t>
  </si>
  <si>
    <t>Nereis diversicolor</t>
  </si>
  <si>
    <t>Hemilamprops roseus</t>
  </si>
  <si>
    <t>Lampropidae</t>
  </si>
  <si>
    <t>Hemilamprops</t>
  </si>
  <si>
    <t>Hemilepton nitidum</t>
  </si>
  <si>
    <t>Hemilepton</t>
  </si>
  <si>
    <t>nitidum</t>
  </si>
  <si>
    <t>Lepton nitidum</t>
  </si>
  <si>
    <t>Lepton</t>
  </si>
  <si>
    <t>Henricia oculata</t>
  </si>
  <si>
    <t>Spinulosida</t>
  </si>
  <si>
    <t>Echinasteridae</t>
  </si>
  <si>
    <t>Henricia</t>
  </si>
  <si>
    <t>Heptacyclus</t>
  </si>
  <si>
    <t>Rhynchobdellida</t>
  </si>
  <si>
    <t>Piscicolidae</t>
  </si>
  <si>
    <t>Hermania scabra</t>
  </si>
  <si>
    <t>Philinidae</t>
  </si>
  <si>
    <t>Hermania</t>
  </si>
  <si>
    <t>Philine scabra</t>
  </si>
  <si>
    <t>Philine</t>
  </si>
  <si>
    <t>Herpyllobius polynoes</t>
  </si>
  <si>
    <t>Cyclopoida</t>
  </si>
  <si>
    <t>Herpyllobiidae</t>
  </si>
  <si>
    <t>Herpyllobius</t>
  </si>
  <si>
    <t>polynoes</t>
  </si>
  <si>
    <t>Hesionura elongata</t>
  </si>
  <si>
    <t>Hesionura</t>
  </si>
  <si>
    <t>Heteranomia squamula</t>
  </si>
  <si>
    <t>Heteranomia</t>
  </si>
  <si>
    <t>squamula</t>
  </si>
  <si>
    <t>Heteromastus filiformis</t>
  </si>
  <si>
    <t>Heteromastus</t>
  </si>
  <si>
    <t>Heteromysis (Heteromysis) formosa</t>
  </si>
  <si>
    <t>Heteromysis</t>
  </si>
  <si>
    <t>formosa</t>
  </si>
  <si>
    <t>Heteromysis microps</t>
  </si>
  <si>
    <t>Heteromysis (Heteromysis) microps</t>
  </si>
  <si>
    <t>microps</t>
  </si>
  <si>
    <t>Hiatella arctica</t>
  </si>
  <si>
    <t>Hiatellidae</t>
  </si>
  <si>
    <t>Hiatella</t>
  </si>
  <si>
    <t>arctica</t>
  </si>
  <si>
    <t>Hilbigneris gracilis</t>
  </si>
  <si>
    <t>Hilbigneris</t>
  </si>
  <si>
    <t>Hippolyte varians</t>
  </si>
  <si>
    <t>Hippolytidae</t>
  </si>
  <si>
    <t>Hippolyte</t>
  </si>
  <si>
    <t>varians</t>
  </si>
  <si>
    <t>Hippomedon denticulatus</t>
  </si>
  <si>
    <t>Tryphosidae</t>
  </si>
  <si>
    <t>Hippomedon</t>
  </si>
  <si>
    <t>denticulatus</t>
  </si>
  <si>
    <t>Holothuriidae</t>
  </si>
  <si>
    <t>Holothuriida</t>
  </si>
  <si>
    <t>HOLOTHURIOIDEA</t>
  </si>
  <si>
    <t>Holothurioidea</t>
  </si>
  <si>
    <t>Hormathia coronata</t>
  </si>
  <si>
    <t>Hormathiidae</t>
  </si>
  <si>
    <t>Hormathia</t>
  </si>
  <si>
    <t>coronata</t>
  </si>
  <si>
    <t>Hyala vitrea</t>
  </si>
  <si>
    <t>Iravadiidae</t>
  </si>
  <si>
    <t>Hyala</t>
  </si>
  <si>
    <t>vitrea</t>
  </si>
  <si>
    <t>Hyalinoecia tubicola</t>
  </si>
  <si>
    <t>Onuphidae</t>
  </si>
  <si>
    <t>Hyalinoecia</t>
  </si>
  <si>
    <t>Hyas</t>
  </si>
  <si>
    <t>Oregoniidae</t>
  </si>
  <si>
    <t>Hyas araneus</t>
  </si>
  <si>
    <t>araneus</t>
  </si>
  <si>
    <t>Hyas coarctatus</t>
  </si>
  <si>
    <t>coarctatus</t>
  </si>
  <si>
    <t>Hydractinia</t>
  </si>
  <si>
    <t>Hydractiniidae</t>
  </si>
  <si>
    <t>Hydractinia echinata</t>
  </si>
  <si>
    <t>Hydroides norvegica</t>
  </si>
  <si>
    <t>Hydroides</t>
  </si>
  <si>
    <t>norvegica</t>
  </si>
  <si>
    <t>Hydroides norvegicus</t>
  </si>
  <si>
    <t>norvegicus</t>
  </si>
  <si>
    <t>HYDROZOA</t>
  </si>
  <si>
    <t>Eteone foliosa</t>
  </si>
  <si>
    <t>Hypereteone foliosa</t>
  </si>
  <si>
    <t>foliosa</t>
  </si>
  <si>
    <t>Hypereteone</t>
  </si>
  <si>
    <t>Hyperia galba</t>
  </si>
  <si>
    <t>Hyperiidae</t>
  </si>
  <si>
    <t>Hyperia</t>
  </si>
  <si>
    <t>galba</t>
  </si>
  <si>
    <t>Hyperiidea</t>
  </si>
  <si>
    <t>Hyperoplus lanceolatus</t>
  </si>
  <si>
    <t>Hyperoplus</t>
  </si>
  <si>
    <t>lanceolatus</t>
  </si>
  <si>
    <t>Idotea linearis</t>
  </si>
  <si>
    <t>Idoteidae</t>
  </si>
  <si>
    <t>Idotea</t>
  </si>
  <si>
    <t>Idunella mollis</t>
  </si>
  <si>
    <t>Liljeborgiidae</t>
  </si>
  <si>
    <t>Idunella</t>
  </si>
  <si>
    <t>mollis</t>
  </si>
  <si>
    <t>Inachidae</t>
  </si>
  <si>
    <t>Inachus</t>
  </si>
  <si>
    <t>Ione thoracica</t>
  </si>
  <si>
    <t>Ionidae</t>
  </si>
  <si>
    <t>Ione</t>
  </si>
  <si>
    <t>thoracica</t>
  </si>
  <si>
    <t>Iothia fulva</t>
  </si>
  <si>
    <t>Lepetidae</t>
  </si>
  <si>
    <t>Iothia</t>
  </si>
  <si>
    <t>fulva</t>
  </si>
  <si>
    <t>Iphimedia minuta</t>
  </si>
  <si>
    <t>Iphimediidae</t>
  </si>
  <si>
    <t>Iphimedia</t>
  </si>
  <si>
    <t>Iphimedia obesa</t>
  </si>
  <si>
    <t>obesa</t>
  </si>
  <si>
    <t>Iphimedia spatula</t>
  </si>
  <si>
    <t>spatula</t>
  </si>
  <si>
    <t>Iphinoe serrata</t>
  </si>
  <si>
    <t>Iphinoe</t>
  </si>
  <si>
    <t>serrata</t>
  </si>
  <si>
    <t>Iphinoe trispinosa</t>
  </si>
  <si>
    <t>trispinosa</t>
  </si>
  <si>
    <t>Isaeidae</t>
  </si>
  <si>
    <t>Janira maculosa</t>
  </si>
  <si>
    <t>Janiridae</t>
  </si>
  <si>
    <t>Janira</t>
  </si>
  <si>
    <t>maculosa</t>
  </si>
  <si>
    <t>Jasmineira</t>
  </si>
  <si>
    <t>Jasmineira caudata</t>
  </si>
  <si>
    <t>caudata</t>
  </si>
  <si>
    <t>Jasmineira elegans</t>
  </si>
  <si>
    <t>Jassa</t>
  </si>
  <si>
    <t>Jassa marmorata</t>
  </si>
  <si>
    <t>marmorata</t>
  </si>
  <si>
    <t>Jujubinus montagui</t>
  </si>
  <si>
    <t>Jujubinus</t>
  </si>
  <si>
    <t>Kellia suborbicularis</t>
  </si>
  <si>
    <t>Kellia</t>
  </si>
  <si>
    <t>suborbicularis</t>
  </si>
  <si>
    <t>Monoculodes carinatus</t>
  </si>
  <si>
    <t>Kroyera carinata</t>
  </si>
  <si>
    <t>Monoculodes</t>
  </si>
  <si>
    <t>carinatus</t>
  </si>
  <si>
    <t>Kurtiella bidentata</t>
  </si>
  <si>
    <t>Kurtiella</t>
  </si>
  <si>
    <t>bidentata</t>
  </si>
  <si>
    <t>Mysella bidentata</t>
  </si>
  <si>
    <t>Labidoplax</t>
  </si>
  <si>
    <t>Apodida</t>
  </si>
  <si>
    <t>Synaptidae</t>
  </si>
  <si>
    <t>Labidoplax buski</t>
  </si>
  <si>
    <t>Labidoplax buskii</t>
  </si>
  <si>
    <t>buski</t>
  </si>
  <si>
    <t>buskii</t>
  </si>
  <si>
    <t>Lagis koreni</t>
  </si>
  <si>
    <t>Lagis</t>
  </si>
  <si>
    <t>koreni</t>
  </si>
  <si>
    <t>Pectinaria koreni</t>
  </si>
  <si>
    <t>Lamellaria latens</t>
  </si>
  <si>
    <t>Velutinidae</t>
  </si>
  <si>
    <t>Lamellaria</t>
  </si>
  <si>
    <t>latens</t>
  </si>
  <si>
    <t>Lamprops fasciata</t>
  </si>
  <si>
    <t>Lamprops fasciatus</t>
  </si>
  <si>
    <t>Lamprops</t>
  </si>
  <si>
    <t>fasciatus</t>
  </si>
  <si>
    <t>Lanice</t>
  </si>
  <si>
    <t>conchilega</t>
  </si>
  <si>
    <t>Laomedea flexuosa</t>
  </si>
  <si>
    <t>Laomedea</t>
  </si>
  <si>
    <t>flexuosa</t>
  </si>
  <si>
    <t>Laonice</t>
  </si>
  <si>
    <t>Laonice bahusiensis</t>
  </si>
  <si>
    <t>Laonice cirrata</t>
  </si>
  <si>
    <t>cirrata</t>
  </si>
  <si>
    <t>Laonice sarsi</t>
  </si>
  <si>
    <t>Laonome</t>
  </si>
  <si>
    <t>Leiochone</t>
  </si>
  <si>
    <t>Leiochone johnstoni</t>
  </si>
  <si>
    <t>Leiochone leiopygos</t>
  </si>
  <si>
    <t>leiopygos</t>
  </si>
  <si>
    <t>Lembos websteri</t>
  </si>
  <si>
    <t>websteri</t>
  </si>
  <si>
    <t>Lepidepecreum longicorne</t>
  </si>
  <si>
    <t>Lepidepecreum longicornis</t>
  </si>
  <si>
    <t>Lepidepecreum</t>
  </si>
  <si>
    <t>longicorne</t>
  </si>
  <si>
    <t>Lepidonotus</t>
  </si>
  <si>
    <t>Lepidonotus squamatus</t>
  </si>
  <si>
    <t>squamatus</t>
  </si>
  <si>
    <t>Leptocheirus</t>
  </si>
  <si>
    <t>Leptocheirus hirsutimanus</t>
  </si>
  <si>
    <t>hirsutimanus</t>
  </si>
  <si>
    <t>Leptocheirus pectinatus</t>
  </si>
  <si>
    <t>pectinatus</t>
  </si>
  <si>
    <t>Leptochiton</t>
  </si>
  <si>
    <t>Polyplacophora</t>
  </si>
  <si>
    <t>Lepidopleurida</t>
  </si>
  <si>
    <t>Leptochitonidae</t>
  </si>
  <si>
    <t>Leptochiton asellus</t>
  </si>
  <si>
    <t>asellus</t>
  </si>
  <si>
    <t>Lepton squamosum</t>
  </si>
  <si>
    <t>squamosum</t>
  </si>
  <si>
    <t>Leptopentacta elongata</t>
  </si>
  <si>
    <t>Leptopentacta</t>
  </si>
  <si>
    <t>Trachythyone elongata</t>
  </si>
  <si>
    <t>Trachythyone</t>
  </si>
  <si>
    <t>Leptosynapta</t>
  </si>
  <si>
    <t>Leptosynapta bergensis</t>
  </si>
  <si>
    <t>bergensis</t>
  </si>
  <si>
    <t>Leptosynapta decaria</t>
  </si>
  <si>
    <t>decaria</t>
  </si>
  <si>
    <t>inhaerens</t>
  </si>
  <si>
    <t>Leucon (Leucon) nasica</t>
  </si>
  <si>
    <t>Leucon</t>
  </si>
  <si>
    <t>nasica</t>
  </si>
  <si>
    <t>Leucosolenia complicata</t>
  </si>
  <si>
    <t>Porifera</t>
  </si>
  <si>
    <t>Calcarea</t>
  </si>
  <si>
    <t>Leucosolenida</t>
  </si>
  <si>
    <t>Leucosoleniidae</t>
  </si>
  <si>
    <t>Leucosolenia</t>
  </si>
  <si>
    <t>complicata</t>
  </si>
  <si>
    <t>Leucothoe</t>
  </si>
  <si>
    <t>Leucothoidae</t>
  </si>
  <si>
    <t>Leucothoe incisa</t>
  </si>
  <si>
    <t>incisa</t>
  </si>
  <si>
    <t>Leucothoe lilljeborgi</t>
  </si>
  <si>
    <t>Leucothoe procera</t>
  </si>
  <si>
    <t>procera</t>
  </si>
  <si>
    <t>Leucothoe spinicarpa</t>
  </si>
  <si>
    <t>spinicarpa</t>
  </si>
  <si>
    <t>Levinsenia gracilis</t>
  </si>
  <si>
    <t>Levinsenia</t>
  </si>
  <si>
    <t>Limacina retroversa</t>
  </si>
  <si>
    <t>Pteropoda</t>
  </si>
  <si>
    <t>Limacinidae</t>
  </si>
  <si>
    <t>Limacina</t>
  </si>
  <si>
    <t>retroversa</t>
  </si>
  <si>
    <t>Limaria loscombi</t>
  </si>
  <si>
    <t>Limida</t>
  </si>
  <si>
    <t>Limidae</t>
  </si>
  <si>
    <t>Limaria</t>
  </si>
  <si>
    <t>loscombi</t>
  </si>
  <si>
    <t>Macoma balthica</t>
  </si>
  <si>
    <t>Limecola balthica</t>
  </si>
  <si>
    <t>Macoma</t>
  </si>
  <si>
    <t>balthica</t>
  </si>
  <si>
    <t>Limnodriloides</t>
  </si>
  <si>
    <t>Limnodriloides scandinavicus</t>
  </si>
  <si>
    <t>scandinavicus</t>
  </si>
  <si>
    <t>Limnoria lignorum</t>
  </si>
  <si>
    <t>Limnoriidae</t>
  </si>
  <si>
    <t>Limnoria</t>
  </si>
  <si>
    <t>lignorum</t>
  </si>
  <si>
    <t>Lineus</t>
  </si>
  <si>
    <t>Liocarcinus</t>
  </si>
  <si>
    <t>Polybiidae</t>
  </si>
  <si>
    <t>Liocarcinus depurator</t>
  </si>
  <si>
    <t>depurator</t>
  </si>
  <si>
    <t>holsatus</t>
  </si>
  <si>
    <t>Liocarcinus marmoreus</t>
  </si>
  <si>
    <t>marmoreus</t>
  </si>
  <si>
    <t>Liocarcinus arcuatus</t>
  </si>
  <si>
    <t>Liocarcinus navigator</t>
  </si>
  <si>
    <t>navigator</t>
  </si>
  <si>
    <t>Liocarcinus pusillus</t>
  </si>
  <si>
    <t>Liocarcinus vernalis</t>
  </si>
  <si>
    <t>vernalis</t>
  </si>
  <si>
    <t>Littorinidae</t>
  </si>
  <si>
    <t>Loripes lucinalis</t>
  </si>
  <si>
    <t>Loripes orbiculatus</t>
  </si>
  <si>
    <t>Lucinidae</t>
  </si>
  <si>
    <t>Loripes</t>
  </si>
  <si>
    <t>lucinalis</t>
  </si>
  <si>
    <t>Lucinoma borealis</t>
  </si>
  <si>
    <t>Lucinoma</t>
  </si>
  <si>
    <t>borealis</t>
  </si>
  <si>
    <t>Luidia ciliaris</t>
  </si>
  <si>
    <t>Luidiidae</t>
  </si>
  <si>
    <t>Luidia</t>
  </si>
  <si>
    <t>ciliaris</t>
  </si>
  <si>
    <t>Luidia sarsii</t>
  </si>
  <si>
    <t>sarsii</t>
  </si>
  <si>
    <t>Lumbrineris</t>
  </si>
  <si>
    <t>Lumbrineris aniara</t>
  </si>
  <si>
    <t>aniara</t>
  </si>
  <si>
    <t>Lumbrineris cingulata</t>
  </si>
  <si>
    <t>cingulata</t>
  </si>
  <si>
    <t>Lumbrineris futilis</t>
  </si>
  <si>
    <t>futilis</t>
  </si>
  <si>
    <t>Lumbrineris latreilli</t>
  </si>
  <si>
    <t>latreilli</t>
  </si>
  <si>
    <t>Lumbrineris tetraura</t>
  </si>
  <si>
    <t>tetraura</t>
  </si>
  <si>
    <t>Lutraria</t>
  </si>
  <si>
    <t>Mactridae</t>
  </si>
  <si>
    <t>lutraria</t>
  </si>
  <si>
    <t>Lyonsia norwegica</t>
  </si>
  <si>
    <t>Lyonsiidae</t>
  </si>
  <si>
    <t>Lyonsia</t>
  </si>
  <si>
    <t>norwegica</t>
  </si>
  <si>
    <t>Lysianassa plumosa</t>
  </si>
  <si>
    <t>Lysianassidae</t>
  </si>
  <si>
    <t>Lysianassa</t>
  </si>
  <si>
    <t>plumosa</t>
  </si>
  <si>
    <t>Lysidice unicornis</t>
  </si>
  <si>
    <t>Eunicidae</t>
  </si>
  <si>
    <t>Lysidice</t>
  </si>
  <si>
    <t>Lysilla loveni</t>
  </si>
  <si>
    <t>Lysilla</t>
  </si>
  <si>
    <t>loveni</t>
  </si>
  <si>
    <t>Tellina tenuis</t>
  </si>
  <si>
    <t>Macomangulus tenuis</t>
  </si>
  <si>
    <t>Macrochaeta helgolandica</t>
  </si>
  <si>
    <t>Acrocirridae</t>
  </si>
  <si>
    <t>Macrochaeta</t>
  </si>
  <si>
    <t>helgolandica</t>
  </si>
  <si>
    <t>Macropodia</t>
  </si>
  <si>
    <t>Macropodia rostrata</t>
  </si>
  <si>
    <t>rostrata</t>
  </si>
  <si>
    <t>Mactra</t>
  </si>
  <si>
    <t>Mactra corallina</t>
  </si>
  <si>
    <t>corallina</t>
  </si>
  <si>
    <t>Mactra corallina cinerea</t>
  </si>
  <si>
    <t>match_deleted</t>
  </si>
  <si>
    <t>stultorum</t>
  </si>
  <si>
    <t>Maerella tenuimana</t>
  </si>
  <si>
    <t>Maeridae</t>
  </si>
  <si>
    <t>Maerella</t>
  </si>
  <si>
    <t>tenuimana</t>
  </si>
  <si>
    <t>Magelona</t>
  </si>
  <si>
    <t>Magelonidae</t>
  </si>
  <si>
    <t>Magelona alleni</t>
  </si>
  <si>
    <t>alleni</t>
  </si>
  <si>
    <t>Magelona filiformis</t>
  </si>
  <si>
    <t>Magelona johnstoni</t>
  </si>
  <si>
    <t>Magelona mirabilis</t>
  </si>
  <si>
    <t>mirabilis</t>
  </si>
  <si>
    <t>Malacobdella grossa</t>
  </si>
  <si>
    <t>Hoplonemertea</t>
  </si>
  <si>
    <t>Monostilifera</t>
  </si>
  <si>
    <t>Malacobdellidae</t>
  </si>
  <si>
    <t>Malacobdella</t>
  </si>
  <si>
    <t>grossa</t>
  </si>
  <si>
    <t>Malacoceros</t>
  </si>
  <si>
    <t>Malacoceros fuliginosus</t>
  </si>
  <si>
    <t>fuliginosus</t>
  </si>
  <si>
    <t>Malacoceros vulgaris</t>
  </si>
  <si>
    <t>Maldane sarsi</t>
  </si>
  <si>
    <t>Maldane</t>
  </si>
  <si>
    <t>Malmgrenia</t>
  </si>
  <si>
    <t>Malmgrenia darbouxi/marphysae</t>
  </si>
  <si>
    <t>Malmgrenia marphysae/darbouxi</t>
  </si>
  <si>
    <t>Malmgrenia andreapolis</t>
  </si>
  <si>
    <t>andreapolis</t>
  </si>
  <si>
    <t>Malmgreniella andreapolis</t>
  </si>
  <si>
    <t>Malmgrenia arenicolae</t>
  </si>
  <si>
    <t>arenicolae</t>
  </si>
  <si>
    <t>Malmgreniella arenicolae</t>
  </si>
  <si>
    <t>Malmgrenia castanea</t>
  </si>
  <si>
    <t>castanea</t>
  </si>
  <si>
    <t>Malmgreniella castanea</t>
  </si>
  <si>
    <t>Malmgreniella darbouxi</t>
  </si>
  <si>
    <t>Malmgrenia darbouxi</t>
  </si>
  <si>
    <t>darbouxi</t>
  </si>
  <si>
    <t>Harmothoe ljungmani</t>
  </si>
  <si>
    <t>Malmgrenia ljungmani</t>
  </si>
  <si>
    <t>ljungmani</t>
  </si>
  <si>
    <t>Malmgreniella ljungmani</t>
  </si>
  <si>
    <t>Harmothoe lunulata</t>
  </si>
  <si>
    <t>Malmgrenia lunulata</t>
  </si>
  <si>
    <t>lunulata</t>
  </si>
  <si>
    <t>Malmgreniella lunulata</t>
  </si>
  <si>
    <t>Malmgreniella marphysae</t>
  </si>
  <si>
    <t>Malmgrenia marphysae</t>
  </si>
  <si>
    <t>marphysae</t>
  </si>
  <si>
    <t>Malmgreniella mcintoshi</t>
  </si>
  <si>
    <t>Malmgrenia mcintoshi</t>
  </si>
  <si>
    <t>mcintoshi</t>
  </si>
  <si>
    <t>Manayunkia</t>
  </si>
  <si>
    <t>Mangelia costata</t>
  </si>
  <si>
    <t>Marphysa</t>
  </si>
  <si>
    <t>Corophium affine</t>
  </si>
  <si>
    <t>Medicorophium affine</t>
  </si>
  <si>
    <t>affine</t>
  </si>
  <si>
    <t>Medicorophium</t>
  </si>
  <si>
    <t>Mediomastus fragilis</t>
  </si>
  <si>
    <t>Mediomastus</t>
  </si>
  <si>
    <t>Megaluropus agilis</t>
  </si>
  <si>
    <t>Megaluropidae</t>
  </si>
  <si>
    <t>Megaluropus</t>
  </si>
  <si>
    <t>Gammaropsis cornuta</t>
  </si>
  <si>
    <t>Megamphopus cornutus</t>
  </si>
  <si>
    <t>Megamphopus</t>
  </si>
  <si>
    <t>cornutus</t>
  </si>
  <si>
    <t>Melanella alba</t>
  </si>
  <si>
    <t>Melanella</t>
  </si>
  <si>
    <t>Melanella polita</t>
  </si>
  <si>
    <t>polita</t>
  </si>
  <si>
    <t>Melinna cristata</t>
  </si>
  <si>
    <t>Melinna</t>
  </si>
  <si>
    <t>cristata</t>
  </si>
  <si>
    <t>Melinna elisabethae</t>
  </si>
  <si>
    <t>Melita palmata</t>
  </si>
  <si>
    <t>Melphidippella macra</t>
  </si>
  <si>
    <t>Melphidippidae</t>
  </si>
  <si>
    <t>Melphidippella</t>
  </si>
  <si>
    <t>macra</t>
  </si>
  <si>
    <t>Menigrates obtusifrons</t>
  </si>
  <si>
    <t>Menigrates</t>
  </si>
  <si>
    <t>obtusifrons</t>
  </si>
  <si>
    <t>Mesopodopsis slabberi</t>
  </si>
  <si>
    <t>Mesopodopsis</t>
  </si>
  <si>
    <t>slabberi</t>
  </si>
  <si>
    <t>Metopa alderi</t>
  </si>
  <si>
    <t>Stenothoidae</t>
  </si>
  <si>
    <t>Metopa</t>
  </si>
  <si>
    <t>alderi</t>
  </si>
  <si>
    <t>Metopa borealis</t>
  </si>
  <si>
    <t>Metopa propinqua</t>
  </si>
  <si>
    <t>Metopa rubrovittata</t>
  </si>
  <si>
    <t>rubrovittata</t>
  </si>
  <si>
    <t>Stenula rubrovittata</t>
  </si>
  <si>
    <t>Stenula</t>
  </si>
  <si>
    <t>Microdeutopus</t>
  </si>
  <si>
    <t>Microdeutopus anomalus</t>
  </si>
  <si>
    <t>anomalus</t>
  </si>
  <si>
    <t>Microdeutopus gryllotalpa</t>
  </si>
  <si>
    <t>gryllotalpa</t>
  </si>
  <si>
    <t>Microphthalminae</t>
  </si>
  <si>
    <t>Microphthalmus</t>
  </si>
  <si>
    <t>Microphthalmus aberrans</t>
  </si>
  <si>
    <t>aberrans</t>
  </si>
  <si>
    <t>Microphthalmus sczelkowii</t>
  </si>
  <si>
    <t>sczelkowii</t>
  </si>
  <si>
    <t>Microphthalmus similis</t>
  </si>
  <si>
    <t>similis</t>
  </si>
  <si>
    <t>Microprotopus maculatus</t>
  </si>
  <si>
    <t>Microprotopidae</t>
  </si>
  <si>
    <t>Microprotopus</t>
  </si>
  <si>
    <t>maculatus</t>
  </si>
  <si>
    <t>Microspio</t>
  </si>
  <si>
    <t>Chlamys varia</t>
  </si>
  <si>
    <t>Mimachlamys varia</t>
  </si>
  <si>
    <t>Chlamys</t>
  </si>
  <si>
    <t>varia</t>
  </si>
  <si>
    <t>Modiolula phaseolina</t>
  </si>
  <si>
    <t>Modiolula</t>
  </si>
  <si>
    <t>phaseolina</t>
  </si>
  <si>
    <t>Modiolus</t>
  </si>
  <si>
    <t>modiolus</t>
  </si>
  <si>
    <t>Moerella donacina</t>
  </si>
  <si>
    <t>donacina</t>
  </si>
  <si>
    <t>Molgula</t>
  </si>
  <si>
    <t>Molgulidae</t>
  </si>
  <si>
    <t>Molgula occulta</t>
  </si>
  <si>
    <t>occulta</t>
  </si>
  <si>
    <t>Molgula oculata</t>
  </si>
  <si>
    <t>Monocorophium acherusicum</t>
  </si>
  <si>
    <t>Monocorophium</t>
  </si>
  <si>
    <t>acherusicum</t>
  </si>
  <si>
    <t>Corophium insidiosum</t>
  </si>
  <si>
    <t>Monocorophium insidiosum</t>
  </si>
  <si>
    <t>insidiosum</t>
  </si>
  <si>
    <t>Monocorophium sextonae</t>
  </si>
  <si>
    <t>sextonae</t>
  </si>
  <si>
    <t>Monodaeus couchii</t>
  </si>
  <si>
    <t>Xanthidae</t>
  </si>
  <si>
    <t>Monodaeus</t>
  </si>
  <si>
    <t>couchii</t>
  </si>
  <si>
    <t>Monopseudocuma gilsoni</t>
  </si>
  <si>
    <t>Pseudocumatidae</t>
  </si>
  <si>
    <t>Monopseudocuma</t>
  </si>
  <si>
    <t>gilsoni</t>
  </si>
  <si>
    <t>Montacuta substriata</t>
  </si>
  <si>
    <t>Montacuta</t>
  </si>
  <si>
    <t>substriata</t>
  </si>
  <si>
    <t>Montacutidae</t>
  </si>
  <si>
    <t>Montacutinae</t>
  </si>
  <si>
    <t>Munida rugosa</t>
  </si>
  <si>
    <t>Munididae</t>
  </si>
  <si>
    <t>Munida</t>
  </si>
  <si>
    <t>Musculus discors</t>
  </si>
  <si>
    <t>Musculus</t>
  </si>
  <si>
    <t>discors</t>
  </si>
  <si>
    <t>Musculus subpictus</t>
  </si>
  <si>
    <t>subpictus</t>
  </si>
  <si>
    <t>Mya</t>
  </si>
  <si>
    <t>Myidae</t>
  </si>
  <si>
    <t>Mya arenaria</t>
  </si>
  <si>
    <t>arenaria</t>
  </si>
  <si>
    <t>Mya truncata</t>
  </si>
  <si>
    <t>truncata</t>
  </si>
  <si>
    <t>Myodocopida</t>
  </si>
  <si>
    <t>Ostracoda</t>
  </si>
  <si>
    <t>Autolytus</t>
  </si>
  <si>
    <t>Myrianida</t>
  </si>
  <si>
    <t>Myrianida brachycephala</t>
  </si>
  <si>
    <t>brachycephala</t>
  </si>
  <si>
    <t>Myrianida edwarsi</t>
  </si>
  <si>
    <t>edwarsi</t>
  </si>
  <si>
    <t>Myrianida prolifera</t>
  </si>
  <si>
    <t>prolifera</t>
  </si>
  <si>
    <t>Myriochele danielsseni</t>
  </si>
  <si>
    <t>danielsseni</t>
  </si>
  <si>
    <t>Myriochele heeri</t>
  </si>
  <si>
    <t>heeri</t>
  </si>
  <si>
    <t>Myrtea spinifera</t>
  </si>
  <si>
    <t>Myrtea</t>
  </si>
  <si>
    <t>spinifera</t>
  </si>
  <si>
    <t>Mysia undata</t>
  </si>
  <si>
    <t>Mysia</t>
  </si>
  <si>
    <t>undata</t>
  </si>
  <si>
    <t>Mysidopsis angusta</t>
  </si>
  <si>
    <t>Mysidopsis</t>
  </si>
  <si>
    <t>angusta</t>
  </si>
  <si>
    <t>Mysta barbata</t>
  </si>
  <si>
    <t>Mysta</t>
  </si>
  <si>
    <t>barbata</t>
  </si>
  <si>
    <t>Mysta picta</t>
  </si>
  <si>
    <t>picta</t>
  </si>
  <si>
    <t>Mystides caeca</t>
  </si>
  <si>
    <t>Mystides</t>
  </si>
  <si>
    <t>caeca</t>
  </si>
  <si>
    <t>Mytilus</t>
  </si>
  <si>
    <t>edulis</t>
  </si>
  <si>
    <t>Tubificidae</t>
  </si>
  <si>
    <t>Cirolana borealis</t>
  </si>
  <si>
    <t>Natatolana borealis</t>
  </si>
  <si>
    <t>Natatolana</t>
  </si>
  <si>
    <t>Natica</t>
  </si>
  <si>
    <t>Nebalia</t>
  </si>
  <si>
    <t>Leptostraca</t>
  </si>
  <si>
    <t>Nebaliidae</t>
  </si>
  <si>
    <t>Nebalia bipes</t>
  </si>
  <si>
    <t>bipes</t>
  </si>
  <si>
    <t>NEMATODA</t>
  </si>
  <si>
    <t>Nematoda</t>
  </si>
  <si>
    <t>NEMERTINI</t>
  </si>
  <si>
    <t>Nemertini</t>
  </si>
  <si>
    <t>Neomenia carinata</t>
  </si>
  <si>
    <t>Solenogastres</t>
  </si>
  <si>
    <t>Neomeniamorpha</t>
  </si>
  <si>
    <t>Neomeniidae</t>
  </si>
  <si>
    <t>Neomenia</t>
  </si>
  <si>
    <t>carinata</t>
  </si>
  <si>
    <t>Neomysis integer</t>
  </si>
  <si>
    <t>Neomysis</t>
  </si>
  <si>
    <t>integer</t>
  </si>
  <si>
    <t>Nephasoma</t>
  </si>
  <si>
    <t>Nephasoma (Nephasoma) minutum</t>
  </si>
  <si>
    <t>minutum</t>
  </si>
  <si>
    <t>Nephasoma minutum</t>
  </si>
  <si>
    <t>Nephasoma (Nephasoma) rimicola</t>
  </si>
  <si>
    <t>rimicola</t>
  </si>
  <si>
    <t>Nephrops norvegicus</t>
  </si>
  <si>
    <t>Nephropidae</t>
  </si>
  <si>
    <t>Nephrops</t>
  </si>
  <si>
    <t>Nephtys</t>
  </si>
  <si>
    <t>Nephtys assimilis</t>
  </si>
  <si>
    <t>Nephtys caeca</t>
  </si>
  <si>
    <t>hombergii</t>
  </si>
  <si>
    <t>Nephtys hystricis</t>
  </si>
  <si>
    <t>hystricis</t>
  </si>
  <si>
    <t>Nephtys kersivalensis</t>
  </si>
  <si>
    <t>kersivalensis</t>
  </si>
  <si>
    <t>Nephtys longosetosa</t>
  </si>
  <si>
    <t>longosetosa</t>
  </si>
  <si>
    <t>Nephtys pente</t>
  </si>
  <si>
    <t>pente</t>
  </si>
  <si>
    <t>Nereimyra punctata</t>
  </si>
  <si>
    <t>Nereimyra</t>
  </si>
  <si>
    <t>punctata</t>
  </si>
  <si>
    <t>Nereiphylla lutea</t>
  </si>
  <si>
    <t>Nereiphylla</t>
  </si>
  <si>
    <t>lutea</t>
  </si>
  <si>
    <t>Nereis pelagica</t>
  </si>
  <si>
    <t>Nereis zonata</t>
  </si>
  <si>
    <t>zonata</t>
  </si>
  <si>
    <t>Nicolea venustula</t>
  </si>
  <si>
    <t>Nicolea</t>
  </si>
  <si>
    <t>venustula</t>
  </si>
  <si>
    <t>Nicolea zostericola</t>
  </si>
  <si>
    <t>zostericola</t>
  </si>
  <si>
    <t>Nicomache</t>
  </si>
  <si>
    <t>Nicomache lumbricalis</t>
  </si>
  <si>
    <t>lumbricalis</t>
  </si>
  <si>
    <t>Nothria conchylega</t>
  </si>
  <si>
    <t>Nothria</t>
  </si>
  <si>
    <t>conchylega</t>
  </si>
  <si>
    <t>Notocirrus scoticus</t>
  </si>
  <si>
    <t>Notocirrus</t>
  </si>
  <si>
    <t>scoticus</t>
  </si>
  <si>
    <t>Notomastus</t>
  </si>
  <si>
    <t>Notomastus latericeus</t>
  </si>
  <si>
    <t>latericeus</t>
  </si>
  <si>
    <t>Notophyllum foliosum</t>
  </si>
  <si>
    <t>Notophyllum</t>
  </si>
  <si>
    <t>foliosum</t>
  </si>
  <si>
    <t>Notoproctus</t>
  </si>
  <si>
    <t>Nototropis</t>
  </si>
  <si>
    <t>Atylus falcatus</t>
  </si>
  <si>
    <t>Nototropis falcatus</t>
  </si>
  <si>
    <t>falcatus</t>
  </si>
  <si>
    <t>Nototropis guttatus</t>
  </si>
  <si>
    <t>guttatus</t>
  </si>
  <si>
    <t>Atylus swammerdamei</t>
  </si>
  <si>
    <t>Nototropis swammerdamei</t>
  </si>
  <si>
    <t>swammerdamei</t>
  </si>
  <si>
    <t>Atylus swammerdami</t>
  </si>
  <si>
    <t>Atylus vedlomensis</t>
  </si>
  <si>
    <t>Nototropis vedlomensis</t>
  </si>
  <si>
    <t>vedlomensis</t>
  </si>
  <si>
    <t>Nucula</t>
  </si>
  <si>
    <t>nitidosa</t>
  </si>
  <si>
    <t>Nucula nucleus</t>
  </si>
  <si>
    <t>nucleus</t>
  </si>
  <si>
    <t>Nuculana minuta</t>
  </si>
  <si>
    <t>Nuculanida</t>
  </si>
  <si>
    <t>Nuculanidae</t>
  </si>
  <si>
    <t>Nuculana</t>
  </si>
  <si>
    <t>NUDIBRANCHIA</t>
  </si>
  <si>
    <t>Nymphon</t>
  </si>
  <si>
    <t>Nymphonidae</t>
  </si>
  <si>
    <t>Nymphon brevirostre</t>
  </si>
  <si>
    <t>brevirostre</t>
  </si>
  <si>
    <t>Obelia bidentata</t>
  </si>
  <si>
    <t>Obelia</t>
  </si>
  <si>
    <t>Obelia longissima</t>
  </si>
  <si>
    <t>Odontosyllis</t>
  </si>
  <si>
    <t>Odontosyllis fulgurans</t>
  </si>
  <si>
    <t>fulgurans</t>
  </si>
  <si>
    <t>Odontosyllis gibba</t>
  </si>
  <si>
    <t>Odostomia acuta</t>
  </si>
  <si>
    <t>acuta</t>
  </si>
  <si>
    <t>Oestergrenia digitata</t>
  </si>
  <si>
    <t>Oestergrenia</t>
  </si>
  <si>
    <t>digitata</t>
  </si>
  <si>
    <t>Onchidoris</t>
  </si>
  <si>
    <t>Onchidoris muricata</t>
  </si>
  <si>
    <t>muricata</t>
  </si>
  <si>
    <t>Ondina divisa</t>
  </si>
  <si>
    <t>Ondina</t>
  </si>
  <si>
    <t>divisa</t>
  </si>
  <si>
    <t>Opercularella lacerata</t>
  </si>
  <si>
    <t>Campanulinidae</t>
  </si>
  <si>
    <t>Opercularella</t>
  </si>
  <si>
    <t>lacerata</t>
  </si>
  <si>
    <t>Ophelia</t>
  </si>
  <si>
    <t>Opheliidae</t>
  </si>
  <si>
    <t>Ophelia borealis</t>
  </si>
  <si>
    <t>Ophelia celtica</t>
  </si>
  <si>
    <t>Ophelia limacina</t>
  </si>
  <si>
    <t>limacina</t>
  </si>
  <si>
    <t>Ophelia rathkei</t>
  </si>
  <si>
    <t>Opheliidae Opheliinae</t>
  </si>
  <si>
    <t>Ophelina</t>
  </si>
  <si>
    <t>Ophelina acuminata</t>
  </si>
  <si>
    <t>acuminata</t>
  </si>
  <si>
    <t>Ophelina cylindricaudata</t>
  </si>
  <si>
    <t>cylindricaudata</t>
  </si>
  <si>
    <t>Ophelina modesta</t>
  </si>
  <si>
    <t>modesta</t>
  </si>
  <si>
    <t>Ophiactis balli</t>
  </si>
  <si>
    <t>Ophiactidae</t>
  </si>
  <si>
    <t>Ophiactis</t>
  </si>
  <si>
    <t>balli</t>
  </si>
  <si>
    <t>Ophiocten affinis</t>
  </si>
  <si>
    <t>Ophiurida</t>
  </si>
  <si>
    <t>Ophiuridae</t>
  </si>
  <si>
    <t>Ophiocten</t>
  </si>
  <si>
    <t>Ophiotrichidae</t>
  </si>
  <si>
    <t>Ophiothrix</t>
  </si>
  <si>
    <t>Ophiura</t>
  </si>
  <si>
    <t>albida</t>
  </si>
  <si>
    <t>ophiura</t>
  </si>
  <si>
    <t>Ophiura texturata</t>
  </si>
  <si>
    <t>texturata</t>
  </si>
  <si>
    <t>Ophiura sarsii</t>
  </si>
  <si>
    <t>OPHIUROIDEA</t>
  </si>
  <si>
    <t>Orbinia</t>
  </si>
  <si>
    <t>Orbiniidae</t>
  </si>
  <si>
    <t>Orbinia latreillii</t>
  </si>
  <si>
    <t>latreillii</t>
  </si>
  <si>
    <t>Orbinia sertulata</t>
  </si>
  <si>
    <t>sertulata</t>
  </si>
  <si>
    <t>Orchomene</t>
  </si>
  <si>
    <t>Orchomene humilis</t>
  </si>
  <si>
    <t>humilis</t>
  </si>
  <si>
    <t>Othomaera othonis</t>
  </si>
  <si>
    <t>Othomaera</t>
  </si>
  <si>
    <t>othonis</t>
  </si>
  <si>
    <t>Owenia</t>
  </si>
  <si>
    <t>fusiformis</t>
  </si>
  <si>
    <t>Ophiodromus flexuosus</t>
  </si>
  <si>
    <t>Ophiodromus</t>
  </si>
  <si>
    <t>flexuosus</t>
  </si>
  <si>
    <t>Oxydromus</t>
  </si>
  <si>
    <t>Oxydromus pallidus</t>
  </si>
  <si>
    <t>pallidus</t>
  </si>
  <si>
    <t>Pagurus</t>
  </si>
  <si>
    <t>bernhardus</t>
  </si>
  <si>
    <t>Pagurus pubescens</t>
  </si>
  <si>
    <t>pubescens</t>
  </si>
  <si>
    <t>Palaemonidae</t>
  </si>
  <si>
    <t>Palliolum striatum</t>
  </si>
  <si>
    <t>Palliolum</t>
  </si>
  <si>
    <t>striatum</t>
  </si>
  <si>
    <t>Palliolum tigerinum</t>
  </si>
  <si>
    <t>tigerinum</t>
  </si>
  <si>
    <t>Pandalina brevirostris</t>
  </si>
  <si>
    <t>Pandalidae</t>
  </si>
  <si>
    <t>Pandalina</t>
  </si>
  <si>
    <t>Pandalus montagui</t>
  </si>
  <si>
    <t>Pandalus</t>
  </si>
  <si>
    <t>Paradoneis</t>
  </si>
  <si>
    <t>Paradoneis lyra</t>
  </si>
  <si>
    <t>lyra</t>
  </si>
  <si>
    <t>Paramphilochoides intermedius</t>
  </si>
  <si>
    <t>Paramphilochoides</t>
  </si>
  <si>
    <t>Paramphinome jeffreysii</t>
  </si>
  <si>
    <t>Amphinomida</t>
  </si>
  <si>
    <t>Amphinomidae</t>
  </si>
  <si>
    <t>Paramphinome</t>
  </si>
  <si>
    <t>Paramphitrite tetrabranchia</t>
  </si>
  <si>
    <t>Paramphitrite</t>
  </si>
  <si>
    <t>tetrabranchia</t>
  </si>
  <si>
    <t>Paraonis fulgens</t>
  </si>
  <si>
    <t>Paraonis</t>
  </si>
  <si>
    <t>fulgens</t>
  </si>
  <si>
    <t>Paraphoxus oculatus</t>
  </si>
  <si>
    <t>Paraphoxus</t>
  </si>
  <si>
    <t>oculatus</t>
  </si>
  <si>
    <t>Parapleustes assimilis</t>
  </si>
  <si>
    <t>Pleustidae</t>
  </si>
  <si>
    <t>Parapleustes</t>
  </si>
  <si>
    <t>Parapleustes bicuspis</t>
  </si>
  <si>
    <t>bicuspis</t>
  </si>
  <si>
    <t>Parasagitta elegans</t>
  </si>
  <si>
    <t>Sagittoidea</t>
  </si>
  <si>
    <t>Aphragmophora</t>
  </si>
  <si>
    <t>Sagittidae</t>
  </si>
  <si>
    <t>Parasagitta</t>
  </si>
  <si>
    <t>Thyasira equalis</t>
  </si>
  <si>
    <t>Parathyasira equalis</t>
  </si>
  <si>
    <t>Thyasira</t>
  </si>
  <si>
    <t>equalis</t>
  </si>
  <si>
    <t>Exogone hebes</t>
  </si>
  <si>
    <t>Parexogone hebes</t>
  </si>
  <si>
    <t>hebes</t>
  </si>
  <si>
    <t>Parexogone</t>
  </si>
  <si>
    <t>Pariambus typicus</t>
  </si>
  <si>
    <t>Pariambus</t>
  </si>
  <si>
    <t>typicus</t>
  </si>
  <si>
    <t>Parougia eliasoni</t>
  </si>
  <si>
    <t>Parougia</t>
  </si>
  <si>
    <t>eliasoni</t>
  </si>
  <si>
    <t>Parthenina</t>
  </si>
  <si>
    <t>Parthenina interstincta</t>
  </si>
  <si>
    <t>interstincta</t>
  </si>
  <si>
    <t>Parthenopea subterranea</t>
  </si>
  <si>
    <t>Kentrogonida</t>
  </si>
  <si>
    <t>Parthenopeidae</t>
  </si>
  <si>
    <t>Parthenopea</t>
  </si>
  <si>
    <t>Parvicardium minimum</t>
  </si>
  <si>
    <t>Parvicardium</t>
  </si>
  <si>
    <t>minimum</t>
  </si>
  <si>
    <t>Parvicardium pinnulatum</t>
  </si>
  <si>
    <t>pinnulatum</t>
  </si>
  <si>
    <t>Parvicardium scabrum</t>
  </si>
  <si>
    <t>scabrum</t>
  </si>
  <si>
    <t>Parvipalpus capillaceus</t>
  </si>
  <si>
    <t>Parvipalpus</t>
  </si>
  <si>
    <t>capillaceus</t>
  </si>
  <si>
    <t>Marphysa bellii</t>
  </si>
  <si>
    <t>Paucibranchia bellii</t>
  </si>
  <si>
    <t>bellii</t>
  </si>
  <si>
    <t>Peachia cylindrica</t>
  </si>
  <si>
    <t>Haloclavidae</t>
  </si>
  <si>
    <t>Peachia</t>
  </si>
  <si>
    <t>cylindrica</t>
  </si>
  <si>
    <t>Pectinaria belgica</t>
  </si>
  <si>
    <t>belgica</t>
  </si>
  <si>
    <t>Pectinodrilus rectisetosus</t>
  </si>
  <si>
    <t>Pectinodrilus</t>
  </si>
  <si>
    <t>rectisetosus</t>
  </si>
  <si>
    <t>Pelonaia corrugata</t>
  </si>
  <si>
    <t>Pelonaia</t>
  </si>
  <si>
    <t>corrugata</t>
  </si>
  <si>
    <t>Pennatula phosphorea</t>
  </si>
  <si>
    <t>Pennatulacea</t>
  </si>
  <si>
    <t>Pennatulidae</t>
  </si>
  <si>
    <t>Pennatula</t>
  </si>
  <si>
    <t>phosphorea</t>
  </si>
  <si>
    <t>Peresiella clymenoides</t>
  </si>
  <si>
    <t>Peresiella</t>
  </si>
  <si>
    <t>clymenoides</t>
  </si>
  <si>
    <t>Hydrobia ulvae</t>
  </si>
  <si>
    <t>Peringia ulvae</t>
  </si>
  <si>
    <t>Hydrobiidae</t>
  </si>
  <si>
    <t>Hydrobia</t>
  </si>
  <si>
    <t>ulvae</t>
  </si>
  <si>
    <t>Peringia</t>
  </si>
  <si>
    <t>Perioculodes</t>
  </si>
  <si>
    <t>Perioculodes longimanus</t>
  </si>
  <si>
    <t>longimanus</t>
  </si>
  <si>
    <t>Perkinsiana rubra</t>
  </si>
  <si>
    <t>Perkinsiana</t>
  </si>
  <si>
    <t>rubra</t>
  </si>
  <si>
    <t>Perophora listeri</t>
  </si>
  <si>
    <t>Perophoridae</t>
  </si>
  <si>
    <t>Perophora</t>
  </si>
  <si>
    <t>listeri</t>
  </si>
  <si>
    <t>Pestarella</t>
  </si>
  <si>
    <t>Callianassa tyrrhena</t>
  </si>
  <si>
    <t>Pestarella tyrrhena</t>
  </si>
  <si>
    <t>tyrrhena</t>
  </si>
  <si>
    <t>Petalosarsia declivis</t>
  </si>
  <si>
    <t>Petalosarsia</t>
  </si>
  <si>
    <t>declivis</t>
  </si>
  <si>
    <t>Petricola pholadiformis</t>
  </si>
  <si>
    <t>Petricolaria pholadiformis</t>
  </si>
  <si>
    <t>Petricola</t>
  </si>
  <si>
    <t>pholadiformis</t>
  </si>
  <si>
    <t>Petricolaria</t>
  </si>
  <si>
    <t>Phascolion</t>
  </si>
  <si>
    <t>Phascolionidae</t>
  </si>
  <si>
    <t>Phascolion (Phascolion) strombus strombus</t>
  </si>
  <si>
    <t>Phascolion strombus strombus</t>
  </si>
  <si>
    <t>strombus</t>
  </si>
  <si>
    <t>Phascolion strombus</t>
  </si>
  <si>
    <t>Phaxas pellucidus</t>
  </si>
  <si>
    <t>Phaxas</t>
  </si>
  <si>
    <t>pellucidus</t>
  </si>
  <si>
    <t>Pherusa plumosa</t>
  </si>
  <si>
    <t>Pherusa</t>
  </si>
  <si>
    <t>Philocheras bispinosus</t>
  </si>
  <si>
    <t>Philocheras</t>
  </si>
  <si>
    <t>bispinosus</t>
  </si>
  <si>
    <t>Philocheras bispinosus bispinosus</t>
  </si>
  <si>
    <t>Philocheras echinulatus</t>
  </si>
  <si>
    <t>echinulatus</t>
  </si>
  <si>
    <t>Philocheras trispinosus</t>
  </si>
  <si>
    <t>trispinosus</t>
  </si>
  <si>
    <t>Phisidia aurea</t>
  </si>
  <si>
    <t>Phisidia</t>
  </si>
  <si>
    <t>Pholoe</t>
  </si>
  <si>
    <t>Pholoidae</t>
  </si>
  <si>
    <t>Pholoe assimilis</t>
  </si>
  <si>
    <t>Pholoe baltica</t>
  </si>
  <si>
    <t>Pholoe baltica (sensu Petersen)</t>
  </si>
  <si>
    <t>Pholoe inornata</t>
  </si>
  <si>
    <t>inornata</t>
  </si>
  <si>
    <t>Pholoe minuta</t>
  </si>
  <si>
    <t>Pholoe pallida</t>
  </si>
  <si>
    <t>pallida</t>
  </si>
  <si>
    <t>PHORONIDA</t>
  </si>
  <si>
    <t>Phoronida</t>
  </si>
  <si>
    <t>Phoronidae</t>
  </si>
  <si>
    <t>Phoronis</t>
  </si>
  <si>
    <t>Phoronis muelleri</t>
  </si>
  <si>
    <t>Photis longicaudata</t>
  </si>
  <si>
    <t>Photis</t>
  </si>
  <si>
    <t>longicaudata</t>
  </si>
  <si>
    <t>Photis pollex</t>
  </si>
  <si>
    <t>pollex</t>
  </si>
  <si>
    <t>Phoxocephalus holbolli</t>
  </si>
  <si>
    <t>Phoxocephalus</t>
  </si>
  <si>
    <t>holbolli</t>
  </si>
  <si>
    <t>Phthisica marina</t>
  </si>
  <si>
    <t>Phtisica marina</t>
  </si>
  <si>
    <t>Phtisica</t>
  </si>
  <si>
    <t>Anaitides</t>
  </si>
  <si>
    <t>Phyllodoce</t>
  </si>
  <si>
    <t>Anaitides groenlandica</t>
  </si>
  <si>
    <t>Phyllodoce groenlandica</t>
  </si>
  <si>
    <t>groenlandica</t>
  </si>
  <si>
    <t>Phyllodoce laminosa</t>
  </si>
  <si>
    <t>laminosa</t>
  </si>
  <si>
    <t>Anaitides lineata</t>
  </si>
  <si>
    <t>Phyllodoce lineata</t>
  </si>
  <si>
    <t>lineata</t>
  </si>
  <si>
    <t>Phyllodoce longipes</t>
  </si>
  <si>
    <t>Phyllodoce mucosa</t>
  </si>
  <si>
    <t>mucosa</t>
  </si>
  <si>
    <t>Anaitides rosea</t>
  </si>
  <si>
    <t>Phyllodoce rosea</t>
  </si>
  <si>
    <t>rosea</t>
  </si>
  <si>
    <t>Phyllodocinae</t>
  </si>
  <si>
    <t>Pilumnoides perlatus</t>
  </si>
  <si>
    <t>Pilumnoididae</t>
  </si>
  <si>
    <t>Pilumnoides</t>
  </si>
  <si>
    <t>perlatus</t>
  </si>
  <si>
    <t>Pilumnus hirtellus</t>
  </si>
  <si>
    <t>Pilumnidae</t>
  </si>
  <si>
    <t>Pilumnus</t>
  </si>
  <si>
    <t>hirtellus</t>
  </si>
  <si>
    <t>Pinnotheres pisum</t>
  </si>
  <si>
    <t>Pinnotheridae</t>
  </si>
  <si>
    <t>Pinnotheres</t>
  </si>
  <si>
    <t>pisum</t>
  </si>
  <si>
    <t>Pisces</t>
  </si>
  <si>
    <t>Pisidia longicornis</t>
  </si>
  <si>
    <t>Porcellanidae</t>
  </si>
  <si>
    <t>Pisidia</t>
  </si>
  <si>
    <t>Pisione remota</t>
  </si>
  <si>
    <t>Sigalionidae</t>
  </si>
  <si>
    <t>Pisione</t>
  </si>
  <si>
    <t>remota</t>
  </si>
  <si>
    <t>Pista</t>
  </si>
  <si>
    <t>Pista cristata</t>
  </si>
  <si>
    <t>Axionice maculata</t>
  </si>
  <si>
    <t>Pista maculata</t>
  </si>
  <si>
    <t>Axionice</t>
  </si>
  <si>
    <t>Placida dendritica</t>
  </si>
  <si>
    <t>Limapontiidae</t>
  </si>
  <si>
    <t>Placida</t>
  </si>
  <si>
    <t>dendritica</t>
  </si>
  <si>
    <t>Platyhelminthes</t>
  </si>
  <si>
    <t>Pleocyemata</t>
  </si>
  <si>
    <t>Gyptis capensis</t>
  </si>
  <si>
    <t>Podarkeopsis capensis</t>
  </si>
  <si>
    <t>capensis</t>
  </si>
  <si>
    <t>Podarkeopsis</t>
  </si>
  <si>
    <t>Podarkeopsis helgolandica</t>
  </si>
  <si>
    <t>Podarkeopsis helgolandicus</t>
  </si>
  <si>
    <t>helgolandicus</t>
  </si>
  <si>
    <t>Monia patelliformis</t>
  </si>
  <si>
    <t>Pododesmus patelliformis</t>
  </si>
  <si>
    <t>Monia</t>
  </si>
  <si>
    <t>patelliformis</t>
  </si>
  <si>
    <t>Poecilochaetus serpens</t>
  </si>
  <si>
    <t>Poecilochaetidae</t>
  </si>
  <si>
    <t>Poecilochaetus</t>
  </si>
  <si>
    <t>serpens</t>
  </si>
  <si>
    <t>Polititapes</t>
  </si>
  <si>
    <t>POLYCHAETA</t>
  </si>
  <si>
    <t>Polycirrinae</t>
  </si>
  <si>
    <t>Polycirrus</t>
  </si>
  <si>
    <t>Polycirrus medusa</t>
  </si>
  <si>
    <t>medusa</t>
  </si>
  <si>
    <t>Polydora ciliata</t>
  </si>
  <si>
    <t>Polydora</t>
  </si>
  <si>
    <t>ciliata</t>
  </si>
  <si>
    <t>Polydora cornuta</t>
  </si>
  <si>
    <t>Polygordius</t>
  </si>
  <si>
    <t>Polygordiidae</t>
  </si>
  <si>
    <t>Polygordius appendiculatus</t>
  </si>
  <si>
    <t>appendiculatus</t>
  </si>
  <si>
    <t>Polygordius lacteus</t>
  </si>
  <si>
    <t>lacteus</t>
  </si>
  <si>
    <t>Polynoe scolopendrina</t>
  </si>
  <si>
    <t>scolopendrina</t>
  </si>
  <si>
    <t>Polyphysia crassa</t>
  </si>
  <si>
    <t>Scalibregmatidae</t>
  </si>
  <si>
    <t>Polyphysia</t>
  </si>
  <si>
    <t>POLYPLACOPHORA</t>
  </si>
  <si>
    <t>Pontocrates</t>
  </si>
  <si>
    <t>altamarinus</t>
  </si>
  <si>
    <t>Pontocrates arcticus</t>
  </si>
  <si>
    <t>arcticus</t>
  </si>
  <si>
    <t>Pontocrates arenarius</t>
  </si>
  <si>
    <t>arenarius</t>
  </si>
  <si>
    <t>Pontophilus spinosus</t>
  </si>
  <si>
    <t>Pontophilus</t>
  </si>
  <si>
    <t>spinosus</t>
  </si>
  <si>
    <t>Portumnus latipes</t>
  </si>
  <si>
    <t>Portumnus</t>
  </si>
  <si>
    <t>latipes</t>
  </si>
  <si>
    <t>Portunidae</t>
  </si>
  <si>
    <t>Potamopyrgus antipodarum</t>
  </si>
  <si>
    <t>Tateidae</t>
  </si>
  <si>
    <t>Potamopyrgus</t>
  </si>
  <si>
    <t>antipodarum</t>
  </si>
  <si>
    <t>Praunus flexuosus</t>
  </si>
  <si>
    <t>Praunus</t>
  </si>
  <si>
    <t>Praunus inermis</t>
  </si>
  <si>
    <t>inermis</t>
  </si>
  <si>
    <t>Praunus neglectus</t>
  </si>
  <si>
    <t>neglectus</t>
  </si>
  <si>
    <t>Praxillella affinis</t>
  </si>
  <si>
    <t>Praxillella</t>
  </si>
  <si>
    <t>Praxillella praetermissa</t>
  </si>
  <si>
    <t>praetermissa</t>
  </si>
  <si>
    <t>Praxillura longissima</t>
  </si>
  <si>
    <t>Praxillura</t>
  </si>
  <si>
    <t>PRIAPULIDA</t>
  </si>
  <si>
    <t>Priapulida</t>
  </si>
  <si>
    <t>Cephalorhyncha</t>
  </si>
  <si>
    <t>Priapulus caudatus</t>
  </si>
  <si>
    <t>Priapulomorpha</t>
  </si>
  <si>
    <t>Priapulidae</t>
  </si>
  <si>
    <t>Priapulus</t>
  </si>
  <si>
    <t>Minuspio</t>
  </si>
  <si>
    <t>Prionospio</t>
  </si>
  <si>
    <t>Minuspio cirrifera</t>
  </si>
  <si>
    <t>Prionospio cirrifera</t>
  </si>
  <si>
    <t>cirrifera</t>
  </si>
  <si>
    <t>Prionospio fallax</t>
  </si>
  <si>
    <t>Minuspio multibranchiata</t>
  </si>
  <si>
    <t>Prionospio multibranchiata</t>
  </si>
  <si>
    <t>multibranchiata</t>
  </si>
  <si>
    <t>Prionospio steenstrupi</t>
  </si>
  <si>
    <t>steenstrupi</t>
  </si>
  <si>
    <t>Procerastea halleziana</t>
  </si>
  <si>
    <t>Procerastea</t>
  </si>
  <si>
    <t>halleziana</t>
  </si>
  <si>
    <t>Processa</t>
  </si>
  <si>
    <t>Processidae</t>
  </si>
  <si>
    <t>Processa edulis</t>
  </si>
  <si>
    <t>Processa edulis crassipes</t>
  </si>
  <si>
    <t>crassipes</t>
  </si>
  <si>
    <t>Processa modica</t>
  </si>
  <si>
    <t>modica</t>
  </si>
  <si>
    <t>Processa modica modica</t>
  </si>
  <si>
    <t>Processa nouveli holthuisi</t>
  </si>
  <si>
    <t>nouveli</t>
  </si>
  <si>
    <t>holthuisi</t>
  </si>
  <si>
    <t>Processa parva</t>
  </si>
  <si>
    <t>parva</t>
  </si>
  <si>
    <t>Proclymene muelleri</t>
  </si>
  <si>
    <t>Proclymene</t>
  </si>
  <si>
    <t>Prodajus ostendensis</t>
  </si>
  <si>
    <t>Dajidae</t>
  </si>
  <si>
    <t>Prodajus</t>
  </si>
  <si>
    <t>ostendensis</t>
  </si>
  <si>
    <t>Pronucula tenuis</t>
  </si>
  <si>
    <t>Pronucula</t>
  </si>
  <si>
    <t>Oenopota turricula</t>
  </si>
  <si>
    <t>Propebela turricula</t>
  </si>
  <si>
    <t>Oenopota</t>
  </si>
  <si>
    <t>turricula</t>
  </si>
  <si>
    <t>Propebela</t>
  </si>
  <si>
    <t>Prosphaerosyllis tetralix</t>
  </si>
  <si>
    <t>Prosphaerosyllis</t>
  </si>
  <si>
    <t>tetralix</t>
  </si>
  <si>
    <t>Protodorvillea</t>
  </si>
  <si>
    <t>kefersteini</t>
  </si>
  <si>
    <t>Protodriloides</t>
  </si>
  <si>
    <t>Protodriloididae</t>
  </si>
  <si>
    <t>Protomedeia fasciata</t>
  </si>
  <si>
    <t>Protomedeia</t>
  </si>
  <si>
    <t>Kefersteinia cirrhata</t>
  </si>
  <si>
    <t>Psamathe fusca</t>
  </si>
  <si>
    <t>Kefersteinia</t>
  </si>
  <si>
    <t>cirrhata</t>
  </si>
  <si>
    <t>Psamathe</t>
  </si>
  <si>
    <t>fusca</t>
  </si>
  <si>
    <t>Parechinidae</t>
  </si>
  <si>
    <t>Psammechinus</t>
  </si>
  <si>
    <t>miliaris</t>
  </si>
  <si>
    <t>PSAMMODRILIDA</t>
  </si>
  <si>
    <t>Psammodrilida</t>
  </si>
  <si>
    <t>Psammodrilus balanoglossoides</t>
  </si>
  <si>
    <t>Psammodrilidae</t>
  </si>
  <si>
    <t>Psammodrilus</t>
  </si>
  <si>
    <t>balanoglossoides</t>
  </si>
  <si>
    <t>Pseudione borealis</t>
  </si>
  <si>
    <t>Pseudocuma</t>
  </si>
  <si>
    <t>Pseudocuma (Pseudocuma) longicorne</t>
  </si>
  <si>
    <t>Pseudocuma longicorne</t>
  </si>
  <si>
    <t>Pseudocuma longicornis</t>
  </si>
  <si>
    <t>Pseudocuma (Pseudocuma) simile</t>
  </si>
  <si>
    <t>simile</t>
  </si>
  <si>
    <t>Pseudocuma simile</t>
  </si>
  <si>
    <t>Pseudomystides limbata</t>
  </si>
  <si>
    <t>Pseudomystides</t>
  </si>
  <si>
    <t>limbata</t>
  </si>
  <si>
    <t>Pseudonotomastus southerni</t>
  </si>
  <si>
    <t>Pseudonotomastus</t>
  </si>
  <si>
    <t>southerni</t>
  </si>
  <si>
    <t>Pseudoparatanais batei</t>
  </si>
  <si>
    <t>Paratanaoidea incertae sedis</t>
  </si>
  <si>
    <t>Pseudoparatanais</t>
  </si>
  <si>
    <t>batei</t>
  </si>
  <si>
    <t>Pseudopolydora</t>
  </si>
  <si>
    <t>Pseudopolydora antennata</t>
  </si>
  <si>
    <t>antennata</t>
  </si>
  <si>
    <t>Pseudopolydora paucibranchiata</t>
  </si>
  <si>
    <t>Pseudopolydora pulchra</t>
  </si>
  <si>
    <t>Pseudopotamilla reniformis</t>
  </si>
  <si>
    <t>Pseudopotamilla</t>
  </si>
  <si>
    <t>reniformis</t>
  </si>
  <si>
    <t>Pseudoprotella phasma</t>
  </si>
  <si>
    <t>Pseudoprotella</t>
  </si>
  <si>
    <t>phasma</t>
  </si>
  <si>
    <t>Pseudothyone raphanus</t>
  </si>
  <si>
    <t>Sclerodactylidae</t>
  </si>
  <si>
    <t>Pseudothyone</t>
  </si>
  <si>
    <t>raphanus</t>
  </si>
  <si>
    <t>Psolus squamatus</t>
  </si>
  <si>
    <t>Psolidae</t>
  </si>
  <si>
    <t>Psolus</t>
  </si>
  <si>
    <t>Puncturella noachina</t>
  </si>
  <si>
    <t>Puncturella</t>
  </si>
  <si>
    <t>noachina</t>
  </si>
  <si>
    <t>Pusillina sarsii</t>
  </si>
  <si>
    <t>Pusillina</t>
  </si>
  <si>
    <t>Pycnogonum litorale</t>
  </si>
  <si>
    <t>Pycnogonidae</t>
  </si>
  <si>
    <t>Pycnogonum</t>
  </si>
  <si>
    <t>litorale</t>
  </si>
  <si>
    <t>Pygospio elegans</t>
  </si>
  <si>
    <t>Pygospio</t>
  </si>
  <si>
    <t>Turbonilla crenata</t>
  </si>
  <si>
    <t>Pyrgiscus crenatus</t>
  </si>
  <si>
    <t>Turbonilla</t>
  </si>
  <si>
    <t>crenata</t>
  </si>
  <si>
    <t>Raphitoma linearis</t>
  </si>
  <si>
    <t>Raphitomidae</t>
  </si>
  <si>
    <t>Raphitoma</t>
  </si>
  <si>
    <t>Retusa</t>
  </si>
  <si>
    <t>Retusidae</t>
  </si>
  <si>
    <t>Retusa obtusa</t>
  </si>
  <si>
    <t>obtusa</t>
  </si>
  <si>
    <t>Retusa truncatula</t>
  </si>
  <si>
    <t>Retusa umbilicata</t>
  </si>
  <si>
    <t>umbilicata</t>
  </si>
  <si>
    <t>Rhodine</t>
  </si>
  <si>
    <t>Rhodine gracilior</t>
  </si>
  <si>
    <t>gracilior</t>
  </si>
  <si>
    <t>Rhodine loveni</t>
  </si>
  <si>
    <t>Rissoa</t>
  </si>
  <si>
    <t>Rissoa parva</t>
  </si>
  <si>
    <t>Monoculodes borealis</t>
  </si>
  <si>
    <t>Rostroculodes borealis</t>
  </si>
  <si>
    <t>Roxania utriculus</t>
  </si>
  <si>
    <t>Alacuppidae</t>
  </si>
  <si>
    <t>Roxania</t>
  </si>
  <si>
    <t>utriculus</t>
  </si>
  <si>
    <t>Sabella pavonina</t>
  </si>
  <si>
    <t>Sabella</t>
  </si>
  <si>
    <t>pavonina</t>
  </si>
  <si>
    <t>Sabella penicillus</t>
  </si>
  <si>
    <t>Sabella spallanzanii</t>
  </si>
  <si>
    <t>penicillus</t>
  </si>
  <si>
    <t>Sabellariidae</t>
  </si>
  <si>
    <t>Sabellaria</t>
  </si>
  <si>
    <t>spinulosa</t>
  </si>
  <si>
    <t>Saccoglossus</t>
  </si>
  <si>
    <t>Sagartiidae</t>
  </si>
  <si>
    <t>Sagitta</t>
  </si>
  <si>
    <t>Samytha sexcirrata</t>
  </si>
  <si>
    <t>Samytha</t>
  </si>
  <si>
    <t>sexcirrata</t>
  </si>
  <si>
    <t>Sarsia</t>
  </si>
  <si>
    <t>Corynidae</t>
  </si>
  <si>
    <t>Sarsinebalia</t>
  </si>
  <si>
    <t>Sarsinebalia typhlops</t>
  </si>
  <si>
    <t>typhlops</t>
  </si>
  <si>
    <t>Saxicavella jeffreysi</t>
  </si>
  <si>
    <t>Basterotiidae</t>
  </si>
  <si>
    <t>Saxicavella</t>
  </si>
  <si>
    <t>jeffreysi</t>
  </si>
  <si>
    <t>Scalibregma celticum</t>
  </si>
  <si>
    <t>Scalibregma</t>
  </si>
  <si>
    <t>celticum</t>
  </si>
  <si>
    <t>Scalibregma inflatum</t>
  </si>
  <si>
    <t>inflatum</t>
  </si>
  <si>
    <t>Scaphander lignarius</t>
  </si>
  <si>
    <t>Scaphandridae</t>
  </si>
  <si>
    <t>Scaphander</t>
  </si>
  <si>
    <t>lignarius</t>
  </si>
  <si>
    <t>Schistomeringos neglecta</t>
  </si>
  <si>
    <t>Schistomeringos</t>
  </si>
  <si>
    <t>neglecta</t>
  </si>
  <si>
    <t>Schistomeringos rudolphi</t>
  </si>
  <si>
    <t>rudolphi</t>
  </si>
  <si>
    <t>Schistomysis</t>
  </si>
  <si>
    <t>Schistomysis kervillei</t>
  </si>
  <si>
    <t>kervillei</t>
  </si>
  <si>
    <t>Schistomysis ornata</t>
  </si>
  <si>
    <t>ornata</t>
  </si>
  <si>
    <t>Schistomysis spiritus</t>
  </si>
  <si>
    <t>spiritus</t>
  </si>
  <si>
    <t>Scolelepis</t>
  </si>
  <si>
    <t>Scolelepis (Parascolelepis) tridentata</t>
  </si>
  <si>
    <t>Parascolelepis</t>
  </si>
  <si>
    <t>tridentata</t>
  </si>
  <si>
    <t>Scolelepis (Scolelepis) foliosa</t>
  </si>
  <si>
    <t>Scolelepis foliosa</t>
  </si>
  <si>
    <t>Scolelepis (Scolelepis) squamata</t>
  </si>
  <si>
    <t>Scolelepis squamata</t>
  </si>
  <si>
    <t>Scolelepis (Scolelepis) bonnieri</t>
  </si>
  <si>
    <t>Scolelepis bonnieri</t>
  </si>
  <si>
    <t>bonnieri</t>
  </si>
  <si>
    <t>Scolelepis korsuni</t>
  </si>
  <si>
    <t>korsuni</t>
  </si>
  <si>
    <t>Lumbrineris fragilis</t>
  </si>
  <si>
    <t>Scoletoma fragilis</t>
  </si>
  <si>
    <t>Scoletoma</t>
  </si>
  <si>
    <t>Scoletoma impatiens</t>
  </si>
  <si>
    <t>impatiens</t>
  </si>
  <si>
    <t>Scoletoma tetraura</t>
  </si>
  <si>
    <t>Scoloplos</t>
  </si>
  <si>
    <t>Scoloplos (Scoloplos) armiger</t>
  </si>
  <si>
    <t>Scoloplos armiger</t>
  </si>
  <si>
    <t>armiger</t>
  </si>
  <si>
    <t>Scopelocheirus hopei</t>
  </si>
  <si>
    <t>Scopelocheiridae</t>
  </si>
  <si>
    <t>Scopelocheirus</t>
  </si>
  <si>
    <t>hopei</t>
  </si>
  <si>
    <t>Selioides bocqueti</t>
  </si>
  <si>
    <t>Nereicolidae</t>
  </si>
  <si>
    <t>Selioides</t>
  </si>
  <si>
    <t>bocqueti</t>
  </si>
  <si>
    <t>Sigalion</t>
  </si>
  <si>
    <t>mathildae</t>
  </si>
  <si>
    <t>Sigalion squamosus</t>
  </si>
  <si>
    <t>squamosus</t>
  </si>
  <si>
    <t>Sige fusigera</t>
  </si>
  <si>
    <t>Sige</t>
  </si>
  <si>
    <t>fusigera</t>
  </si>
  <si>
    <t>Similipecten similis</t>
  </si>
  <si>
    <t>Propeamussiidae</t>
  </si>
  <si>
    <t>Similipecten</t>
  </si>
  <si>
    <t>Sipunculidae</t>
  </si>
  <si>
    <t>Socarnes erythrophthalmus</t>
  </si>
  <si>
    <t>Socarnes</t>
  </si>
  <si>
    <t>erythrophthalmus</t>
  </si>
  <si>
    <t>Solenidae</t>
  </si>
  <si>
    <t>SOLENOGASTRES</t>
  </si>
  <si>
    <t>Bela brachystoma</t>
  </si>
  <si>
    <t>Sorgenfreispira brachystoma</t>
  </si>
  <si>
    <t>brachystoma</t>
  </si>
  <si>
    <t>SPATANGOIDA</t>
  </si>
  <si>
    <t>Spatangus</t>
  </si>
  <si>
    <t>Spatangidae</t>
  </si>
  <si>
    <t>Spatangus purpureus</t>
  </si>
  <si>
    <t>purpureus</t>
  </si>
  <si>
    <t>Sphaerodoridium</t>
  </si>
  <si>
    <t>Sphaerodorum flavum</t>
  </si>
  <si>
    <t>Sphaerodorum gracilis</t>
  </si>
  <si>
    <t>Sphaerodorum</t>
  </si>
  <si>
    <t>flavum</t>
  </si>
  <si>
    <t>Sphaeromatidae</t>
  </si>
  <si>
    <t>Sphaerosyllis</t>
  </si>
  <si>
    <t>Sphaerosyllis bulbosa</t>
  </si>
  <si>
    <t>bulbosa</t>
  </si>
  <si>
    <t>Sphaerosyllis hystrix</t>
  </si>
  <si>
    <t>hystrix</t>
  </si>
  <si>
    <t>Sphaerosyllis taylori</t>
  </si>
  <si>
    <t>taylori</t>
  </si>
  <si>
    <t>Sphenia binghami</t>
  </si>
  <si>
    <t>Sphenia</t>
  </si>
  <si>
    <t>binghami</t>
  </si>
  <si>
    <t>Spinther arcticus</t>
  </si>
  <si>
    <t>Spintheridae</t>
  </si>
  <si>
    <t>Spinther</t>
  </si>
  <si>
    <t>Spinther oniscoides</t>
  </si>
  <si>
    <t>oniscoides</t>
  </si>
  <si>
    <t>Spio armata</t>
  </si>
  <si>
    <t>Spio</t>
  </si>
  <si>
    <t>armata</t>
  </si>
  <si>
    <t>Paraspio decorata</t>
  </si>
  <si>
    <t>Spio decorata</t>
  </si>
  <si>
    <t>Paraspio</t>
  </si>
  <si>
    <t>decorata</t>
  </si>
  <si>
    <t>Spio decoratus</t>
  </si>
  <si>
    <t>decoratus</t>
  </si>
  <si>
    <t>Spio filicornis</t>
  </si>
  <si>
    <t>filicornis</t>
  </si>
  <si>
    <t>Spio goniocephala</t>
  </si>
  <si>
    <t>goniocephala</t>
  </si>
  <si>
    <t>Spio martinensis</t>
  </si>
  <si>
    <t>martinensis</t>
  </si>
  <si>
    <t>Spio symphyta</t>
  </si>
  <si>
    <t>symphyta</t>
  </si>
  <si>
    <t>Spiochaetopterus</t>
  </si>
  <si>
    <t>Spiochaetopterus typicus</t>
  </si>
  <si>
    <t>SPIONIDA</t>
  </si>
  <si>
    <t>Spiophanes</t>
  </si>
  <si>
    <t>bombyx</t>
  </si>
  <si>
    <t>kroyeri</t>
  </si>
  <si>
    <t>Spirobranchus</t>
  </si>
  <si>
    <t>Spirobranchus lamarcki</t>
  </si>
  <si>
    <t>lamarcki</t>
  </si>
  <si>
    <t>Pomatoceros triqueter</t>
  </si>
  <si>
    <t>Pomatoceros</t>
  </si>
  <si>
    <t>triqueter</t>
  </si>
  <si>
    <t>Spisula</t>
  </si>
  <si>
    <t>Spisula solida</t>
  </si>
  <si>
    <t>solida</t>
  </si>
  <si>
    <t>subtruncata</t>
  </si>
  <si>
    <t>Stenopleustes nodifera</t>
  </si>
  <si>
    <t>Stenopleustes</t>
  </si>
  <si>
    <t>nodifera</t>
  </si>
  <si>
    <t>Stenothoe</t>
  </si>
  <si>
    <t>Stenothoe marina</t>
  </si>
  <si>
    <t>Stenothoe monoculoides</t>
  </si>
  <si>
    <t>monoculoides</t>
  </si>
  <si>
    <t>Gibbula cineraria</t>
  </si>
  <si>
    <t>Steromphala cineraria</t>
  </si>
  <si>
    <t>cineraria</t>
  </si>
  <si>
    <t>Sthenelais</t>
  </si>
  <si>
    <t>Sthenelais boa</t>
  </si>
  <si>
    <t>boa</t>
  </si>
  <si>
    <t>limicola</t>
  </si>
  <si>
    <t>Streblosoma bairdi</t>
  </si>
  <si>
    <t>Streblosoma</t>
  </si>
  <si>
    <t>bairdi</t>
  </si>
  <si>
    <t>Streblospio benedicti</t>
  </si>
  <si>
    <t>Streblospio</t>
  </si>
  <si>
    <t>benedicti</t>
  </si>
  <si>
    <t>Streblospio shrubsolii</t>
  </si>
  <si>
    <t>shrubsolii</t>
  </si>
  <si>
    <t>Opisthodonta pterochaeta</t>
  </si>
  <si>
    <t>Streptodonta pterochaeta</t>
  </si>
  <si>
    <t>Opisthodonta</t>
  </si>
  <si>
    <t>pterochaeta</t>
  </si>
  <si>
    <t>Streptodonta</t>
  </si>
  <si>
    <t>Streptosyllis websteri</t>
  </si>
  <si>
    <t>Streptosyllis</t>
  </si>
  <si>
    <t>Striarca lactea</t>
  </si>
  <si>
    <t>Noetiidae</t>
  </si>
  <si>
    <t>Striarca</t>
  </si>
  <si>
    <t>Strongylocentrotus droebachiensis</t>
  </si>
  <si>
    <t>Strongylocentrotidae</t>
  </si>
  <si>
    <t>Strongylocentrotus</t>
  </si>
  <si>
    <t>Subadyte pellucida</t>
  </si>
  <si>
    <t>Subadyte</t>
  </si>
  <si>
    <t>pellucida</t>
  </si>
  <si>
    <t>Sycon ciliatum</t>
  </si>
  <si>
    <t>Sycettidae</t>
  </si>
  <si>
    <t>Sycon</t>
  </si>
  <si>
    <t>ciliatum</t>
  </si>
  <si>
    <t>Syllides</t>
  </si>
  <si>
    <t>Syllides fulvus</t>
  </si>
  <si>
    <t>fulvus</t>
  </si>
  <si>
    <t>Syllinae</t>
  </si>
  <si>
    <t>Syllis</t>
  </si>
  <si>
    <t>Syllis armillaris</t>
  </si>
  <si>
    <t>armillaris</t>
  </si>
  <si>
    <t>Syllis cornuta</t>
  </si>
  <si>
    <t>Syllis garciai</t>
  </si>
  <si>
    <t>garciai</t>
  </si>
  <si>
    <t>Syllis mauretanica</t>
  </si>
  <si>
    <t>mauretanica</t>
  </si>
  <si>
    <t>Syllis mercedesae</t>
  </si>
  <si>
    <t>mercedesae</t>
  </si>
  <si>
    <t>Synchelidium</t>
  </si>
  <si>
    <t>Synchelidium maculatum</t>
  </si>
  <si>
    <t>maculatum</t>
  </si>
  <si>
    <t>Tanaissus lilljeborgi</t>
  </si>
  <si>
    <t>Tanaissuidae</t>
  </si>
  <si>
    <t>Tanaissus</t>
  </si>
  <si>
    <t>Tanaopsis graciloides</t>
  </si>
  <si>
    <t>Tanaopsidae</t>
  </si>
  <si>
    <t>Tanaopsis</t>
  </si>
  <si>
    <t>graciloides</t>
  </si>
  <si>
    <t>Tapes</t>
  </si>
  <si>
    <t>Montacuta ferruginosa</t>
  </si>
  <si>
    <t>Tellimya ferruginosa</t>
  </si>
  <si>
    <t>ferruginosa</t>
  </si>
  <si>
    <t>Tellimya</t>
  </si>
  <si>
    <t>Tellimya tenella</t>
  </si>
  <si>
    <t>tenella</t>
  </si>
  <si>
    <t>TEREBELLIDA</t>
  </si>
  <si>
    <t>Terebellides stroemi</t>
  </si>
  <si>
    <t>Trichobranchidae</t>
  </si>
  <si>
    <t>Terebellides</t>
  </si>
  <si>
    <t>stroemi</t>
  </si>
  <si>
    <t>stroemii</t>
  </si>
  <si>
    <t>Teretia anceps</t>
  </si>
  <si>
    <t>Teretia</t>
  </si>
  <si>
    <t>anceps</t>
  </si>
  <si>
    <t>Tharyx spec. A</t>
  </si>
  <si>
    <t>Tharyx</t>
  </si>
  <si>
    <t>Caulleriella killariensis</t>
  </si>
  <si>
    <t>Tharyx killariensis</t>
  </si>
  <si>
    <t>killariensis</t>
  </si>
  <si>
    <t>Thelepus cincinnatus</t>
  </si>
  <si>
    <t>Thelepus</t>
  </si>
  <si>
    <t>cincinnatus</t>
  </si>
  <si>
    <t>Thelepus setosus</t>
  </si>
  <si>
    <t>setosus</t>
  </si>
  <si>
    <t>Themisto compressa</t>
  </si>
  <si>
    <t>Themisto</t>
  </si>
  <si>
    <t>compressa</t>
  </si>
  <si>
    <t>Thiidae</t>
  </si>
  <si>
    <t>Thia</t>
  </si>
  <si>
    <t>scutellata</t>
  </si>
  <si>
    <t>Thoracica</t>
  </si>
  <si>
    <t>Euzonus flabelligerus</t>
  </si>
  <si>
    <t>Thoracophelia flabellifera</t>
  </si>
  <si>
    <t>Euzonus</t>
  </si>
  <si>
    <t>flabelligerus</t>
  </si>
  <si>
    <t>Thoracophelia</t>
  </si>
  <si>
    <t>flabellifera</t>
  </si>
  <si>
    <t>Thracia</t>
  </si>
  <si>
    <t>Thraciidae</t>
  </si>
  <si>
    <t>Thracia convexa</t>
  </si>
  <si>
    <t>convexa</t>
  </si>
  <si>
    <t>Thracia papyracea</t>
  </si>
  <si>
    <t>Thracia phaseolina</t>
  </si>
  <si>
    <t>papyracea</t>
  </si>
  <si>
    <t>Thracia pubescens</t>
  </si>
  <si>
    <t>Thracia villosiuscula</t>
  </si>
  <si>
    <t>villosiuscula</t>
  </si>
  <si>
    <t>Thyasira biplicata</t>
  </si>
  <si>
    <t>biplicata</t>
  </si>
  <si>
    <t>Thyasira flexuosa</t>
  </si>
  <si>
    <t>Thyone fusus</t>
  </si>
  <si>
    <t>Phyllophoridae</t>
  </si>
  <si>
    <t>Thyone</t>
  </si>
  <si>
    <t>fusus</t>
  </si>
  <si>
    <t>Thyone roscovita</t>
  </si>
  <si>
    <t>roscovita</t>
  </si>
  <si>
    <t>Golfingia procera</t>
  </si>
  <si>
    <t>Thysanocardia procera</t>
  </si>
  <si>
    <t>Thysanocardia</t>
  </si>
  <si>
    <t>Timoclea</t>
  </si>
  <si>
    <t>ovata</t>
  </si>
  <si>
    <t>Tmetonyx</t>
  </si>
  <si>
    <t>Tmetonyx cicada</t>
  </si>
  <si>
    <t>cicada</t>
  </si>
  <si>
    <t>Tmetonyx similis</t>
  </si>
  <si>
    <t>Tomopteris</t>
  </si>
  <si>
    <t>Tomopteridae</t>
  </si>
  <si>
    <t>Tomopteris septentrionalis</t>
  </si>
  <si>
    <t>septentrionalis</t>
  </si>
  <si>
    <t>Tornus subcarinatus</t>
  </si>
  <si>
    <t>Tornidae</t>
  </si>
  <si>
    <t>Tornus</t>
  </si>
  <si>
    <t>subcarinatus</t>
  </si>
  <si>
    <t>Travisia forbesii</t>
  </si>
  <si>
    <t>Travisiidae</t>
  </si>
  <si>
    <t>Travisia</t>
  </si>
  <si>
    <t>forbesii</t>
  </si>
  <si>
    <t>Trichobranchus glacialis</t>
  </si>
  <si>
    <t>Trichobranchus</t>
  </si>
  <si>
    <t>glacialis</t>
  </si>
  <si>
    <t>Trichobranchus roseus</t>
  </si>
  <si>
    <t>Nassarius incrassatus</t>
  </si>
  <si>
    <t>Tritia incrassata</t>
  </si>
  <si>
    <t>Nassariidae</t>
  </si>
  <si>
    <t>incrassatus</t>
  </si>
  <si>
    <t>Tritia</t>
  </si>
  <si>
    <t>incrassata</t>
  </si>
  <si>
    <t>Nassarius reticulatus</t>
  </si>
  <si>
    <t>Tritia reticulata</t>
  </si>
  <si>
    <t>reticulatus</t>
  </si>
  <si>
    <t>Triticella flava</t>
  </si>
  <si>
    <t>Triticellidae</t>
  </si>
  <si>
    <t>Triticella</t>
  </si>
  <si>
    <t>Tritonia</t>
  </si>
  <si>
    <t>Tritoniidae</t>
  </si>
  <si>
    <t>Trophonopsis barvicensis</t>
  </si>
  <si>
    <t>Muricidae</t>
  </si>
  <si>
    <t>Trophonopsis</t>
  </si>
  <si>
    <t>barvicensis</t>
  </si>
  <si>
    <t>Trophonopsis muricata</t>
  </si>
  <si>
    <t>Truncatella subcylindrica</t>
  </si>
  <si>
    <t>Truncatellidae</t>
  </si>
  <si>
    <t>Truncatella</t>
  </si>
  <si>
    <t>subcylindrica</t>
  </si>
  <si>
    <t>Orchomene nana</t>
  </si>
  <si>
    <t>Tryphosa nana</t>
  </si>
  <si>
    <t>Orchomenella nana</t>
  </si>
  <si>
    <t>Orchomenella</t>
  </si>
  <si>
    <t>Tryphosa</t>
  </si>
  <si>
    <t>Tryphosella sarsi</t>
  </si>
  <si>
    <t>Tryphosella</t>
  </si>
  <si>
    <t>Tryphosites longipes</t>
  </si>
  <si>
    <t>Tryphosites</t>
  </si>
  <si>
    <t>Tubificoides amplivasatus</t>
  </si>
  <si>
    <t>Tubificoides</t>
  </si>
  <si>
    <t>amplivasatus</t>
  </si>
  <si>
    <t>Tubificoides benedii</t>
  </si>
  <si>
    <t>benedii</t>
  </si>
  <si>
    <t>Tubificoides diazi</t>
  </si>
  <si>
    <t>diazi</t>
  </si>
  <si>
    <t>Tubificoides pseudogaster</t>
  </si>
  <si>
    <t>pseudogaster</t>
  </si>
  <si>
    <t>Tubulanus polymorphus</t>
  </si>
  <si>
    <t>Palaeonemertea</t>
  </si>
  <si>
    <t>Tubulanidae</t>
  </si>
  <si>
    <t>Tubulanus</t>
  </si>
  <si>
    <t>polymorphus</t>
  </si>
  <si>
    <t>TUNICATA</t>
  </si>
  <si>
    <t>Tunicata</t>
  </si>
  <si>
    <t>Turbonilla lactea</t>
  </si>
  <si>
    <t>Turbonilla pusilla</t>
  </si>
  <si>
    <t>pusilla</t>
  </si>
  <si>
    <t>Turridae</t>
  </si>
  <si>
    <t>Turritellidae</t>
  </si>
  <si>
    <t>Turritella</t>
  </si>
  <si>
    <t>communis</t>
  </si>
  <si>
    <t>Unciola crenatipalma</t>
  </si>
  <si>
    <t>Unciolidae</t>
  </si>
  <si>
    <t>Unciola</t>
  </si>
  <si>
    <t>crenatipalma</t>
  </si>
  <si>
    <t>Unciola planipes</t>
  </si>
  <si>
    <t>planipes</t>
  </si>
  <si>
    <t>Upogebia</t>
  </si>
  <si>
    <t>Upogebiidae</t>
  </si>
  <si>
    <t>deltaura</t>
  </si>
  <si>
    <t>stellata</t>
  </si>
  <si>
    <t>Uromunna petiti</t>
  </si>
  <si>
    <t>Munnidae</t>
  </si>
  <si>
    <t>Uromunna</t>
  </si>
  <si>
    <t>petiti</t>
  </si>
  <si>
    <t>Urothoe</t>
  </si>
  <si>
    <t>Urothoidae</t>
  </si>
  <si>
    <t>Urothoe brevicornis</t>
  </si>
  <si>
    <t>Urothoe elegans</t>
  </si>
  <si>
    <t>poseidonis</t>
  </si>
  <si>
    <t>Urothoe pulchella</t>
  </si>
  <si>
    <t>Vaunthompsonia cristata</t>
  </si>
  <si>
    <t>Vaunthompsonia</t>
  </si>
  <si>
    <t>Velutina velutina</t>
  </si>
  <si>
    <t>Velutina</t>
  </si>
  <si>
    <t>velutina</t>
  </si>
  <si>
    <t>Venerupis</t>
  </si>
  <si>
    <t>Venerupis corrugata</t>
  </si>
  <si>
    <t>Venerupis senegalensis</t>
  </si>
  <si>
    <t>senegalensis</t>
  </si>
  <si>
    <t>Venus</t>
  </si>
  <si>
    <t>Venus casina</t>
  </si>
  <si>
    <t>casina</t>
  </si>
  <si>
    <t>Verruca stroemia</t>
  </si>
  <si>
    <t>Verrucidae</t>
  </si>
  <si>
    <t>Verruca</t>
  </si>
  <si>
    <t>stroemia</t>
  </si>
  <si>
    <t>Virgularia mirabilis</t>
  </si>
  <si>
    <t>Virgulariidae</t>
  </si>
  <si>
    <t>Virgularia</t>
  </si>
  <si>
    <t>Vitreolina antiflexa</t>
  </si>
  <si>
    <t>Vitreolina</t>
  </si>
  <si>
    <t>antiflexa</t>
  </si>
  <si>
    <t>Vitreolina philippi</t>
  </si>
  <si>
    <t>philippi</t>
  </si>
  <si>
    <t>Westwoodilla caecula</t>
  </si>
  <si>
    <t>Westwoodilla</t>
  </si>
  <si>
    <t>caecula</t>
  </si>
  <si>
    <t>Gammaridea</t>
  </si>
  <si>
    <t>MAXILLOPODA</t>
  </si>
  <si>
    <t>Maxillopoda</t>
  </si>
  <si>
    <t>Opisthobranchia</t>
  </si>
  <si>
    <t>Turbellaria</t>
  </si>
  <si>
    <t>ambiguous</t>
  </si>
  <si>
    <t>Amphitrite</t>
  </si>
  <si>
    <t>Anoplodactylus pygmaeus</t>
  </si>
  <si>
    <t>Araphura brevimanus</t>
  </si>
  <si>
    <t>Aspidosiphon (Aspidosiphon) muelleri</t>
  </si>
  <si>
    <t>Astacilla dilatata</t>
  </si>
  <si>
    <t>Bathyporeia pilosa</t>
  </si>
  <si>
    <t>Ctenophora</t>
  </si>
  <si>
    <t>Doto</t>
  </si>
  <si>
    <t>Ensis directus</t>
  </si>
  <si>
    <t>Ensis ensis phaxoides</t>
  </si>
  <si>
    <t>Ensis minor</t>
  </si>
  <si>
    <t>Ericthonius rubricornis</t>
  </si>
  <si>
    <t>Eteone longa-flava</t>
  </si>
  <si>
    <t>Eulima bilineata</t>
  </si>
  <si>
    <t>Haustorius arenarius</t>
  </si>
  <si>
    <t>Heteromastus-Mediomastus</t>
  </si>
  <si>
    <t>Holothuria</t>
  </si>
  <si>
    <t>Jassa falcata</t>
  </si>
  <si>
    <t>Leptocheirus pilosus</t>
  </si>
  <si>
    <t>Leptognathia</t>
  </si>
  <si>
    <t>Leucothoe richiardii</t>
  </si>
  <si>
    <t>Lysippe</t>
  </si>
  <si>
    <t>Magelona papillicornis</t>
  </si>
  <si>
    <t>Metopa norvegica</t>
  </si>
  <si>
    <t>Nephtys assimilis orsted</t>
  </si>
  <si>
    <t>Nucula sulcata</t>
  </si>
  <si>
    <t>Nymphon gracile</t>
  </si>
  <si>
    <t>OLIGOCHAETA</t>
  </si>
  <si>
    <t>Parexogone hebesepitoke</t>
  </si>
  <si>
    <t>Philine aperta</t>
  </si>
  <si>
    <t>Photis reinhardi</t>
  </si>
  <si>
    <t>Phyllodoce mac/muc</t>
  </si>
  <si>
    <t>Phyllodoce maculata</t>
  </si>
  <si>
    <t>PLATHELMINTHES</t>
  </si>
  <si>
    <t>Protodrilus</t>
  </si>
  <si>
    <t>Pseudocuma similis</t>
  </si>
  <si>
    <t>Sagartia troglodytes</t>
  </si>
  <si>
    <t>Syllis gracilis</t>
  </si>
  <si>
    <t>Synchelidium haplocheles</t>
  </si>
  <si>
    <t>UK_DoggerBank</t>
  </si>
  <si>
    <t>1998</t>
  </si>
  <si>
    <t>2003</t>
  </si>
  <si>
    <t>2005</t>
  </si>
  <si>
    <t>2008</t>
  </si>
  <si>
    <t>UK_FarnesEast</t>
  </si>
  <si>
    <t>2012</t>
  </si>
  <si>
    <t>UK_HoldernessOffshore</t>
  </si>
  <si>
    <t>UK_MarkhamsTriangle</t>
  </si>
  <si>
    <t>UK_NEFarnesDeep</t>
  </si>
  <si>
    <t>UK_NNorfolkSandbanks</t>
  </si>
  <si>
    <t>2013</t>
  </si>
  <si>
    <t>UK_SwallowSand</t>
  </si>
  <si>
    <t>2000</t>
  </si>
  <si>
    <t>2009</t>
  </si>
  <si>
    <t>2010</t>
  </si>
  <si>
    <t>2011</t>
  </si>
  <si>
    <t>2007</t>
  </si>
  <si>
    <t>2014</t>
  </si>
  <si>
    <t>DE_ElbeUrstromValley</t>
  </si>
  <si>
    <t>DE_SylterOuterReef</t>
  </si>
  <si>
    <t>UK</t>
  </si>
  <si>
    <t>stdev</t>
  </si>
  <si>
    <t>avg</t>
  </si>
  <si>
    <t>UK:</t>
  </si>
  <si>
    <t>Max</t>
  </si>
  <si>
    <t>T0</t>
  </si>
  <si>
    <t>Stdev</t>
  </si>
  <si>
    <t>Derivation reference</t>
  </si>
  <si>
    <t>Reference</t>
  </si>
  <si>
    <t>Abra alba:</t>
  </si>
  <si>
    <t>DE:</t>
  </si>
  <si>
    <t>Abra nitida:</t>
  </si>
  <si>
    <t>Abra prismatica:</t>
  </si>
  <si>
    <t>Acanthocardia echinata:</t>
  </si>
  <si>
    <t>Aequipecten opercularis:</t>
  </si>
  <si>
    <t>Amaeana trilobata:</t>
  </si>
  <si>
    <t>Ampelisca sp.:</t>
  </si>
  <si>
    <t>Amphipholis squamata:</t>
  </si>
  <si>
    <t>Amphiura filiformis:</t>
  </si>
  <si>
    <t>Aonides paucibranchiata:</t>
  </si>
  <si>
    <t>Aphelochaeta sp.:</t>
  </si>
  <si>
    <t>Aphrodita aculeata:</t>
  </si>
  <si>
    <t>Aporrhais pespelecani:</t>
  </si>
  <si>
    <t>Arcopagia crassa:</t>
  </si>
  <si>
    <t>Arctica islandica:</t>
  </si>
  <si>
    <t>Atherospio guillei:</t>
  </si>
  <si>
    <t>Bathyporeia elegans:</t>
  </si>
  <si>
    <t>Bathyporeia guilliamsoniana:</t>
  </si>
  <si>
    <t>Brissopsis lyrifera:</t>
  </si>
  <si>
    <t>Buccinum undatum:</t>
  </si>
  <si>
    <t>Callianassa subterranea:</t>
  </si>
  <si>
    <t>Cerianthus lloydii:</t>
  </si>
  <si>
    <t>Chaetopterus variopedatus:</t>
  </si>
  <si>
    <t>Chamelea sp.:</t>
  </si>
  <si>
    <t>Corbula gibba:</t>
  </si>
  <si>
    <t>Corystes cassivelaunus:</t>
  </si>
  <si>
    <t>Cylichna cylindracea:</t>
  </si>
  <si>
    <t>Donax vittatus:</t>
  </si>
  <si>
    <t>Dosinia exoleta:</t>
  </si>
  <si>
    <t>Dosinia lupinus:</t>
  </si>
  <si>
    <t>Echinocardium cordatum:</t>
  </si>
  <si>
    <t>Echinocardium flavescens:</t>
  </si>
  <si>
    <t>Echinocyamus pusillus:</t>
  </si>
  <si>
    <t>Ensis ensis:</t>
  </si>
  <si>
    <t>Ensis siliqua:</t>
  </si>
  <si>
    <t>Eteone longa:</t>
  </si>
  <si>
    <t>Euspira nitida:</t>
  </si>
  <si>
    <t>Fabulina fabula:</t>
  </si>
  <si>
    <t>Galathea intermedia:</t>
  </si>
  <si>
    <t>Goneplax rhomboides:</t>
  </si>
  <si>
    <t>Goniada maculata:</t>
  </si>
  <si>
    <t>Goniadella bobrezkii:</t>
  </si>
  <si>
    <t>Lanice conchilega:</t>
  </si>
  <si>
    <t>Leptosynapta inhaerens:</t>
  </si>
  <si>
    <t>Liocarcinus holsatus:</t>
  </si>
  <si>
    <t>Lutraria lutraria:</t>
  </si>
  <si>
    <t>Mactra stultorum:</t>
  </si>
  <si>
    <t>Magelona johnstoni + M. filiformis:</t>
  </si>
  <si>
    <t>Modiolus modiolus:</t>
  </si>
  <si>
    <t>Mytilus edulis:</t>
  </si>
  <si>
    <t>Nephasoma sp.:</t>
  </si>
  <si>
    <t>Nephtys cirrosa:</t>
  </si>
  <si>
    <t>Nephtys hombergii:</t>
  </si>
  <si>
    <t>Nephtys incisa:</t>
  </si>
  <si>
    <t>Ophiothrix fragilis:</t>
  </si>
  <si>
    <t>Ophiura albida:</t>
  </si>
  <si>
    <t>Owenia fusiformis:</t>
  </si>
  <si>
    <t>Oxydromus flexuosus:</t>
  </si>
  <si>
    <t>Pagurus bernhardus:</t>
  </si>
  <si>
    <t>Polititapes rhomboides:</t>
  </si>
  <si>
    <t>Pontocrates altamarinus:</t>
  </si>
  <si>
    <t>Protodorvillea kefersteini:</t>
  </si>
  <si>
    <t>Psammechinus miliaris:</t>
  </si>
  <si>
    <t>Sabellaria spinulosa:</t>
  </si>
  <si>
    <t>Sigalion mathildae:</t>
  </si>
  <si>
    <t>Spiophanes bombyx:</t>
  </si>
  <si>
    <t>Spiophanes kroyeri:</t>
  </si>
  <si>
    <t>Spisula elliptica:</t>
  </si>
  <si>
    <t>Spisula subtruncata:</t>
  </si>
  <si>
    <t>Sthenelais limicola:</t>
  </si>
  <si>
    <t>Terebellides stroemii:</t>
  </si>
  <si>
    <t>Thracia sp.:</t>
  </si>
  <si>
    <t>Timoclea ovata:</t>
  </si>
  <si>
    <t>Turritella communis:</t>
  </si>
  <si>
    <t>Upogebia deltaura:</t>
  </si>
  <si>
    <t>Upogebia stellata:</t>
  </si>
  <si>
    <t>Urothoe marina:</t>
  </si>
  <si>
    <t>Urothoe poseidonis:</t>
  </si>
  <si>
    <t>Cerastoderma edule:</t>
  </si>
  <si>
    <t>Chone duneri:</t>
  </si>
  <si>
    <t>Limecola balthica:</t>
  </si>
  <si>
    <t>Ophiura ophiura:</t>
  </si>
  <si>
    <t>Spirobranchus triqueter:</t>
  </si>
  <si>
    <t>Thia scutellata:</t>
  </si>
  <si>
    <t>2*max</t>
  </si>
  <si>
    <t>0,5*max</t>
  </si>
  <si>
    <t>Max+stdev</t>
  </si>
  <si>
    <t xml:space="preserve"> </t>
  </si>
  <si>
    <t>Comment</t>
  </si>
  <si>
    <t>References</t>
  </si>
  <si>
    <t>indicator species (n):</t>
  </si>
  <si>
    <t>Ecotopes (EUNIS 3-4):</t>
  </si>
  <si>
    <t>BISI code:</t>
  </si>
  <si>
    <t>Belgium</t>
  </si>
  <si>
    <t>Inside MPA</t>
  </si>
  <si>
    <t>Outside MPA</t>
  </si>
  <si>
    <t>Germany</t>
  </si>
  <si>
    <t>Netherlands</t>
  </si>
  <si>
    <t>UK north</t>
  </si>
  <si>
    <t>UK south</t>
  </si>
  <si>
    <t>Surface area (share)</t>
  </si>
  <si>
    <t>Reference:</t>
  </si>
  <si>
    <t>((0,027*A5.14) + (0,110*A5.15) + (0,511*A5.25) + (0,247*A5.27) + (0,105*A5.35) + (0*A5.37))</t>
  </si>
  <si>
    <t>((0,020*A5.14) + (0,175*A5.15) + (0,215*A5.25) + (0,468*A5.27) + (0,118*A5.35) + (0,005*A5.37))</t>
  </si>
  <si>
    <t>((0,050*A5.14) + (0,007*A5.15) + (0,797*A5.25) + (0,068*A5.27) + (0,042*A5.35) + (0,036*A5.37))</t>
  </si>
  <si>
    <t>((0,011*A5.14) + (0,006*A5.15) + (0,234*A5.25) + (0,512*A5.27) + (0,011*A5.35) + (0,225*A5.37))</t>
  </si>
  <si>
    <t>((0,097*A5.14) + (0,063*A5.15) + (0,527*A5.25) + (0,276*A5.27) + (0,007*A5.35) + (0,031*A5.37))</t>
  </si>
  <si>
    <t>((0,024*A5.14) + (0,008*A5.15) + (0,306*A5.25) + (0,385*A5.27) + (0,011*A5.35) + (0,266*A5.37))</t>
  </si>
  <si>
    <t>((0,020*A5.14) + (0,193*A5.15) + (0,010*A5.25) + (0,764*A5.27) + (0,009*A5.35) + (0,004*A5.37))</t>
  </si>
  <si>
    <t>((0,005*A5.14) + (0,105*A5.15) + (0,007*A5.25) + (0,851*A5.27) + (0,004*A5.35) + (0,028*A5.37))</t>
  </si>
  <si>
    <t>((0,231*A5.14) + (0,090*A5.15) + (0,517*A5.25) + (0,152*A5.27) + (0,008*A5.35) + (0,001*A5.37))</t>
  </si>
  <si>
    <t>((0,152*A5.14) + (0,232*A5.15) + (0,071*A5.25) + (0,542*A5.27) + (0,001*A5.35) + (0,001*A5.37))</t>
  </si>
  <si>
    <t>Methodology of derivation</t>
  </si>
  <si>
    <t>Surface area based</t>
  </si>
  <si>
    <t>Belgium - Inside MPA (OSPAR region II)</t>
  </si>
  <si>
    <r>
      <t>(n/m</t>
    </r>
    <r>
      <rPr>
        <vertAlign val="superscript"/>
        <sz val="11"/>
        <color theme="1"/>
        <rFont val="Calibri"/>
        <family val="2"/>
        <scheme val="minor"/>
      </rPr>
      <t>2</t>
    </r>
    <r>
      <rPr>
        <sz val="11"/>
        <color theme="1"/>
        <rFont val="Calibri"/>
        <family val="2"/>
        <scheme val="minor"/>
      </rPr>
      <t>)</t>
    </r>
  </si>
  <si>
    <t>±stdev</t>
  </si>
  <si>
    <r>
      <t>Assuming the use of standard grab or boxcore (approx 0,1 m</t>
    </r>
    <r>
      <rPr>
        <vertAlign val="superscript"/>
        <sz val="11"/>
        <color theme="1"/>
        <rFont val="Calibri"/>
        <family val="2"/>
        <scheme val="minor"/>
      </rPr>
      <t>2</t>
    </r>
    <r>
      <rPr>
        <sz val="11"/>
        <color theme="1"/>
        <rFont val="Calibri"/>
        <family val="2"/>
        <scheme val="minor"/>
      </rPr>
      <t>)</t>
    </r>
  </si>
  <si>
    <t>n</t>
  </si>
  <si>
    <r>
      <t>R</t>
    </r>
    <r>
      <rPr>
        <b/>
        <vertAlign val="subscript"/>
        <sz val="14"/>
        <color theme="1"/>
        <rFont val="Calibri"/>
        <family val="2"/>
        <scheme val="minor"/>
      </rPr>
      <t>i</t>
    </r>
  </si>
  <si>
    <t>Weighted number of samples</t>
  </si>
  <si>
    <t>Number of species (S)</t>
  </si>
  <si>
    <r>
      <t>(met IV</t>
    </r>
    <r>
      <rPr>
        <vertAlign val="subscript"/>
        <sz val="11"/>
        <color rgb="FF000000"/>
        <rFont val="Calibri"/>
        <family val="2"/>
        <scheme val="minor"/>
      </rPr>
      <t xml:space="preserve">i </t>
    </r>
    <r>
      <rPr>
        <sz val="11"/>
        <color rgb="FF000000"/>
        <rFont val="Calibri"/>
        <family val="2"/>
        <scheme val="minor"/>
      </rPr>
      <t>= iv</t>
    </r>
    <r>
      <rPr>
        <vertAlign val="subscript"/>
        <sz val="11"/>
        <color rgb="FF000000"/>
        <rFont val="Calibri"/>
        <family val="2"/>
        <scheme val="minor"/>
      </rPr>
      <t>i</t>
    </r>
    <r>
      <rPr>
        <sz val="11"/>
        <color rgb="FF000000"/>
        <rFont val="Calibri"/>
        <family val="2"/>
        <scheme val="minor"/>
      </rPr>
      <t>/iv</t>
    </r>
    <r>
      <rPr>
        <vertAlign val="subscript"/>
        <sz val="11"/>
        <color rgb="FF000000"/>
        <rFont val="Calibri"/>
        <family val="2"/>
        <scheme val="minor"/>
      </rPr>
      <t>avg</t>
    </r>
    <r>
      <rPr>
        <sz val="11"/>
        <color rgb="FF000000"/>
        <rFont val="Calibri"/>
        <family val="2"/>
        <scheme val="minor"/>
      </rPr>
      <t>)</t>
    </r>
  </si>
  <si>
    <t>Pooled Std Dev</t>
  </si>
  <si>
    <t>Computed t Statistic</t>
  </si>
  <si>
    <t>Critical Value of t</t>
  </si>
  <si>
    <t>Probability of Computed t</t>
  </si>
  <si>
    <t>Significance</t>
  </si>
  <si>
    <t>Belgium - Outside MPA (OSPAR region II)</t>
  </si>
  <si>
    <t>2-sided independent t-test (Inside MPA vs Outside MPA)</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</si>
  <si>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(2010)</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</si>
  <si>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(2010)</t>
    </r>
  </si>
  <si>
    <t>Germany - Inside MPA (OSPAR region II)</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</si>
  <si>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(2012/2013)</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</si>
  <si>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(2012/2013)</t>
    </r>
  </si>
  <si>
    <t>Germany - Outside MPA (OSPAR region II)</t>
  </si>
  <si>
    <t>Outside MPA (without A5.37)</t>
  </si>
  <si>
    <t>((0,020*A5.14) + (0,175*A5.15) + (0,216*A5.25) + (0,470*A5.27) + (0,119*A5.35) + (0*A5.37))</t>
  </si>
  <si>
    <t>Outside MPA (without A5.35)</t>
  </si>
  <si>
    <t>((0,153*A5.14) + (0,233*A5.15) + (0,071*A5.25) + (0,542*A5.27) + (0*A5.35) + (0,001*A5.37))</t>
  </si>
  <si>
    <t>Inside MPA (without A5.35)</t>
  </si>
  <si>
    <t>((0,233*A5.14) + (0,091*A5.15) + (0,521*A5.25) + (0,154*A5.27) + (0*A5.35) + (0,001*A5.37))</t>
  </si>
  <si>
    <t>UK south - Inside MPA (OSPAR region II)</t>
  </si>
  <si>
    <t>UK south - Outside MPA (OSPAR region II)</t>
  </si>
  <si>
    <t>Inside MPA (only A5.15 &amp; A5.27)</t>
  </si>
  <si>
    <t>Outside MPA na</t>
  </si>
  <si>
    <t>((0,202*A5.15)+(0,798*A5.27))</t>
  </si>
  <si>
    <t>UK north - Inside MPA (OSPAR region II)</t>
  </si>
  <si>
    <t>Netherlands - Inside MPA (OSPAR region II)</t>
  </si>
  <si>
    <t>Netherlands - Outside MPA (OSPAR region II)</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</si>
  <si>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(2015)</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</si>
  <si>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(2015)</t>
    </r>
  </si>
  <si>
    <t>2*A5.27</t>
  </si>
  <si>
    <t>0,5*A5.27</t>
  </si>
  <si>
    <t>2samples</t>
  </si>
  <si>
    <t>0,25*max</t>
  </si>
  <si>
    <t>0,5*Max</t>
  </si>
  <si>
    <t>1sample</t>
  </si>
  <si>
    <t>2sample</t>
  </si>
  <si>
    <t>T0+stdev</t>
  </si>
  <si>
    <t>2amples</t>
  </si>
  <si>
    <t>DE</t>
  </si>
  <si>
    <t xml:space="preserve">DE_SylterOuterReef </t>
  </si>
  <si>
    <t>DE_Borkum-Reefground</t>
  </si>
  <si>
    <t>Reference density (n/m2)</t>
  </si>
  <si>
    <t>Derivation methodology reference</t>
  </si>
  <si>
    <t>Ecotope specific reference</t>
  </si>
  <si>
    <t>Leading to calculated area specific reference</t>
  </si>
  <si>
    <t>A5.25</t>
  </si>
  <si>
    <r>
      <t>Assessment tool 'Benthic Indicator Species Index (BISI)'</t>
    </r>
    <r>
      <rPr>
        <b/>
        <sz val="14"/>
        <color theme="1"/>
        <rFont val="Calibri"/>
        <family val="2"/>
      </rPr>
      <t>:</t>
    </r>
  </si>
  <si>
    <t>Applicable in combination with:</t>
  </si>
  <si>
    <t>Sander Wijnhoven</t>
  </si>
  <si>
    <r>
      <t xml:space="preserve">Ecoauthor </t>
    </r>
    <r>
      <rPr>
        <i/>
        <sz val="11"/>
        <color theme="1"/>
        <rFont val="Calibri"/>
        <family val="2"/>
        <scheme val="minor"/>
      </rPr>
      <t>- Scientific Writing &amp; Ecological Expertise</t>
    </r>
  </si>
  <si>
    <t>KvK (CoC) number 65611330</t>
  </si>
  <si>
    <t>Leeuwerikhof 16, NL-4451CW Heinkenszand, the Nbetherlands</t>
  </si>
  <si>
    <t>info@ecoauthor.net</t>
  </si>
  <si>
    <t>www.ecoauthor.net</t>
  </si>
  <si>
    <t>Warning: Be sure to keep the original unchanged. For application make a copy with another name in which observation data can be filled in.</t>
  </si>
  <si>
    <t>It might be necessary to copy matrices within the worksheets for future tests. Be careful and check if formulas still refer to the correct data.</t>
  </si>
  <si>
    <t>Making use of:</t>
  </si>
  <si>
    <t>Index:</t>
  </si>
  <si>
    <t>- Glossary</t>
  </si>
  <si>
    <t>- Manual</t>
  </si>
  <si>
    <t>- PotIndSpec - 'Overview and selection of potential indicator species with characterisations and references at the level of ecotopes'</t>
  </si>
  <si>
    <t>- Match WoRMS - 'Alignment of used taxonomic names as present in the provided monitoring data used for BISI development and application with the WoRMS database and selection and aggregation of provided taxa as potential indicator species'</t>
  </si>
  <si>
    <t>- Ref per Habitat - 'Overview potential and selected indicator species with reference occurrences and methodology of derivation of reference values at the level of ecotopes'</t>
  </si>
  <si>
    <t>- Ecotope area ratio - 'Ecotope surface area ratio for areas example calculations (inside and outside MPAs for Belgum, German, Dutch and UK (last devided in the southern and northern North Sea part), with calculation of individual ecotope refence values into compiled references for the indicated areas'</t>
  </si>
  <si>
    <t>- BE - Example BISI calculations for the belgian part of the North Sea comparing the quality status inside and outside MPAs'</t>
  </si>
  <si>
    <t>- DE - Example BISI calculations for the german part of the North Sea comparing the quality status inside and outside MPAs'</t>
  </si>
  <si>
    <t>- UK south - Example BISI calculations for the UK part of the southern North Sea comparing the quality status inside and outside MPAs'</t>
  </si>
  <si>
    <t>- UK north - Example BISI calculations for the UK part of the northern North Sea quality status (only benthos data from inside MPAs available'</t>
  </si>
  <si>
    <t>- NL - Example BISI calculations for the dutch part of the North Sea comparing the quality status inside and outside MPAs'</t>
  </si>
  <si>
    <t>Glossary:</t>
  </si>
  <si>
    <r>
      <t>O</t>
    </r>
    <r>
      <rPr>
        <vertAlign val="subscript"/>
        <sz val="11"/>
        <color theme="1"/>
        <rFont val="Calibri"/>
        <family val="2"/>
        <scheme val="minor"/>
      </rPr>
      <t>i</t>
    </r>
    <r>
      <rPr>
        <sz val="11"/>
        <color theme="1"/>
        <rFont val="Calibri"/>
        <family val="2"/>
        <scheme val="minor"/>
      </rPr>
      <t xml:space="preserve"> = The observation for indicator species i, specific for the area of evaluation, the used observation methodology and data type as indicated</t>
    </r>
  </si>
  <si>
    <t>- EUSeaMap (2016). EMODnet broad-scale seabed habitat map for Europe (2016), licensed under CC-BY 4.0 from the European Marine Observation and Data Network (EMODnet) Seabed Habitats initiative (www.emodnet-seabedhabitats.eu), funded by the European Commission.</t>
  </si>
  <si>
    <t>or:</t>
  </si>
  <si>
    <t>EUSeaMap (2016). EMODnet broad-scale seabed habitat map for Europe (2016), licensed under CC-BY 4.0 from the European Marine Observation and Data Network (EMODnet) Seabed Habitats initiative (www.emodnet-seabedhabitats.eu), funded by the European Commission.</t>
  </si>
  <si>
    <t>EUSeaMap (2019). Broad-Scale Predictive Habitat Map - EUNIS classification. EMODnet broad-scale seabed habitat map for Europe (v2019), licensed under CC-BY 4.0 from the European Marine Observation and Data Network (EMODnet) Seabed Habitats initiative (www.emodnet-seabedhabitats.eu), funded by the European Commission.</t>
  </si>
  <si>
    <t>Ind Spec Reg2 = Indicator Species as selected for the BISI of OSPAR region II (Greater North Sea)</t>
  </si>
  <si>
    <r>
      <t>iv</t>
    </r>
    <r>
      <rPr>
        <vertAlign val="subscript"/>
        <sz val="11"/>
        <color theme="1"/>
        <rFont val="Calibri"/>
        <family val="2"/>
        <scheme val="minor"/>
      </rPr>
      <t>i</t>
    </r>
    <r>
      <rPr>
        <sz val="11"/>
        <color theme="1"/>
        <rFont val="Calibri"/>
        <family val="2"/>
        <scheme val="minor"/>
      </rPr>
      <t xml:space="preserve"> = Indicator value of indicator species i; each indicator species has specific indicator value for different specific evaluation (identifying the importance of pressures and effects)</t>
    </r>
  </si>
  <si>
    <t>stdev = standard deviation</t>
  </si>
  <si>
    <t>max = maximum observed value/occurrence</t>
  </si>
  <si>
    <t>avg = average value/occurrence</t>
  </si>
  <si>
    <t>T0 = current or most recent observed occurrence</t>
  </si>
  <si>
    <t>DE_Borkum-Reefground = Used benthos monitoring dataset of the Borkum Reefground (Germany) as used for the OSPAR Intermediate Assessment (according to Van Loon et al. (2018) with a low fisheries induced disturbance of on average &lt;&lt; 0,2 sweeps/year); data at replicate-level kindly provided by P. Schmitt (Bioconsult).</t>
  </si>
  <si>
    <t>References:</t>
  </si>
  <si>
    <t>UK_HoldernessOffshore = Used benthos monitoring dataset of Holderness Offshore (UK) as used for the OSPAR Intermediate Assessment (according to Van Loon et al. (2018) with a low fisheries induced disturbance of on average &lt;&lt; 0,2 sweeps/year).</t>
  </si>
  <si>
    <t>DE_SylterOuterReef = Used benthos monitoring dataset of the Sylter Outer Reef (Germany) as used for the OSPAR Intermediate Assessment (according to Van Loon et al. (2018) with a moderate fisheries induced disturbance of on average &lt; 1 sweeps/year); data at replicate-level kindly provided by P. Schmitt (Bioconsult).</t>
  </si>
  <si>
    <t>UK_NNorfolkSandbanks = Used benthos monitoring dataset of the northern Norfolk Sandbanks (UK) as used for the OSPAR Intermediate Assessment (according to Van Loon et al. (2018) with a moderate fisheries induced disturbance of on average &lt; 1 sweeps/year).</t>
  </si>
  <si>
    <t>UK_FarnesEast = Used benthos monitoring dataset of Farness East (UK) as used for the OSPAR Intermediate Assessment (according to Van Loon et al. (2018) with a low fisheries induced disturbance of on average &lt;&lt; 0,2 sweeps/year).</t>
  </si>
  <si>
    <t>UK_MarkhamsTriangle = Used benthos monitoring dataset of the Markhams Triangle (UK) as used for the OSPAR Intermediate Assessment (according to Van Loon et al. (2018) with a moderate fisheries induced disturbance of on average &lt; 1 sweeps/year).</t>
  </si>
  <si>
    <t>UK_NEFarnesDeep = Used benthos monitoring dataset of Farness Deep (UK) as used for the OSPAR Intermediate Assessment (according to Van Loon et al. (2018) with a low fisheries induced disturbance of on average &lt;&lt; 0,2 sweeps/year).</t>
  </si>
  <si>
    <t>UK_SwallowSand = Used benthos monitoring dataset of Swallow Sand (UK) as used for the OSPAR Intermediate Assessment (according to Van Loon et al. (2018) with a low fisheries induced disturbance of on average &lt;&lt; 0,2 sweeps/year).</t>
  </si>
  <si>
    <t>DE_ElbeUrstromValley = Used benthos monitoring dataset of the Borkum Reefground (Germany) as used for the OSPAR Intermediate Assessment (according to Van Loon et al. (2018) with a low fisheries induced disturbance of on average &lt;&lt; 0,2 sweeps/year); data at replicate-level kindly provided by P. Schmitt (Bioconsult).</t>
  </si>
  <si>
    <t>MPA = Marine Protected Area (those areas officially registered as Natura 2000 areas of any kind; not necessarily also management measures to maintain or improve benthic habitat quality are taken)</t>
  </si>
  <si>
    <t>n = number of samples</t>
  </si>
  <si>
    <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xml:space="preserve"> = Observation to reference ratio for species i, specific for the area of evaluation, the used observation methodology and data type as indicated</t>
    </r>
  </si>
  <si>
    <t>ln = natural logarithm</t>
  </si>
  <si>
    <t>exp = inverse natural logarithm; or e to the power of the term that follows.</t>
  </si>
  <si>
    <t>S = number of species</t>
  </si>
  <si>
    <t>Pres/Abs = Presence - absence recording of species in samples indicated with a '1' in case of presence (and '0' in case of absence of a species).</t>
  </si>
  <si>
    <t>Manual:</t>
  </si>
  <si>
    <t>Explanation of the column contents and/or what should be completed/replaced for application.</t>
  </si>
  <si>
    <t xml:space="preserve">At the bottom an indication of the type of testing for the comparison of BISI values is given; </t>
  </si>
  <si>
    <t>Different columns represent different evaluations for which indicator species might have indicator value;</t>
  </si>
  <si>
    <t>Optional specific evaluations (to identify the importance of pressures and effects):</t>
  </si>
  <si>
    <t>- Pressure indicators (indicator species have a pressure specific indicator value):</t>
  </si>
  <si>
    <t>- Recovery indicator (indicator species have a specific indicator value for recovery):</t>
  </si>
  <si>
    <t>- Effect indicators (indicator species show the specific importance of observed quality changes on ecological functioning aspects):</t>
  </si>
  <si>
    <t>The rows at the bottom present:</t>
  </si>
  <si>
    <t>The BISI-values are the actual results of the indicator (changes in BISI values should be tested and compared);</t>
  </si>
  <si>
    <t>- 'Critical Value of t', dependent of type of testing (i.e. confidence level and degrees of freedom)</t>
  </si>
  <si>
    <t>- 'Probability of Computed t', the actual test results based on the computed t statistic the degrees of freedom and whether it is a 1- or 2-sided test</t>
  </si>
  <si>
    <t>- Some aspects of concern at the level of individual indicator species are indicated in the column under 'specifics'.</t>
  </si>
  <si>
    <t>- The column 'references ' mentiones the used literature for characterisation and indication of indicator levels or ecotope specificity at the level of individual indicator species.</t>
  </si>
  <si>
    <t>PotIndSpec:</t>
  </si>
  <si>
    <t>- List of potential indicator species with regards to OSPAR region II</t>
  </si>
  <si>
    <t>Used literature references</t>
  </si>
  <si>
    <t>- Indication of for which ecotopes potential indicator species are selected, indicated with '1'.</t>
  </si>
  <si>
    <t>Below the total number of selected potential indicator species per ecotope.</t>
  </si>
  <si>
    <r>
      <t xml:space="preserve">ICES (2018). Spatial data layers of fishing intensity/pressure per gear type for surface and subsurface abrasion, for the years 2009 to 2017 in the OSPAR regions II and III (ver. 2, 22 January, 2019): </t>
    </r>
    <r>
      <rPr>
        <i/>
        <sz val="10"/>
        <color theme="1"/>
        <rFont val="Calibri"/>
        <family val="2"/>
        <scheme val="minor"/>
      </rPr>
      <t>ICES data product release</t>
    </r>
    <r>
      <rPr>
        <sz val="10"/>
        <color theme="1"/>
        <rFont val="Calibri"/>
        <family val="2"/>
        <scheme val="minor"/>
      </rPr>
      <t>, http://doi.org/10.17895/ices.data.4686.</t>
    </r>
  </si>
  <si>
    <r>
      <t xml:space="preserve">Van Loon, W.M.G.M., Walvoort, D.J.J., Van Hoey, G., Vina-Herbon, C., Blandon, A.,Pesch, R., Schmitt, P., Scholle, J., Heyer, K., Lavaleye, M., Phillips, G., Duineveld, C.A., Blomqvist, M. (2018). A regional benthic assessment method for the Southern North Sea using Margalef diversity and reference value modelling. </t>
    </r>
    <r>
      <rPr>
        <i/>
        <sz val="10"/>
        <color theme="1"/>
        <rFont val="Calibri"/>
        <family val="2"/>
        <scheme val="minor"/>
      </rPr>
      <t xml:space="preserve">Ecological Indicators </t>
    </r>
    <r>
      <rPr>
        <sz val="10"/>
        <color theme="1"/>
        <rFont val="Calibri"/>
        <family val="2"/>
        <scheme val="minor"/>
      </rPr>
      <t>89, 667-679.</t>
    </r>
  </si>
  <si>
    <t>Match WoRMS:</t>
  </si>
  <si>
    <t>Alignment of used taxonomic names as present in the provided monitoring data used for BISI development and application with the WoRMS database and selection and aggregation of provided taxa as potential indicator species</t>
  </si>
  <si>
    <t>Taxa corresponding with indicator species are indicated in the column 'Ind Spec Reg2' with a '1'. Occurence data of indicvidual insicator species under various synonyms/taxonomic names or categories should be ummed as indicated at sample level.</t>
  </si>
  <si>
    <t>Detailed derivation ref:</t>
  </si>
  <si>
    <t>Ref per Habitat:</t>
  </si>
  <si>
    <t>Ecotope area ratio:</t>
  </si>
  <si>
    <t>- Derived internal reference values at the ecotope level are transfered to this sheet and shown in the first columns.</t>
  </si>
  <si>
    <t>- The example test areas (country combined with inside or outside MPA and in case of the UK a subdivision in the southern and the northern North Sea region) are subdivided in the distinguished ecotopes, showing the surface area ratio.</t>
  </si>
  <si>
    <t>From the surface area ratio an area specific internal reference per indicator species is calculated for the test areas of concern.</t>
  </si>
  <si>
    <t>For comparison compiled references leaving out scarce available ecotopes (that are possibly not sampled as well) are presented as well in case this might be relevant (as those scarce ecotopes are however relavant in the areas of comparison, the references including all 6 ecotopes are transferred to the assessment sheets per country).</t>
  </si>
  <si>
    <t>Assessment sheets BE, DE, UK south, UK north, NL:</t>
  </si>
  <si>
    <t xml:space="preserve">List of indicator species for the evaluation of the area; </t>
  </si>
  <si>
    <t>- Area/type of evaluation is indicated at the top (in this case the BISI for inside MPA areas on top and below the BISI for outside MPA areas if sufficient monitoring sites are present);</t>
  </si>
  <si>
    <t>With example of evaluations of the quality status based on most recent monitoring data available from ODIMS at time of the OSPAR Intermediate Assessment (2010 for Belgium, 2012/2013 for Germany and the UK, 2015 for the Netherlands).</t>
  </si>
  <si>
    <t>- Realized weighted number of samples for the year of evaluation (in the same way as the reference and observation data calculated according to the ecotope area-ratio times the number of samples realized per ecotope for the year of evaluation).</t>
  </si>
  <si>
    <t>--&gt; should be replaced with the actual number of samples for the year of evaluation.</t>
  </si>
  <si>
    <r>
      <t>- The indicator specific observation to reference ratio (O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t>
    </r>
  </si>
  <si>
    <t>--&gt; For future evaluations the reference can be calculated and replaced depending on the area of concern, based on the surface area ratio.</t>
  </si>
  <si>
    <t>Data come in different columns with average values and standard deviations.</t>
  </si>
  <si>
    <r>
      <t>- The indicator species specific observation (O</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 as calculated from the monitoring data at the moment of evaluation.</t>
    </r>
  </si>
  <si>
    <t>Aequorea</t>
  </si>
  <si>
    <t>Aequoreidae</t>
  </si>
  <si>
    <t>Alcyonidium mamillatum</t>
  </si>
  <si>
    <t>Alcyonidium parasiticum</t>
  </si>
  <si>
    <t>mamillatum</t>
  </si>
  <si>
    <t>parasiticum</t>
  </si>
  <si>
    <t>Alcyonidium condylocinereum</t>
  </si>
  <si>
    <t>condylocinereum</t>
  </si>
  <si>
    <t>Alcyonium</t>
  </si>
  <si>
    <t>Alcyonacea</t>
  </si>
  <si>
    <t>Alcyoniidae</t>
  </si>
  <si>
    <t>digitatum</t>
  </si>
  <si>
    <t>Amphicteis midas</t>
  </si>
  <si>
    <t>midas</t>
  </si>
  <si>
    <t>Aora typica</t>
  </si>
  <si>
    <t>Arachnidium fibrosum</t>
  </si>
  <si>
    <t>Arachnidiidae</t>
  </si>
  <si>
    <t>Arachnidium</t>
  </si>
  <si>
    <t>Araphura</t>
  </si>
  <si>
    <t>Tanaelliae</t>
  </si>
  <si>
    <t>brevimanus</t>
  </si>
  <si>
    <t>Athenaria</t>
  </si>
  <si>
    <t>Bougainvillia muscus</t>
  </si>
  <si>
    <t>Bougainvillia superciliaris</t>
  </si>
  <si>
    <t>muscus</t>
  </si>
  <si>
    <t>superciliaris</t>
  </si>
  <si>
    <t>Callopora</t>
  </si>
  <si>
    <t>Callopora dumerilii</t>
  </si>
  <si>
    <t>Calloporidae</t>
  </si>
  <si>
    <t>dumerilii</t>
  </si>
  <si>
    <t>Caprella septentrionalis</t>
  </si>
  <si>
    <t>Celleporella hyalina</t>
  </si>
  <si>
    <t>Hippothoidae</t>
  </si>
  <si>
    <t>Celleporella</t>
  </si>
  <si>
    <t>hyalina</t>
  </si>
  <si>
    <t>Circeis paguri</t>
  </si>
  <si>
    <t>paguri</t>
  </si>
  <si>
    <t>Cliona celata</t>
  </si>
  <si>
    <t>Demospongiae</t>
  </si>
  <si>
    <t>Clionaida</t>
  </si>
  <si>
    <t>Clionaidae</t>
  </si>
  <si>
    <t>Cliona</t>
  </si>
  <si>
    <t>celata</t>
  </si>
  <si>
    <t>Cribilina punctata</t>
  </si>
  <si>
    <t>Cribrilina</t>
  </si>
  <si>
    <t>Cribrilina punctata</t>
  </si>
  <si>
    <t>Cribrilinidae</t>
  </si>
  <si>
    <t>alternate representation</t>
  </si>
  <si>
    <t>Amhitrite</t>
  </si>
  <si>
    <t>Dicoryne conferta</t>
  </si>
  <si>
    <t>Dicoryne</t>
  </si>
  <si>
    <t>conferta</t>
  </si>
  <si>
    <t>Dotidae</t>
  </si>
  <si>
    <t>Electra monostachys</t>
  </si>
  <si>
    <t>Ensis leei</t>
  </si>
  <si>
    <t>leei</t>
  </si>
  <si>
    <t>minor</t>
  </si>
  <si>
    <t>alernate representation</t>
  </si>
  <si>
    <t>rubricornis</t>
  </si>
  <si>
    <t>Escharoides coccinea</t>
  </si>
  <si>
    <t>Escharoides mamillata</t>
  </si>
  <si>
    <t>Exochellidae</t>
  </si>
  <si>
    <t>Escharoides</t>
  </si>
  <si>
    <t>coccinea</t>
  </si>
  <si>
    <t>mamllata</t>
  </si>
  <si>
    <t>Eteone spetsbergensis</t>
  </si>
  <si>
    <t>spetsbergensis</t>
  </si>
  <si>
    <t>Euphausiacea</t>
  </si>
  <si>
    <t>Farrella repens</t>
  </si>
  <si>
    <t>Farrellidae</t>
  </si>
  <si>
    <t>Farrella</t>
  </si>
  <si>
    <t>repens</t>
  </si>
  <si>
    <t>Filifera</t>
  </si>
  <si>
    <t>Funiculina quadrangularis</t>
  </si>
  <si>
    <t>Funiculinidae</t>
  </si>
  <si>
    <t>Funiculina</t>
  </si>
  <si>
    <t>quadrangularis</t>
  </si>
  <si>
    <t>Garveia nutans</t>
  </si>
  <si>
    <t>Garveia</t>
  </si>
  <si>
    <t>Halecium beanii</t>
  </si>
  <si>
    <t>Halichondria (Halichondria) panicea</t>
  </si>
  <si>
    <t>Halitholus yoldiaearcticae</t>
  </si>
  <si>
    <t>Haleciidae</t>
  </si>
  <si>
    <t>Halecium</t>
  </si>
  <si>
    <t>Halichondria</t>
  </si>
  <si>
    <t>Halitholus</t>
  </si>
  <si>
    <t>Suberitida</t>
  </si>
  <si>
    <t>Halichondriidae</t>
  </si>
  <si>
    <t>panicea</t>
  </si>
  <si>
    <t>yoldiaearcticae</t>
  </si>
  <si>
    <t>Pandeidae</t>
  </si>
  <si>
    <t>Haustoriidae</t>
  </si>
  <si>
    <t>Haustorius</t>
  </si>
  <si>
    <t>Hydrallmania falcata</t>
  </si>
  <si>
    <t>Sertulariidae</t>
  </si>
  <si>
    <t>Hydrallmania</t>
  </si>
  <si>
    <t>Cuspidella</t>
  </si>
  <si>
    <t>Jassa herdmani</t>
  </si>
  <si>
    <t>herdmani</t>
  </si>
  <si>
    <t>pilosus</t>
  </si>
  <si>
    <t>Leptognathiidae</t>
  </si>
  <si>
    <t>Leuckartiara</t>
  </si>
  <si>
    <t>Leuckartiara octona</t>
  </si>
  <si>
    <t>octona</t>
  </si>
  <si>
    <t>Lovenella clausa</t>
  </si>
  <si>
    <t>Lovenellidae</t>
  </si>
  <si>
    <t>Lovenella</t>
  </si>
  <si>
    <t>clausa</t>
  </si>
  <si>
    <t>papillicornis</t>
  </si>
  <si>
    <t>Membranipora membranacea</t>
  </si>
  <si>
    <t>Membraniporidae</t>
  </si>
  <si>
    <t>Menbranipora</t>
  </si>
  <si>
    <t>membranacea</t>
  </si>
  <si>
    <t>Neanthes fucata</t>
  </si>
  <si>
    <t>Neanthes</t>
  </si>
  <si>
    <t>fucata</t>
  </si>
  <si>
    <t>Neptunea antiqua</t>
  </si>
  <si>
    <t>Neptunea</t>
  </si>
  <si>
    <t>antiqua</t>
  </si>
  <si>
    <t>gracile</t>
  </si>
  <si>
    <t>Obelia geniculata</t>
  </si>
  <si>
    <t>geniculata</t>
  </si>
  <si>
    <t>Oligochaeta</t>
  </si>
  <si>
    <t>Parexogone hebes (epitoke)</t>
  </si>
  <si>
    <t>Penetrantia concharum</t>
  </si>
  <si>
    <t>Penetrantiidae</t>
  </si>
  <si>
    <t>Penetrantia</t>
  </si>
  <si>
    <t>concharum</t>
  </si>
  <si>
    <t>Phialella quadrata</t>
  </si>
  <si>
    <t>Phialellidae</t>
  </si>
  <si>
    <t>Phialella</t>
  </si>
  <si>
    <t>quadrata</t>
  </si>
  <si>
    <t>aperta</t>
  </si>
  <si>
    <t>reinhardi</t>
  </si>
  <si>
    <t>Philine quadripartita</t>
  </si>
  <si>
    <t>quadripartita</t>
  </si>
  <si>
    <t>Pododesmus</t>
  </si>
  <si>
    <t>Polydorini</t>
  </si>
  <si>
    <t>Polynoinae</t>
  </si>
  <si>
    <t>Puellina</t>
  </si>
  <si>
    <t>Ramphonotus minax</t>
  </si>
  <si>
    <t>ramphonotus</t>
  </si>
  <si>
    <t>minax</t>
  </si>
  <si>
    <t>Rhizorhagium arenosum</t>
  </si>
  <si>
    <t>Rhizorhagium</t>
  </si>
  <si>
    <t>arenosum</t>
  </si>
  <si>
    <t>Sepiola</t>
  </si>
  <si>
    <t>Sepiida</t>
  </si>
  <si>
    <t>Sepiolidae</t>
  </si>
  <si>
    <t>Serpula vermicularis</t>
  </si>
  <si>
    <t>Serpula</t>
  </si>
  <si>
    <t>vermicularis</t>
  </si>
  <si>
    <t>Sertularia cupressina</t>
  </si>
  <si>
    <t>Sertularia</t>
  </si>
  <si>
    <t>cupressina</t>
  </si>
  <si>
    <t>Suberites carnosus</t>
  </si>
  <si>
    <t>Suberitidae</t>
  </si>
  <si>
    <t>Suberites</t>
  </si>
  <si>
    <t>carnosus</t>
  </si>
  <si>
    <t>haplocheles</t>
  </si>
  <si>
    <t>Synchelidium intermedium</t>
  </si>
  <si>
    <t>intermedium</t>
  </si>
  <si>
    <t>Terbellidae</t>
  </si>
  <si>
    <t>Thracioidea</t>
  </si>
  <si>
    <t>Triticella pedicellata</t>
  </si>
  <si>
    <t>pedocellata</t>
  </si>
  <si>
    <t>Tryphosella horingi</t>
  </si>
  <si>
    <t>horingi</t>
  </si>
  <si>
    <t>Turritellinella tricarinata</t>
  </si>
  <si>
    <t>Turritellinella</t>
  </si>
  <si>
    <t>tricarinata</t>
  </si>
  <si>
    <t>Alcyonidium condylocinereum/diaphanum</t>
  </si>
  <si>
    <t>Aspidelectra melolontha</t>
  </si>
  <si>
    <t>Aspidelectra</t>
  </si>
  <si>
    <t>melolontha</t>
  </si>
  <si>
    <t>Asthenognathus</t>
  </si>
  <si>
    <t>Varunidae</t>
  </si>
  <si>
    <t>Asthenonathus</t>
  </si>
  <si>
    <t>Austrominius modestus</t>
  </si>
  <si>
    <t>Austrobalanidae</t>
  </si>
  <si>
    <t>Austrominius</t>
  </si>
  <si>
    <t>Conopeum reticulum</t>
  </si>
  <si>
    <t>Conopeum</t>
  </si>
  <si>
    <t>reticulum</t>
  </si>
  <si>
    <t>Einhornia crustulenta</t>
  </si>
  <si>
    <t>Einhornia</t>
  </si>
  <si>
    <t>crustulenta</t>
  </si>
  <si>
    <t>Eteone barbata</t>
  </si>
  <si>
    <t>Eucheilota maculata</t>
  </si>
  <si>
    <t>Eucheilota</t>
  </si>
  <si>
    <t>Eunereis elittoralis</t>
  </si>
  <si>
    <t>Exogoninae</t>
  </si>
  <si>
    <t>Flustra foliacea</t>
  </si>
  <si>
    <t>Flustridae</t>
  </si>
  <si>
    <t>Flustra</t>
  </si>
  <si>
    <t>foliacea</t>
  </si>
  <si>
    <t>Halichondria panicea</t>
  </si>
  <si>
    <t>Hypophorella expansa</t>
  </si>
  <si>
    <t>Hypophorellidae</t>
  </si>
  <si>
    <t>Hypophorella</t>
  </si>
  <si>
    <t>expansa</t>
  </si>
  <si>
    <t>Laevicardium crassum</t>
  </si>
  <si>
    <t>Laevicardium</t>
  </si>
  <si>
    <t>crassum</t>
  </si>
  <si>
    <t>Limecola</t>
  </si>
  <si>
    <t>Littorina littorea</t>
  </si>
  <si>
    <t>Littorina</t>
  </si>
  <si>
    <t>littorea</t>
  </si>
  <si>
    <t>Loxosomella harmeri</t>
  </si>
  <si>
    <t>Loxosomella phascolosomata</t>
  </si>
  <si>
    <t>Loxosomatidae</t>
  </si>
  <si>
    <t>Loxosomella</t>
  </si>
  <si>
    <t>harmeri</t>
  </si>
  <si>
    <t>phascolosomata</t>
  </si>
  <si>
    <t>Macomangulus</t>
  </si>
  <si>
    <t>Macropodia parva</t>
  </si>
  <si>
    <t>Marenzelleria viridis</t>
  </si>
  <si>
    <t>Marenzelleria</t>
  </si>
  <si>
    <t>Maxmuelleria lankesteri</t>
  </si>
  <si>
    <t>Bonelliidae</t>
  </si>
  <si>
    <t>Maxmuelleria</t>
  </si>
  <si>
    <t>Mimachlamys</t>
  </si>
  <si>
    <t>Mulinia lateralis</t>
  </si>
  <si>
    <t>Mulinia</t>
  </si>
  <si>
    <t>lateralis</t>
  </si>
  <si>
    <t>Musculus niger</t>
  </si>
  <si>
    <t>niger</t>
  </si>
  <si>
    <t>Nassarius nitidus</t>
  </si>
  <si>
    <t>Tritia nitida</t>
  </si>
  <si>
    <t>nitidus</t>
  </si>
  <si>
    <t>Obelia dichotoma</t>
  </si>
  <si>
    <t>dichotoma</t>
  </si>
  <si>
    <t>Paramysis</t>
  </si>
  <si>
    <t>Paramysis arenosa</t>
  </si>
  <si>
    <t>Parasagitta setosa</t>
  </si>
  <si>
    <t>Phaenopsectra</t>
  </si>
  <si>
    <t>Insecta</t>
  </si>
  <si>
    <t>Diptera</t>
  </si>
  <si>
    <t>Chironomidae</t>
  </si>
  <si>
    <t>freshwater</t>
  </si>
  <si>
    <t>Phallodrilinae</t>
  </si>
  <si>
    <t>Phallodrilus parthenopaeus</t>
  </si>
  <si>
    <t>Phallodrilus</t>
  </si>
  <si>
    <t>parthenopaeus</t>
  </si>
  <si>
    <t>Podocoryna carnea</t>
  </si>
  <si>
    <t>Podocoryna</t>
  </si>
  <si>
    <t>carnea</t>
  </si>
  <si>
    <t>Polychaeta incertae sedis</t>
  </si>
  <si>
    <t>temporary name</t>
  </si>
  <si>
    <t>Processa canaliculata</t>
  </si>
  <si>
    <t>canaliculata</t>
  </si>
  <si>
    <t>Processa nouveli</t>
  </si>
  <si>
    <t>spallanzanii</t>
  </si>
  <si>
    <t>troglodytes</t>
  </si>
  <si>
    <t>Cylista troglodytes</t>
  </si>
  <si>
    <t>Cylista</t>
  </si>
  <si>
    <t>Sagartiogeton</t>
  </si>
  <si>
    <t>Sagartiogeton undatus</t>
  </si>
  <si>
    <t>Cylista undata</t>
  </si>
  <si>
    <t>Scolelepis cantabra</t>
  </si>
  <si>
    <t>alterate representation</t>
  </si>
  <si>
    <t>Scolelepis (Scolelepis) cantabra</t>
  </si>
  <si>
    <t>cantabra</t>
  </si>
  <si>
    <t>Scyphozoa</t>
  </si>
  <si>
    <t>Scypozoa</t>
  </si>
  <si>
    <t>Securiflustra securifrons</t>
  </si>
  <si>
    <t>Securiflustra</t>
  </si>
  <si>
    <t>securifrons</t>
  </si>
  <si>
    <t>Tellininae</t>
  </si>
  <si>
    <t>Terebellides shetlandica</t>
  </si>
  <si>
    <t>shetlandica</t>
  </si>
  <si>
    <t>Tricellaria ternata</t>
  </si>
  <si>
    <t>Candidae</t>
  </si>
  <si>
    <t>Tricellaria</t>
  </si>
  <si>
    <t>ternata</t>
  </si>
  <si>
    <t>reticulata</t>
  </si>
  <si>
    <t>Tryphosa crenata</t>
  </si>
  <si>
    <t>Tubificoides brownae</t>
  </si>
  <si>
    <t>brownae</t>
  </si>
  <si>
    <r>
      <t xml:space="preserve">Magelona johnstoni </t>
    </r>
    <r>
      <rPr>
        <sz val="10"/>
        <color theme="1"/>
        <rFont val="Arial"/>
        <family val="2"/>
      </rPr>
      <t xml:space="preserve">+ </t>
    </r>
    <r>
      <rPr>
        <i/>
        <sz val="10"/>
        <color theme="1"/>
        <rFont val="Arial"/>
        <family val="2"/>
      </rPr>
      <t>M. filiformis</t>
    </r>
  </si>
  <si>
    <t>Acidostoma neglectum</t>
  </si>
  <si>
    <t>neglectum</t>
  </si>
  <si>
    <t>Aetea sica</t>
  </si>
  <si>
    <t>Aeteidae</t>
  </si>
  <si>
    <t>Aetea</t>
  </si>
  <si>
    <t>sica</t>
  </si>
  <si>
    <t>Alentia gelatinosa</t>
  </si>
  <si>
    <t>Alentia</t>
  </si>
  <si>
    <t>gelatinosa</t>
  </si>
  <si>
    <t>Amathia lendigera</t>
  </si>
  <si>
    <t>Vesiculariidae</t>
  </si>
  <si>
    <t>Amahia</t>
  </si>
  <si>
    <t>lendigera</t>
  </si>
  <si>
    <t>ammodytes</t>
  </si>
  <si>
    <t>Ampelisca aequicornis</t>
  </si>
  <si>
    <t>aequicornis</t>
  </si>
  <si>
    <t>Ampelisca lusitanica</t>
  </si>
  <si>
    <t>lusitanica</t>
  </si>
  <si>
    <t>Amphiblestrum flemingii</t>
  </si>
  <si>
    <t>Amphilestrum</t>
  </si>
  <si>
    <t>flemingii</t>
  </si>
  <si>
    <t>Amphilochoides serratipes</t>
  </si>
  <si>
    <t>Amphilochoides</t>
  </si>
  <si>
    <t>serratipes</t>
  </si>
  <si>
    <t>Amphiura (Amphiura)</t>
  </si>
  <si>
    <t>Ampithoe ramondi</t>
  </si>
  <si>
    <t>ramondi</t>
  </si>
  <si>
    <t>Anapagurus chiroacanthus</t>
  </si>
  <si>
    <t>chiroacanthus</t>
  </si>
  <si>
    <t>Anarhichas</t>
  </si>
  <si>
    <t>Anarhichadidae</t>
  </si>
  <si>
    <t>Animoceradocus semiserratus</t>
  </si>
  <si>
    <t>Animoceradocus</t>
  </si>
  <si>
    <t>semiserratus</t>
  </si>
  <si>
    <t>Anomura</t>
  </si>
  <si>
    <t>Antinoe</t>
  </si>
  <si>
    <t>Apherusa henneguyi</t>
  </si>
  <si>
    <t>henneguyi</t>
  </si>
  <si>
    <t>Asbjornsenia</t>
  </si>
  <si>
    <t>Astropecten jonstoni</t>
  </si>
  <si>
    <t>Barentsia matsushimana</t>
  </si>
  <si>
    <t>Barentsiidae</t>
  </si>
  <si>
    <t>Barentsia</t>
  </si>
  <si>
    <t>matsushimana</t>
  </si>
  <si>
    <t>Branchiura</t>
  </si>
  <si>
    <t>Ichthyostraca</t>
  </si>
  <si>
    <t>Buglossidium luteum</t>
  </si>
  <si>
    <t>Pleuronectiformes</t>
  </si>
  <si>
    <t>Soleidae</t>
  </si>
  <si>
    <t>Buglossidium</t>
  </si>
  <si>
    <t>luteum</t>
  </si>
  <si>
    <t>Bugula</t>
  </si>
  <si>
    <t>Bugulidae</t>
  </si>
  <si>
    <t>Callionymus</t>
  </si>
  <si>
    <t>Callionymidae</t>
  </si>
  <si>
    <t>Callopora craticula</t>
  </si>
  <si>
    <t>craticula</t>
  </si>
  <si>
    <t>Calycella syringa</t>
  </si>
  <si>
    <t>Calycella</t>
  </si>
  <si>
    <t>syringa</t>
  </si>
  <si>
    <t>Capnea sanguinea</t>
  </si>
  <si>
    <t>Capneidae</t>
  </si>
  <si>
    <t>Capnea</t>
  </si>
  <si>
    <t>Caulleriella bioculata</t>
  </si>
  <si>
    <t>bioculata</t>
  </si>
  <si>
    <t>Cellepora pumicosa</t>
  </si>
  <si>
    <t>Celleporidae</t>
  </si>
  <si>
    <t>Cellepora</t>
  </si>
  <si>
    <t>pumicosa</t>
  </si>
  <si>
    <t>Chone fauveli</t>
  </si>
  <si>
    <t>fauveli</t>
  </si>
  <si>
    <t>Chorizopora brongniartii</t>
  </si>
  <si>
    <t>Chrysallida</t>
  </si>
  <si>
    <t>Chorizoporidae</t>
  </si>
  <si>
    <t>Chorizopora</t>
  </si>
  <si>
    <t>brongniartii</t>
  </si>
  <si>
    <t>Clavulariidae</t>
  </si>
  <si>
    <t>Clytia gracilis</t>
  </si>
  <si>
    <t>Collembola</t>
  </si>
  <si>
    <t>Cradoscrupocellaria reptans</t>
  </si>
  <si>
    <t>Cradoscrupocellaria</t>
  </si>
  <si>
    <t>reptans</t>
  </si>
  <si>
    <t>Crisia</t>
  </si>
  <si>
    <t>Crisia aculeata</t>
  </si>
  <si>
    <t>Crisiidae</t>
  </si>
  <si>
    <t>Stenolaemata</t>
  </si>
  <si>
    <t>cyclostomatida</t>
  </si>
  <si>
    <t>Cyclostomatida</t>
  </si>
  <si>
    <t>Cyrillia linearis</t>
  </si>
  <si>
    <t>Cyrillia</t>
  </si>
  <si>
    <t>Didemnidae</t>
  </si>
  <si>
    <t>Aplousobranchia</t>
  </si>
  <si>
    <t>Diphasia</t>
  </si>
  <si>
    <t>Diplecogaster bimaculata bimaculata</t>
  </si>
  <si>
    <t>Gobiesociformes</t>
  </si>
  <si>
    <t>Gobiesocidae</t>
  </si>
  <si>
    <t>Diplecogaster</t>
  </si>
  <si>
    <t>bimaculata</t>
  </si>
  <si>
    <t>Dipolydora flava</t>
  </si>
  <si>
    <t>Disporella hispida</t>
  </si>
  <si>
    <t>Lichenoporidae</t>
  </si>
  <si>
    <t>Disporella</t>
  </si>
  <si>
    <t>Echinocardium pennatifidum</t>
  </si>
  <si>
    <t>pennatifidum</t>
  </si>
  <si>
    <t>Escharella</t>
  </si>
  <si>
    <t>Escharella immersa</t>
  </si>
  <si>
    <t>Escharellidae</t>
  </si>
  <si>
    <t>immersa</t>
  </si>
  <si>
    <t>Eucarida</t>
  </si>
  <si>
    <t>Eudendrium</t>
  </si>
  <si>
    <t>Eudendrium armstongi</t>
  </si>
  <si>
    <t>Eudendriidae</t>
  </si>
  <si>
    <t>armstongi</t>
  </si>
  <si>
    <t>Eulima bivittata</t>
  </si>
  <si>
    <t>bivittata</t>
  </si>
  <si>
    <t>Eusyllis lamelligera</t>
  </si>
  <si>
    <t>lamelligera</t>
  </si>
  <si>
    <t>Fenestrulina malusii</t>
  </si>
  <si>
    <t>Fenestrulinidae</t>
  </si>
  <si>
    <t>Fenestrulina</t>
  </si>
  <si>
    <t>malusii</t>
  </si>
  <si>
    <t>Fimbriosthenelais zetlandica</t>
  </si>
  <si>
    <t>Fimbriosthenelais</t>
  </si>
  <si>
    <t>Flustrina</t>
  </si>
  <si>
    <t>Galathowenia fragilis</t>
  </si>
  <si>
    <t>Galeommatoidea</t>
  </si>
  <si>
    <t>Gastrosaccus sanctus</t>
  </si>
  <si>
    <t>sanctus</t>
  </si>
  <si>
    <t>Goniada emerita</t>
  </si>
  <si>
    <t>emerita</t>
  </si>
  <si>
    <t>Guernea (Guernea) coalita</t>
  </si>
  <si>
    <t>Dexaminidae</t>
  </si>
  <si>
    <t>Guernea</t>
  </si>
  <si>
    <t>coalita</t>
  </si>
  <si>
    <t>Gymnammodytes semisquamatus</t>
  </si>
  <si>
    <t>Gymnammodytes</t>
  </si>
  <si>
    <t>semisquamatus</t>
  </si>
  <si>
    <t>Halcampidae</t>
  </si>
  <si>
    <t>Hardametopa nasuta</t>
  </si>
  <si>
    <t>Hardametopa</t>
  </si>
  <si>
    <t>nasuta</t>
  </si>
  <si>
    <t>Harmothoe antilopes</t>
  </si>
  <si>
    <t>antilopes</t>
  </si>
  <si>
    <t>Harpinia serrata</t>
  </si>
  <si>
    <t>Hexacorallia</t>
  </si>
  <si>
    <t>Hippoporina pertusa</t>
  </si>
  <si>
    <t>Hippothoa divaricata</t>
  </si>
  <si>
    <t>Hirudinea</t>
  </si>
  <si>
    <t>Bitectiporidae</t>
  </si>
  <si>
    <t>Hippoporina</t>
  </si>
  <si>
    <t>Hippothoa</t>
  </si>
  <si>
    <t>pertusa</t>
  </si>
  <si>
    <t>divaricata</t>
  </si>
  <si>
    <t>Hydroides elegans</t>
  </si>
  <si>
    <t>Hydroidolina</t>
  </si>
  <si>
    <t>Idunella picta</t>
  </si>
  <si>
    <t>Kroyera</t>
  </si>
  <si>
    <t>Lagotia viridis</t>
  </si>
  <si>
    <t>Ciliophora</t>
  </si>
  <si>
    <t>Heterotrichea</t>
  </si>
  <si>
    <t>Heterotrichichida</t>
  </si>
  <si>
    <t>Folliculinidae</t>
  </si>
  <si>
    <t>Lagotia</t>
  </si>
  <si>
    <t>Leptosynapta cruenta</t>
  </si>
  <si>
    <t>cruenta</t>
  </si>
  <si>
    <t>Leufroyia concinna</t>
  </si>
  <si>
    <t>Leufroyia</t>
  </si>
  <si>
    <t>concinna</t>
  </si>
  <si>
    <t>Liljeborgia pallida</t>
  </si>
  <si>
    <t>Liljeborgia</t>
  </si>
  <si>
    <t>Lysilla nivea</t>
  </si>
  <si>
    <t>nivea</t>
  </si>
  <si>
    <t>Maera</t>
  </si>
  <si>
    <t>Micrenophrys lilljeborgii</t>
  </si>
  <si>
    <t>Scorpaeniformes</t>
  </si>
  <si>
    <t>Cottidae</t>
  </si>
  <si>
    <t>Micrenophrys</t>
  </si>
  <si>
    <t>lilljeborgii</t>
  </si>
  <si>
    <t>Microporella ciliata</t>
  </si>
  <si>
    <t>Microporella</t>
  </si>
  <si>
    <t>Nassarius</t>
  </si>
  <si>
    <t>Nebalia borealis</t>
  </si>
  <si>
    <t>Nebalia herbstii</t>
  </si>
  <si>
    <t>herbstii</t>
  </si>
  <si>
    <t>Necora puber</t>
  </si>
  <si>
    <t>Necora</t>
  </si>
  <si>
    <t>puber</t>
  </si>
  <si>
    <t>Neolagenipora collaris</t>
  </si>
  <si>
    <t>Neolagenipora</t>
  </si>
  <si>
    <t>collaris</t>
  </si>
  <si>
    <t>Nothria britannica</t>
  </si>
  <si>
    <t>Nucula hanleyi</t>
  </si>
  <si>
    <t>hanleyi</t>
  </si>
  <si>
    <t>Odostomia plicata</t>
  </si>
  <si>
    <t>Odostomia turrita</t>
  </si>
  <si>
    <t>plicata</t>
  </si>
  <si>
    <t>turrita</t>
  </si>
  <si>
    <t>Onchnesoma squamatum</t>
  </si>
  <si>
    <t>Onchnesoma</t>
  </si>
  <si>
    <t>squamatum</t>
  </si>
  <si>
    <t>Oncousoecia dilatans</t>
  </si>
  <si>
    <t>Oncousoeciidae</t>
  </si>
  <si>
    <t>Oncousoecia</t>
  </si>
  <si>
    <t>dilatans</t>
  </si>
  <si>
    <t>Ophelia neglecta</t>
  </si>
  <si>
    <t>Orbinia armandi</t>
  </si>
  <si>
    <t>armandi</t>
  </si>
  <si>
    <t>Owenia borealis</t>
  </si>
  <si>
    <t>Palliolum incomparabile</t>
  </si>
  <si>
    <t>incomparabile</t>
  </si>
  <si>
    <t>Parasmittina trispinosa</t>
  </si>
  <si>
    <t>Smittinidae</t>
  </si>
  <si>
    <t>Parasmittina</t>
  </si>
  <si>
    <t>Parathyasira</t>
  </si>
  <si>
    <t>Parougia caeca</t>
  </si>
  <si>
    <t>Paucibranchiata</t>
  </si>
  <si>
    <t>Philocheras sculptus</t>
  </si>
  <si>
    <t>sculptus</t>
  </si>
  <si>
    <t>Pionosyllis</t>
  </si>
  <si>
    <t>Pista lornensis</t>
  </si>
  <si>
    <t>lomensis</t>
  </si>
  <si>
    <t>Plagioeciidae</t>
  </si>
  <si>
    <t>Pleuronectidae</t>
  </si>
  <si>
    <t>Polycarpa</t>
  </si>
  <si>
    <t>Polycirrus denticulatus</t>
  </si>
  <si>
    <t>Polycirrus norvegicus</t>
  </si>
  <si>
    <t>Polysiphonia</t>
  </si>
  <si>
    <t>Plantae</t>
  </si>
  <si>
    <t>Rhodophyta</t>
  </si>
  <si>
    <t>Florideophyceae</t>
  </si>
  <si>
    <t>Ceramiales</t>
  </si>
  <si>
    <t>Rhodomelaceae</t>
  </si>
  <si>
    <t>Porella</t>
  </si>
  <si>
    <t>Porella concinna</t>
  </si>
  <si>
    <t>Bryocryptellidae</t>
  </si>
  <si>
    <t>Protula tubularia</t>
  </si>
  <si>
    <t>Protula</t>
  </si>
  <si>
    <t>tubularia</t>
  </si>
  <si>
    <t>Rhizorhagium roseum</t>
  </si>
  <si>
    <t>roseum</t>
  </si>
  <si>
    <t>Rostroculodes</t>
  </si>
  <si>
    <t>Sarcodictyon roseum</t>
  </si>
  <si>
    <t>Sarcodictyon</t>
  </si>
  <si>
    <t>Sarsia tubulosa</t>
  </si>
  <si>
    <t>tubulosa</t>
  </si>
  <si>
    <t>Schizomavella</t>
  </si>
  <si>
    <t>Schizomavella (Schizomavella) auriculata</t>
  </si>
  <si>
    <t>auriculata</t>
  </si>
  <si>
    <t>Schizomavella (Schizomavella) linearis</t>
  </si>
  <si>
    <t>Schizoporella</t>
  </si>
  <si>
    <t>Schizoporellidae</t>
  </si>
  <si>
    <t>Scoletoma magnidentata</t>
  </si>
  <si>
    <t>magnidentata</t>
  </si>
  <si>
    <t>Scrupocellaria</t>
  </si>
  <si>
    <t>Scrupocellaria scrupea</t>
  </si>
  <si>
    <t>Scrupocellaria scruposa</t>
  </si>
  <si>
    <t>scrupea</t>
  </si>
  <si>
    <t>scruposa</t>
  </si>
  <si>
    <t>Sertularella</t>
  </si>
  <si>
    <t>Spatangoidea</t>
  </si>
  <si>
    <t>Stauromedusae</t>
  </si>
  <si>
    <t>Staurozoa</t>
  </si>
  <si>
    <t>Stomachetosella</t>
  </si>
  <si>
    <t>Stomachetosellidae</t>
  </si>
  <si>
    <t>Syllides benedicti</t>
  </si>
  <si>
    <t>Syllides japonicus</t>
  </si>
  <si>
    <t>japonicus</t>
  </si>
  <si>
    <t>Syllis parapari</t>
  </si>
  <si>
    <t>parapari</t>
  </si>
  <si>
    <t>Tegella unicornis</t>
  </si>
  <si>
    <t>Tegella</t>
  </si>
  <si>
    <t>Tellinoidea</t>
  </si>
  <si>
    <t>Terebellinae</t>
  </si>
  <si>
    <t>Thalassinidae</t>
  </si>
  <si>
    <t>Thracia gracilis</t>
  </si>
  <si>
    <t>Thyasira sarsii</t>
  </si>
  <si>
    <t>Trapania</t>
  </si>
  <si>
    <t>Trypanosyllis zebra</t>
  </si>
  <si>
    <t>Trypanosyllis</t>
  </si>
  <si>
    <t>zebra</t>
  </si>
  <si>
    <t>Tryphosella lowryi</t>
  </si>
  <si>
    <t>lowryi</t>
  </si>
  <si>
    <t>Tryphosella nanoides</t>
  </si>
  <si>
    <t>nanoides</t>
  </si>
  <si>
    <t>Tubularia</t>
  </si>
  <si>
    <t>Tubulipora</t>
  </si>
  <si>
    <t>Tubuliporidae</t>
  </si>
  <si>
    <t>Tubulipora lobifera</t>
  </si>
  <si>
    <t>lobifera</t>
  </si>
  <si>
    <t>Turbicellepora avicularis</t>
  </si>
  <si>
    <t>Turbicellepora</t>
  </si>
  <si>
    <t>avicularis</t>
  </si>
  <si>
    <t>Turbonilla acuta</t>
  </si>
  <si>
    <t>exact+G1765:J1765</t>
  </si>
  <si>
    <t>Vesicularia spinosa</t>
  </si>
  <si>
    <t>Vesicularia</t>
  </si>
  <si>
    <t>Stöhr, S., O’Hara, T., Thuy, B. (2019). World Ophiuroidea Database. Accessed through: World Register of Marine Species at: http://www.marinespecies.org in 2019.</t>
  </si>
  <si>
    <t>MarLIN (2006). BIOTIC - Biological Traits Information Catalogue. Marine Life Information Network. Plymouth: Marine Biological Association of the United Kingdom. [Cited 2019] Available from: http://www.marlin.ac.uk/biotic.</t>
  </si>
  <si>
    <r>
      <t>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</si>
  <si>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t>Average IV:</t>
  </si>
  <si>
    <r>
      <t>BISI = exp((1/S)*∑(IV</t>
    </r>
    <r>
      <rPr>
        <vertAlign val="subscript"/>
        <sz val="16"/>
        <color rgb="FF000000"/>
        <rFont val="Calibri"/>
        <family val="2"/>
        <scheme val="minor"/>
      </rPr>
      <t>i</t>
    </r>
    <r>
      <rPr>
        <sz val="16"/>
        <color rgb="FF000000"/>
        <rFont val="Calibri"/>
        <family val="2"/>
        <scheme val="minor"/>
      </rPr>
      <t>*ln(O</t>
    </r>
    <r>
      <rPr>
        <vertAlign val="subscript"/>
        <sz val="16"/>
        <color rgb="FF000000"/>
        <rFont val="Calibri"/>
        <family val="2"/>
        <scheme val="minor"/>
      </rPr>
      <t>i</t>
    </r>
    <r>
      <rPr>
        <sz val="16"/>
        <color rgb="FF000000"/>
        <rFont val="Calibri"/>
        <family val="2"/>
        <scheme val="minor"/>
      </rPr>
      <t>/R</t>
    </r>
    <r>
      <rPr>
        <vertAlign val="subscript"/>
        <sz val="16"/>
        <color rgb="FF000000"/>
        <rFont val="Calibri"/>
        <family val="2"/>
        <scheme val="minor"/>
      </rPr>
      <t>i</t>
    </r>
    <r>
      <rPr>
        <sz val="16"/>
        <color rgb="FF000000"/>
        <rFont val="Calibri"/>
        <family val="2"/>
        <scheme val="minor"/>
      </rPr>
      <t>)))</t>
    </r>
  </si>
  <si>
    <t>1-sided independent t-test (with reference)</t>
  </si>
  <si>
    <r>
      <t>Variance</t>
    </r>
    <r>
      <rPr>
        <vertAlign val="subscript"/>
        <sz val="11"/>
        <color theme="1"/>
        <rFont val="Calibri"/>
        <family val="2"/>
        <scheme val="minor"/>
      </rPr>
      <t>IIS</t>
    </r>
    <r>
      <rPr>
        <sz val="11"/>
        <color theme="1"/>
        <rFont val="Calibri"/>
        <family val="2"/>
        <scheme val="minor"/>
      </rPr>
      <t xml:space="preserve"> = IV</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</si>
  <si>
    <t>* Broad scale habitat classification according to EUSeaMap (2016) is adopted; according to the new suggested classification as already adopted as the classification of MSFD broad scale habitats in EUSeaMap (2019), the level of classification would be according to level 2 with some deviations at lower aggregation level of what belongs to the indicated classes.</t>
  </si>
  <si>
    <t>Those species in the end not seleceted as indicator species for the general quality assessment of OSPAR region II are indicated in yellow; with reason of concern indicated in yellow as well in the remainder of the columns.</t>
  </si>
  <si>
    <t>Overview of synonyms as used for potential indicator species as present in the used data sets for construction and application of the BISI.</t>
  </si>
  <si>
    <t>Indicators to focus on to assess certain typical pressures that might be of importance in the area of concern and the meaning of certain ecological functioning indicators are clarified.</t>
  </si>
  <si>
    <t>- Indication of the ecotopes for which potential indicator species are selected; indicated with '1'.</t>
  </si>
  <si>
    <r>
      <t>- Proposed sampling technique (species that can be assessed on basis of grab or corer samples of approximately 0,1 m</t>
    </r>
    <r>
      <rPr>
        <vertAlign val="superscript"/>
        <sz val="11"/>
        <color theme="1"/>
        <rFont val="Calibri"/>
        <family val="2"/>
        <scheme val="minor"/>
      </rPr>
      <t>2</t>
    </r>
    <r>
      <rPr>
        <sz val="11"/>
        <color theme="1"/>
        <rFont val="Calibri"/>
        <family val="2"/>
        <scheme val="minor"/>
      </rPr>
      <t xml:space="preserve"> are selected).</t>
    </r>
  </si>
  <si>
    <t>- Type of benthos data used in the BISI (for reference and observation); in this case generally densities and in a few cases presence/absence data.</t>
  </si>
  <si>
    <t>- Column with results of calculation (power analyses) of lowest number of samples necessary to detect differences of 50% (at p&lt;0,05) in spatial occurrence (presence/absence) with a power of 80% for individual potential indicator species for separate datasets and years (these results are only used to select indicator species with potentially sufficient power to detect differences if there are).</t>
  </si>
  <si>
    <r>
      <t>- Indicator values (iv</t>
    </r>
    <r>
      <rPr>
        <vertAlign val="subscript"/>
        <sz val="11"/>
        <color theme="1"/>
        <rFont val="Calibri"/>
        <family val="2"/>
        <scheme val="minor"/>
      </rPr>
      <t>i</t>
    </r>
    <r>
      <rPr>
        <sz val="11"/>
        <color theme="1"/>
        <rFont val="Calibri"/>
        <family val="2"/>
        <scheme val="minor"/>
      </rPr>
      <t>) for specific indicator species different for each of the specific assessments (varying between 0 -no indicator value at all- and 1 -a very good indicator species for the specific assessment).</t>
    </r>
  </si>
  <si>
    <t>Different columns represent different assessments for which indicator species might have indicator value;</t>
  </si>
  <si>
    <r>
      <t>General quality assessment (each of the area specific selected indicator species is of equal importance and included; per definition an iv</t>
    </r>
    <r>
      <rPr>
        <vertAlign val="subscript"/>
        <sz val="11"/>
        <color theme="1"/>
        <rFont val="Calibri"/>
        <family val="2"/>
        <scheme val="minor"/>
      </rPr>
      <t>i</t>
    </r>
    <r>
      <rPr>
        <sz val="11"/>
        <color theme="1"/>
        <rFont val="Calibri"/>
        <family val="2"/>
        <scheme val="minor"/>
      </rPr>
      <t xml:space="preserve"> of 1)</t>
    </r>
  </si>
  <si>
    <t>Optional specific assessments (to identify the importance of pressures and effects):</t>
  </si>
  <si>
    <t>(A) Physical disturbance</t>
  </si>
  <si>
    <t>(B) Ecological disturbance (combining possible effects of organic enrichment, pollutants and hypoxia)</t>
  </si>
  <si>
    <t>(C) High intensity of physical disturbance (e.g. by seafloor disturbing fisheries) on basis of potential size of species</t>
  </si>
  <si>
    <t>(D) High frequency of physical disturbance (e.g. by seafloor disturbing fisheries) on basis of longevity of species</t>
  </si>
  <si>
    <t>(E) Recovery (indicating recent disturbance by share of early recruits in communities) on basis of species with frequent recruits)</t>
  </si>
  <si>
    <t>- Effect indicator (indicator species show the specific importance of observed quality changes at national level (indicator species are rather unique or much more abundant in the assessment area/ecotope/habitat indicating the importance of good quality at national level):</t>
  </si>
  <si>
    <t>(F) Characteristic species (species only or more frequent found in the area or habitat of concern; i.e. for which the area is of high importance)</t>
  </si>
  <si>
    <t>(G) Species important for food web function, providing food for higher trophic levels</t>
  </si>
  <si>
    <t>(H) Species important for habitat diversity (e.g. by creating permanent and/or tertiary structures like tunnels and reefs) accelerating biodiversity</t>
  </si>
  <si>
    <t>(I) Species important for biological activation of sediment top layer (i.e. bioturbating and bio-irrigating species)</t>
  </si>
  <si>
    <t>The row at the bottom presents the total number of indicator species with a certain indicator value for each of the (specific) assessments (extra important as a rule of thumb is that at least 5 indicator species are necessary for a useful evaluation; the exact number needed for an analyses is determined by desired power of the test).</t>
  </si>
  <si>
    <t>- Provides the detailed information on the derivation of reference occurrences of potential indicator species at ecotope level:</t>
  </si>
  <si>
    <t>- Wijnhoven, S. (2023). Protocol Benthic Indicator Species Index (BISI): Protocol BISI for generic application (BISI v3). Ecoauthor Report Series 2023 - 01, Heinkenszand, the Netherlands. (In prep.).</t>
  </si>
  <si>
    <t xml:space="preserve">- Wijnhoven, S. et al. (2023). The Benthic Indicator Species Index (BISI) as a tool for benthic habitat quality status assessments. Draft scientific publication, Ecoauthor Report Series 2023 - 03, Heinkenszand, the Netherlands. </t>
  </si>
  <si>
    <r>
      <t xml:space="preserve">Used parameters (average </t>
    </r>
    <r>
      <rPr>
        <sz val="11"/>
        <color theme="1"/>
        <rFont val="Calibri"/>
        <family val="2"/>
      </rPr>
      <t>±</t>
    </r>
    <r>
      <rPr>
        <sz val="11"/>
        <color theme="1"/>
        <rFont val="Calibri"/>
        <family val="2"/>
        <scheme val="minor"/>
      </rPr>
      <t xml:space="preserve"> standard deviation, maximum and T0 (most recent representative observation) ± standard deviation are provided per potential indicator species and per ecotope). Reference values are derived according to the standard derivation scheme (indicated in the BISI protocol: Wijnhoven, 2023 and Wijnhoven et al., 2023b) as much as possible when appropriate: The result (Reference occurrence) and way of derivation indicated.</t>
    </r>
  </si>
  <si>
    <t>Provides the used recent historic data sets used to construct reference levels at ecotope level preferably using low disturbance (and related to fisheries pressure) areas (expected low pressure areas with on average &lt;0.2 subsurface sweeps/year are indicated in yellow; expected moderate fishing pressure areas with on average &lt;1 subsurface sweeps/year are indicated in orange) at ecotope level with years of observation and numbers of available samples at the top. Used data are the same as described in: Wijnhoven et al., 2023a). Low pressure data selected on basis of pressure indication as provided by Van Loon et al., 2018.</t>
  </si>
  <si>
    <t>Wijnhoven, S. (2023). Protocol Benthic Indicator Species Index (BISI): Protocol BISI for generic application (BISI v3). Ecoauthor Report Series 2023 - 01, Heinkenszand, the Netherlands. (In prep.).</t>
  </si>
  <si>
    <t xml:space="preserve">Wijnhoven, S. et al. (2023b). The Benthic Indicator Species Index (BISI) as a tool for benthic habitat quality status assessments. Draft scientific publication, Ecoauthor Report Series 2023 - 03, Heinkenszand, the Netherlands. </t>
  </si>
  <si>
    <t>Wijnhoven, S., Walvoort, D., Schilder, J. 2023a. Condition of Benthic Habitat Communities: Margalef diversity in region II (Greater North Sea) In: OSPAR, 2023: The 2023 Quality Status Report for the North-East Atlantic. OSPAR Commission, London.</t>
  </si>
  <si>
    <r>
      <t xml:space="preserve">Van Loon, W. M. G. M., Walvoort, D. J. J., Van Hoey, G., Vina-Herbon, C., Blandon, A., Pesch, R., Schmidt, P., Scholle, J., Heyer, K., Lavaleye, M., Philips, G., Duineveld, G. C. A., Blomqvist, M. (2018). A regional benthic fauna assessment method for the Southern North Sea using Margalef diversity and reference value modelling. </t>
    </r>
    <r>
      <rPr>
        <i/>
        <sz val="11"/>
        <color rgb="FFFF0000"/>
        <rFont val="Calibri"/>
        <family val="2"/>
        <scheme val="minor"/>
      </rPr>
      <t>Ecological Indicators</t>
    </r>
    <r>
      <rPr>
        <sz val="11"/>
        <color rgb="FFFF0000"/>
        <rFont val="Calibri"/>
        <family val="2"/>
        <scheme val="minor"/>
      </rPr>
      <t xml:space="preserve"> 89: 667-679.</t>
    </r>
  </si>
  <si>
    <t>- Summary of results of the above sheet with an overview of the internal reference values for the potential indicator species of the BISI for the 6 distinguished ecotopes for OSPAR region II, with indication of the derivation method.</t>
  </si>
  <si>
    <t>The potential indicator species in the end not part of the general quality assessments are present below so that they can optionally be added to specific assessments.</t>
  </si>
  <si>
    <r>
      <t>- Proposed sampling technique (species that can be evaluated on basis of grab or corer samples of approximately 0,1 m</t>
    </r>
    <r>
      <rPr>
        <vertAlign val="superscript"/>
        <sz val="11"/>
        <color theme="1"/>
        <rFont val="Calibri"/>
        <family val="2"/>
        <scheme val="minor"/>
      </rPr>
      <t>2</t>
    </r>
    <r>
      <rPr>
        <sz val="11"/>
        <color theme="1"/>
        <rFont val="Calibri"/>
        <family val="2"/>
        <scheme val="minor"/>
      </rPr>
      <t xml:space="preserve"> are selected).</t>
    </r>
  </si>
  <si>
    <t>- Type of benthos data used in BISI (for reference and observation): in this case generaly densities and in a few cases presence/absence data.</t>
  </si>
  <si>
    <t>- Column with results of calculation (power analyses) of lowest number of samples necessary to detect differences of 50% (at p&lt;0,05) in spatial occurrence (presence/absence) with a power of 80% for individual potential indicator species for separate datasets and years; only used to select indicator species with potentially sufficient power to detect differences if there are.</t>
  </si>
  <si>
    <r>
      <t>- The indicator species specific reference value (R</t>
    </r>
    <r>
      <rPr>
        <vertAlign val="subscript"/>
        <sz val="11"/>
        <color theme="1"/>
        <rFont val="Calibri"/>
        <family val="2"/>
        <scheme val="minor"/>
      </rPr>
      <t>i</t>
    </r>
    <r>
      <rPr>
        <sz val="11"/>
        <color theme="1"/>
        <rFont val="Calibri"/>
        <family val="2"/>
        <scheme val="minor"/>
      </rPr>
      <t>), specific for the assessment area, the used observation methodology and data type as indicated, used to compare observations of moments of evaluation with.</t>
    </r>
  </si>
  <si>
    <t>--&gt; For future evaluations for which entire worksheets can be used/copied, these columns should be filled in on basis of the observation data for the year(s) to be assessed, which automatically gives the results (BISI-value(s)) in comparisons to the internal/realistic reference. (Those who do the assessment only have to select the tests suitable for the types of assessment i.e. comparisons of years with the T0, BACI-analyses, trend analyses, etc.).</t>
  </si>
  <si>
    <r>
      <t>- Indicator values (iv</t>
    </r>
    <r>
      <rPr>
        <vertAlign val="subscript"/>
        <sz val="11"/>
        <color theme="1"/>
        <rFont val="Calibri"/>
        <family val="2"/>
        <scheme val="minor"/>
      </rPr>
      <t>i</t>
    </r>
    <r>
      <rPr>
        <sz val="11"/>
        <color theme="1"/>
        <rFont val="Calibri"/>
        <family val="2"/>
        <scheme val="minor"/>
      </rPr>
      <t>) for specific indicator species different for each of the specific evaluations (varying between 0 -no indicator value at all- and 1 - a very good indicator species for the specific evaluation); iv</t>
    </r>
    <r>
      <rPr>
        <vertAlign val="subscript"/>
        <sz val="11"/>
        <color theme="1"/>
        <rFont val="Calibri"/>
        <family val="2"/>
        <scheme val="minor"/>
      </rPr>
      <t>i</t>
    </r>
    <r>
      <rPr>
        <sz val="11"/>
        <color theme="1"/>
        <rFont val="Calibri"/>
        <family val="2"/>
        <scheme val="minor"/>
      </rPr>
      <t>'s divided by the average indicator value of all indicator species in the specific evaluation, result in the used Species Specific Indicator Value (IV</t>
    </r>
    <r>
      <rPr>
        <vertAlign val="subscript"/>
        <sz val="11"/>
        <color theme="1"/>
        <rFont val="Calibri"/>
        <family val="2"/>
        <scheme val="minor"/>
      </rPr>
      <t>i</t>
    </r>
    <r>
      <rPr>
        <sz val="11"/>
        <color theme="1"/>
        <rFont val="Calibri"/>
        <family val="2"/>
        <scheme val="minor"/>
      </rPr>
      <t>).</t>
    </r>
  </si>
  <si>
    <r>
      <t>Data come in different columns with average values and standard deviations, either or not adjusted (trucation at 100*R</t>
    </r>
    <r>
      <rPr>
        <vertAlign val="subscript"/>
        <sz val="11"/>
        <color theme="1"/>
        <rFont val="Calibri"/>
        <family val="2"/>
        <scheme val="minor"/>
      </rPr>
      <t>i</t>
    </r>
    <r>
      <rPr>
        <sz val="11"/>
        <color theme="1"/>
        <rFont val="Calibri"/>
        <family val="2"/>
        <scheme val="minor"/>
      </rPr>
      <t xml:space="preserve"> and 0,01*R</t>
    </r>
    <r>
      <rPr>
        <vertAlign val="subscript"/>
        <sz val="11"/>
        <color theme="1"/>
        <rFont val="Calibri"/>
        <family val="2"/>
        <scheme val="minor"/>
      </rPr>
      <t>i</t>
    </r>
    <r>
      <rPr>
        <sz val="11"/>
        <color theme="1"/>
        <rFont val="Calibri"/>
        <family val="2"/>
        <scheme val="minor"/>
      </rPr>
      <t>) to down-scale the importance of extremes and make quality improvements and degradations of similar importance.</t>
    </r>
  </si>
  <si>
    <r>
      <t>General quality evaluation (each of the area specific selected indicator species is of equal importance and included (per definition an iv</t>
    </r>
    <r>
      <rPr>
        <vertAlign val="subscript"/>
        <sz val="11"/>
        <color theme="1"/>
        <rFont val="Calibri"/>
        <family val="2"/>
        <scheme val="minor"/>
      </rPr>
      <t>i</t>
    </r>
    <r>
      <rPr>
        <sz val="11"/>
        <color theme="1"/>
        <rFont val="Calibri"/>
        <family val="2"/>
        <scheme val="minor"/>
      </rPr>
      <t xml:space="preserve"> of 1)</t>
    </r>
  </si>
  <si>
    <t>- The average indicator value (Average IV) for the set of indicator species with a certain indicator value for each of the (specific) evaluations</t>
  </si>
  <si>
    <t>- The total number of indicator species with a certain indicator value for each of the (specific) evaluations (extra important as it is expected that at least 5 indicator species are necessary for a reliable evaluation).</t>
  </si>
  <si>
    <t>- Number of cases/tests as the sum of the number of samples per individual indicator species included in the specific assessment, used for statistical testing.</t>
  </si>
  <si>
    <r>
      <t>- Individual Indicator Species (IIS)-values are calculated for each of the indicator species (rows) and each of the specific evaluations (columns: same headings as before) via 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</si>
  <si>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t>Individual Indicator Species values are averaged at the bottom taking the number of indicator species in the assessment into account.</t>
  </si>
  <si>
    <r>
      <t>A Benthic Indicator Species Index (BISI-value) is calculated for each of the (specific) evaluations as the inverse natural logarithm of the average IIS</t>
    </r>
    <r>
      <rPr>
        <vertAlign val="subscript"/>
        <sz val="11"/>
        <color theme="1"/>
        <rFont val="Calibri"/>
        <family val="2"/>
        <scheme val="minor"/>
      </rPr>
      <t>i</t>
    </r>
    <r>
      <rPr>
        <sz val="11"/>
        <color theme="1"/>
        <rFont val="Calibri"/>
        <family val="2"/>
        <scheme val="minor"/>
      </rPr>
      <t xml:space="preserve"> values </t>
    </r>
    <r>
      <rPr>
        <b/>
        <sz val="11"/>
        <color theme="1"/>
        <rFont val="Calibri"/>
        <family val="2"/>
        <scheme val="minor"/>
      </rPr>
      <t>BISI = exp((1/S)*∑(IV</t>
    </r>
    <r>
      <rPr>
        <b/>
        <vertAlign val="subscript"/>
        <sz val="11"/>
        <color theme="1"/>
        <rFont val="Calibri"/>
        <family val="2"/>
        <scheme val="minor"/>
      </rPr>
      <t>i</t>
    </r>
    <r>
      <rPr>
        <b/>
        <sz val="11"/>
        <color theme="1"/>
        <rFont val="Calibri"/>
        <family val="2"/>
        <scheme val="minor"/>
      </rPr>
      <t>*ln(O</t>
    </r>
    <r>
      <rPr>
        <b/>
        <vertAlign val="subscript"/>
        <sz val="11"/>
        <color theme="1"/>
        <rFont val="Calibri"/>
        <family val="2"/>
        <scheme val="minor"/>
      </rPr>
      <t>i</t>
    </r>
    <r>
      <rPr>
        <b/>
        <sz val="11"/>
        <color theme="1"/>
        <rFont val="Calibri"/>
        <family val="2"/>
        <scheme val="minor"/>
      </rPr>
      <t>/R</t>
    </r>
    <r>
      <rPr>
        <b/>
        <vertAlign val="subscript"/>
        <sz val="11"/>
        <color theme="1"/>
        <rFont val="Calibri"/>
        <family val="2"/>
        <scheme val="minor"/>
      </rPr>
      <t>i</t>
    </r>
    <r>
      <rPr>
        <b/>
        <sz val="11"/>
        <color theme="1"/>
        <rFont val="Calibri"/>
        <family val="2"/>
        <scheme val="minor"/>
      </rPr>
      <t>)))</t>
    </r>
    <r>
      <rPr>
        <sz val="11"/>
        <color theme="1"/>
        <rFont val="Calibri"/>
        <family val="2"/>
        <scheme val="minor"/>
      </rPr>
      <t xml:space="preserve">; </t>
    </r>
  </si>
  <si>
    <t>- Pooled standard deviation based on number of cases (as calculated before) and calculated variance related to the BISI (as calculated later).</t>
  </si>
  <si>
    <r>
      <t>- 'Computed t Statistic', computed t-statistic calculted on basis of the BISI value and accompanying the pooled standard deviation; Calculated as the ratio of the deviation of the estimated value of a parameter from its hypothesized value, calculated as: '(BISI</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2</t>
    </r>
    <r>
      <rPr>
        <sz val="11"/>
        <color theme="1"/>
        <rFont val="Calibri"/>
        <family val="2"/>
        <scheme val="minor"/>
      </rPr>
      <t>)/(square-root((BISI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 ; in case of a comparison with the internal reference, one of the BISIs can be replaced by a value of 1, and the value under the square-root equals '2*BISI</t>
    </r>
    <r>
      <rPr>
        <vertAlign val="superscript"/>
        <sz val="11"/>
        <color theme="1"/>
        <rFont val="Calibri"/>
        <family val="2"/>
        <scheme val="minor"/>
      </rPr>
      <t>2</t>
    </r>
    <r>
      <rPr>
        <sz val="11"/>
        <color theme="1"/>
        <rFont val="Calibri"/>
        <family val="2"/>
        <scheme val="minor"/>
      </rPr>
      <t>/n'.</t>
    </r>
  </si>
  <si>
    <t>- Significance of difference in observed BISI value (in this case) compared to the internal/realistic reference (indicated with *** when p&lt;0,001, ** when p&lt;0,01 , * when p&lt;0,05, ns when not significant, and na if the number of indicator species in the specific evaluation is too low for a reliable result; here at least 5 indicator species should be included in the assessment for reliable result)</t>
  </si>
  <si>
    <t>At the bottom the same test characteristics are shown for the 2-sided comparison of the quality status of the closed area compared to the open area in case of evaluation of efficiency of the measures (instead of the comparsins with the internal/realistic reference); in that case used standard deviations and sample sizes in the calculations likely deviate).</t>
  </si>
  <si>
    <t xml:space="preserve">The matrix below shows the test characteristics and testing results for the test-type (amongst others comparison with the realistic reference quality status where deviation might indicate a status below good quality, and comparison of different treated areas like 'inside MPAs' - versus 'outside MPAs'): </t>
  </si>
  <si>
    <r>
      <t>- Variances  (Variance</t>
    </r>
    <r>
      <rPr>
        <vertAlign val="subscript"/>
        <sz val="11"/>
        <color theme="1"/>
        <rFont val="Calibri"/>
        <family val="2"/>
        <scheme val="minor"/>
      </rPr>
      <t>IIS</t>
    </r>
    <r>
      <rPr>
        <sz val="11"/>
        <color theme="1"/>
        <rFont val="Calibri"/>
        <family val="2"/>
        <scheme val="minor"/>
      </rPr>
      <t>), calculated for each of the indicator species (rows) and each of the specific evaluations (columns) similar as indicated above;</t>
    </r>
  </si>
  <si>
    <r>
      <t>Calculated as the squared Species Specific Indicator Value (IV) times the squared standard deviation (to calculate the relative variance) per indicator species, divided by the squared occurrence-to-reference ratio (Variance</t>
    </r>
    <r>
      <rPr>
        <vertAlign val="subscript"/>
        <sz val="11"/>
        <color theme="1"/>
        <rFont val="Calibri"/>
        <family val="2"/>
        <scheme val="minor"/>
      </rPr>
      <t>IIS</t>
    </r>
    <r>
      <rPr>
        <sz val="11"/>
        <color theme="1"/>
        <rFont val="Calibri"/>
        <family val="2"/>
        <scheme val="minor"/>
      </rPr>
      <t xml:space="preserve"> = IV</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r>
      <rPr>
        <sz val="11"/>
        <color theme="1"/>
        <rFont val="Calibri"/>
        <family val="2"/>
        <scheme val="minor"/>
      </rPr>
      <t>);</t>
    </r>
  </si>
  <si>
    <t>Variances of Individual Indicator Species values are summed at the bottom.</t>
  </si>
  <si>
    <t xml:space="preserve">The summed variance is multiplied with the squared BISI-score; </t>
  </si>
  <si>
    <t>The resulting standard deviation accompanying the BISI (of the specific evaluation) is calculated by taking the square root (to achieve a standard deviation from a variance) of the summed variance times the squared BISI.</t>
  </si>
  <si>
    <t>TG-Seabed (2022). Guidance for the assessment of sea-floor integrity under the MSFD v3. MSFD Common Implementation Strategy, Deliverable of the TG Seabed work programme. Document SEABED_11-2022-2. (First complete draft version; complete version expected end 2023).</t>
  </si>
  <si>
    <t>A5.14 = Ecotope 'Circalittoral coarse sediment' (in accordance with EUNIS habitat classification EUSeaMap 2016); in the current application A5.13 and A5.44 are added to this ecotope class. Nowadays indicated as MC3 (MB3 and MC4 added in this BISI assessment tool); TG-Seabed, 2022.</t>
  </si>
  <si>
    <t>A5.13 and A5.44 = Ecotopes 'Infralittoral coarse sediment' and 'Circalittoral mixed sediments' (in accordance with EUNIS habitat classification EUSeaMap 2016) respectively; in the current application aggregated with the original A5.14 to 'Circalittoral coarse sediment'. Nowadays indicated as MB3 and MC4 (merged with MC3 in this BISI assessment tool); TG-Seabed, 2022.</t>
  </si>
  <si>
    <t>A5.15 = Ecotope 'Deep circalittoral coarse sediment' (in accordance with EUNIS habitat classification EUSeaMap 2016); in the current application A5.45 is added to this ecotope class. Nowadays indicated as MD3 (MD4 added in this BISI assessment tool); TG-Seabed, 2022.</t>
  </si>
  <si>
    <t>A5.23/A.5.24 = Ecotopes 'Infralittoral fine sand' and 'Infralittoral muddy sand' (in accordance with EUNIS habitat classification EUSeaMap 2016) respectively; in the current application aggregated with the original A5.25 and A5.26 to 'Circalittoral sand'. Nowadays indicated as MB5 (merged with MC5 in this BISI assessment tool); TG-Seabed, 2022.</t>
  </si>
  <si>
    <t>A5.25/A5.26 = Ecotope 'Circalittoral sand' (in the current application A5.23 and A5.24 are added to this ecotope class); in accordance with EUNIS habitat classification EUSeaMap 2016) these ecotopes are called 'Circalittoral fine sand' and 'Circalittoral muddy sand' respectively (logic to combine as A5.25 and A5.26 are in practice not always distinguished in EUSeaMap 2016). Nowadays indicated as MC5 (merged with MB5 in this BISI assessment tool); TG-Seabed, 2022.</t>
  </si>
  <si>
    <t>A5.27 = Ecotope 'Deep circalittoral sand' (in accordance with EUNIS habitat classification EUSeaMap 2016). Nowadays indicated as MD5; TG-Seabed, 2022.</t>
  </si>
  <si>
    <t>A5.35 = Ecotope 'Circalittoral mud' (in the current application); in accordance with EUNIS habitat classification EUSeaMap 2016 where however this ecotope is specified as 'Circalittoral sandy mud'. Nowadays indicated as MC6; TG-Seabed, 2022.</t>
  </si>
  <si>
    <t>A5.37 = Ecotope 'Deep circalittoral mud' (in accordance with EUNIS habitat classification EUSeaMap 2016). Nowadays indicated as MD6); TG-Seabed, 2022.</t>
  </si>
  <si>
    <t>A5.45 = Ecotopes 'Deep circalittoral mixed sediments' (in accordance with EUNIS habitat classification EUSeaMap 2016); in the current application aggregated with the original A5.15 to 'Deep circalittoral coarse sediment'. Nowadays indicated as MD4 (merged with MD3 in this BISI assessment tool); TG-Seabed, 2022.</t>
  </si>
  <si>
    <r>
      <t>BISI = Benthic Indicator Species Index calculated as 'exp((1/S)*∑(IV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</si>
  <si>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r>
      <t>Computed t Statistic = t-statistic; the ratio of the deviation of the estimated value of a parameter from its hypothesized value, calculated as: '(BISI</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2</t>
    </r>
    <r>
      <rPr>
        <sz val="11"/>
        <color theme="1"/>
        <rFont val="Calibri"/>
        <family val="2"/>
        <scheme val="minor"/>
      </rPr>
      <t>)/(square-root((BISI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 ; in case of a comparison with the internal reference, one of the BISIs can be replaced by a value of 1, and the value under the square-root equals '2*BISI</t>
    </r>
    <r>
      <rPr>
        <vertAlign val="superscript"/>
        <sz val="11"/>
        <color theme="1"/>
        <rFont val="Calibri"/>
        <family val="2"/>
        <scheme val="minor"/>
      </rPr>
      <t>2</t>
    </r>
    <r>
      <rPr>
        <sz val="11"/>
        <color theme="1"/>
        <rFont val="Calibri"/>
        <family val="2"/>
        <scheme val="minor"/>
      </rPr>
      <t>/n'.</t>
    </r>
  </si>
  <si>
    <t>Critical Value of t: Can be calculated taking the inverse of the two-tailed Student's t distribution (TINV) giving in the significance level and the degrees of freedom.</t>
  </si>
  <si>
    <r>
      <t>IIS</t>
    </r>
    <r>
      <rPr>
        <vertAlign val="subscript"/>
        <sz val="11"/>
        <color theme="1"/>
        <rFont val="Calibri"/>
        <family val="2"/>
        <scheme val="minor"/>
      </rPr>
      <t>i</t>
    </r>
    <r>
      <rPr>
        <sz val="11"/>
        <color theme="1"/>
        <rFont val="Calibri"/>
        <family val="2"/>
        <scheme val="minor"/>
      </rPr>
      <t xml:space="preserve"> = Individual Indicator Species score (a set of IISs) makes up the area/evaluation specific indicator species list (IIS-values indicate the relative changes for individual indicator species)</t>
    </r>
  </si>
  <si>
    <r>
      <t>IV</t>
    </r>
    <r>
      <rPr>
        <vertAlign val="subscript"/>
        <sz val="11"/>
        <color theme="1"/>
        <rFont val="Calibri"/>
        <family val="2"/>
        <scheme val="minor"/>
      </rPr>
      <t>i</t>
    </r>
    <r>
      <rPr>
        <sz val="11"/>
        <color theme="1"/>
        <rFont val="Calibri"/>
        <family val="2"/>
        <scheme val="minor"/>
      </rPr>
      <t xml:space="preserve"> = Indicator value of indicator species i divided by the average indicator value of all indicator species included in the (specific) evaluation.</t>
    </r>
  </si>
  <si>
    <t>na = Not applicable (the species has no indicator value towards the specific assessment, or the number of indicator species is too low for a reliable result)</t>
  </si>
  <si>
    <r>
      <t>Pooled Std Dev = Pooled standard deviation for significance testing of the BISI; in case of the comparison of two BISIs calculated as the square-root of '(((n</t>
    </r>
    <r>
      <rPr>
        <vertAlign val="subscript"/>
        <sz val="11"/>
        <color theme="1"/>
        <rFont val="Calibri"/>
        <family val="2"/>
        <scheme val="minor"/>
      </rPr>
      <t>1</t>
    </r>
    <r>
      <rPr>
        <sz val="11"/>
        <color theme="1"/>
        <rFont val="Calibri"/>
        <family val="2"/>
        <scheme val="minor"/>
      </rPr>
      <t>-1)*stdev</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-1)*stdev</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-1)+(n</t>
    </r>
    <r>
      <rPr>
        <vertAlign val="subscript"/>
        <sz val="11"/>
        <color theme="1"/>
        <rFont val="Calibri"/>
        <family val="2"/>
        <scheme val="minor"/>
      </rPr>
      <t>2</t>
    </r>
    <r>
      <rPr>
        <sz val="11"/>
        <color theme="1"/>
        <rFont val="Calibri"/>
        <family val="2"/>
        <scheme val="minor"/>
      </rPr>
      <t>-1))'.</t>
    </r>
  </si>
  <si>
    <t>Probability of Computed t: Can be calculated taking the t-distribution (TDIST) of the absolute value of the computed t statistic, considering the degrees of freedom and whether the test is one- or two-sided.</t>
  </si>
  <si>
    <r>
      <t>R</t>
    </r>
    <r>
      <rPr>
        <vertAlign val="subscript"/>
        <sz val="11"/>
        <color theme="1"/>
        <rFont val="Calibri"/>
        <family val="2"/>
        <scheme val="minor"/>
      </rPr>
      <t>i</t>
    </r>
    <r>
      <rPr>
        <sz val="11"/>
        <color theme="1"/>
        <rFont val="Calibri"/>
        <family val="2"/>
        <scheme val="minor"/>
      </rPr>
      <t xml:space="preserve"> = The reference value for indicator species i, specific for the assessment area, the used observation methodology and data type as indicated</t>
    </r>
  </si>
  <si>
    <t>UK_DoggerBank = Used benthos monitoring dataset of the english Doggerbank (UK) as used for the OSPAR Intermediate Assessment (expected to be exposed on average to low fisheries induced disturbance of &lt;0,2 sweeps/year according to ICES, 2018); data obtained from ODIMS - OSPAR Data &amp; Information Management System (https://odims.ospar.org/odims_data_files/).</t>
  </si>
  <si>
    <r>
      <t>Var</t>
    </r>
    <r>
      <rPr>
        <vertAlign val="subscript"/>
        <sz val="11"/>
        <color theme="1"/>
        <rFont val="Calibri"/>
        <family val="2"/>
        <scheme val="minor"/>
      </rPr>
      <t>IIS</t>
    </r>
    <r>
      <rPr>
        <sz val="11"/>
        <color theme="1"/>
        <rFont val="Calibri"/>
        <family val="2"/>
        <scheme val="minor"/>
      </rPr>
      <t xml:space="preserve"> = Variance belonging to the Individual Indicator Species score</t>
    </r>
  </si>
  <si>
    <t xml:space="preserve">Application of BISI v3 in soft sediment habitats of OSPAR region II (Greater North Sea region). </t>
  </si>
  <si>
    <r>
      <t xml:space="preserve">'BISI Assessment Tool for OSPAR region II - </t>
    </r>
    <r>
      <rPr>
        <sz val="11"/>
        <color rgb="FFFF0000"/>
        <rFont val="Calibri"/>
        <family val="2"/>
        <scheme val="minor"/>
      </rPr>
      <t>v031023</t>
    </r>
    <r>
      <rPr>
        <sz val="11"/>
        <color theme="1"/>
        <rFont val="Calibri"/>
        <family val="2"/>
        <scheme val="minor"/>
      </rPr>
      <t>.xlsx'</t>
    </r>
  </si>
  <si>
    <t>- Detailed derivation ref - 'Detailed elaboration of the derivation of ecotope and indicator species specific reference occurrences based on monitoring data from least as possible disturbed areas with sufficient data, making use of the decision scheme of the BISI protocol (Wijnhoven, 2023)and Wijnhoven et al. (2023)'</t>
  </si>
  <si>
    <t>v031023</t>
  </si>
  <si>
    <r>
      <t xml:space="preserve">Application of BISI </t>
    </r>
    <r>
      <rPr>
        <b/>
        <sz val="14"/>
        <color rgb="FFFF0000"/>
        <rFont val="Calibri"/>
        <family val="2"/>
        <scheme val="minor"/>
      </rPr>
      <t>v3</t>
    </r>
    <r>
      <rPr>
        <b/>
        <sz val="14"/>
        <color theme="1"/>
        <rFont val="Calibri"/>
        <family val="2"/>
        <scheme val="minor"/>
      </rPr>
      <t xml:space="preserve"> in soft sediment habitats of OSPAR region II (Greater North Sea region). </t>
    </r>
  </si>
  <si>
    <r>
      <t xml:space="preserve">The current version of the Assessment tool ´Benthic Indicator Species Index´ (BISI) presents the methodology according to BISI </t>
    </r>
    <r>
      <rPr>
        <sz val="11"/>
        <color rgb="FFFF0000"/>
        <rFont val="Calibri"/>
        <family val="2"/>
        <scheme val="minor"/>
      </rPr>
      <t>v3</t>
    </r>
    <r>
      <rPr>
        <sz val="11"/>
        <color theme="1"/>
        <rFont val="Calibri"/>
        <family val="2"/>
        <scheme val="minor"/>
      </rPr>
      <t xml:space="preserve"> and is equipped for the evaluation of the soft sediment habitats of the Greater North Sea region with the emphasis on the southern North Sea. The methodology is developed based on a deviation into 6 major habitat types that can be assessed separately or combined (compiled areas). Habitat types are according to the EUNIS habitat classification system (level 2) making use of EUSeaMap (2016) aggregating classes to 6 broad habitat types (compatible with the EU MSFD Broad Habitat Type (BHT) classification as distinguished since EUSeaMap 2021). Six BHTs are distinguished in order to make them sufficiently distinctive with regards to the composition of the benthic communities and to facilitate that the required monitoring efforts are generally met. Example ecotope surface area ratios should be recalculated in case of use of EUSeaMap (2021) or another habitat map version instead of of EUSeaMap (2016). The methodology is according to the </t>
    </r>
    <r>
      <rPr>
        <sz val="11"/>
        <color rgb="FFFF0000"/>
        <rFont val="Calibri"/>
        <family val="2"/>
        <scheme val="minor"/>
      </rPr>
      <t>BISI v3 protocol (Protocol BISI v3 for generic application; Wijnhoven 2023) and Wijnhoven et al. (2023)</t>
    </r>
    <r>
      <rPr>
        <sz val="11"/>
        <color theme="1"/>
        <rFont val="Calibri"/>
        <family val="2"/>
        <scheme val="minor"/>
      </rPr>
      <t xml:space="preserve">, which include </t>
    </r>
    <r>
      <rPr>
        <sz val="11"/>
        <color theme="1"/>
        <rFont val="Calibri"/>
        <family val="2"/>
      </rPr>
      <t>ecotopes forming the basis for the derivation of the index and standard rules for indicator species selection.</t>
    </r>
  </si>
  <si>
    <r>
      <t>Compared to BISI v2 (e.g. v311219) the formula to calculate a BISI-score has been adjusted by placing the Indicator Value (IVi; an indicator species specific weight factor) outside the log-term. Additionally the IV</t>
    </r>
    <r>
      <rPr>
        <vertAlign val="subscript"/>
        <sz val="11"/>
        <color rgb="FFFF0000"/>
        <rFont val="Calibri"/>
        <family val="2"/>
        <scheme val="minor"/>
      </rPr>
      <t>i</t>
    </r>
    <r>
      <rPr>
        <sz val="11"/>
        <color rgb="FFFF0000"/>
        <rFont val="Calibri"/>
        <family val="2"/>
        <scheme val="minor"/>
      </rPr>
      <t>-values have been reduced to half of the original value in case the IV</t>
    </r>
    <r>
      <rPr>
        <vertAlign val="subscript"/>
        <sz val="11"/>
        <color rgb="FFFF0000"/>
        <rFont val="Calibri"/>
        <family val="2"/>
        <scheme val="minor"/>
      </rPr>
      <t>i</t>
    </r>
    <r>
      <rPr>
        <sz val="11"/>
        <color rgb="FFFF0000"/>
        <rFont val="Calibri"/>
        <family val="2"/>
        <scheme val="minor"/>
      </rPr>
      <t xml:space="preserve"> was less than 1. Both adjustments lead to more emphasis on the most indicative species in the assessment results and are particularly meant to achieve more distinction between the specific assessments to improve detectability of possible pressures leading to the observed quality status or - development as indicated by the BISI and/or indicating possible consequences of observed quality status or - developments with regards to ecological functioning. As the formula has been changed this had consequences for the calculation of the pooled standard deviation as wel; which has been adjusted accordingly.</t>
    </r>
  </si>
  <si>
    <t>The current assessment tool shows examples of evalutions for 4 countries (Belgium, Germany, UK, Netherlands) comparing quality status inside and outside MPAs. At the moment these examples might be not very relevant as it includes MPAs in various stages of the designation process with a variety of measures either or not in place yet, whereas monitoring programmes are also not sufficient representative for distinguished areas at the current large scale yet. Examples should provide handles for first (smaller scale) applications in dedicated international test cases around areas with sufficient data density.</t>
  </si>
  <si>
    <t>http://ecoauthor.net/bisi/</t>
  </si>
  <si>
    <r>
      <t xml:space="preserve">Background information and application of earlier versions </t>
    </r>
    <r>
      <rPr>
        <sz val="11"/>
        <color rgb="FFFF0000"/>
        <rFont val="Calibri"/>
        <family val="2"/>
      </rPr>
      <t>(</t>
    </r>
    <r>
      <rPr>
        <sz val="11"/>
        <color rgb="FFFF0000"/>
        <rFont val="Calibri"/>
        <family val="2"/>
        <scheme val="minor"/>
      </rPr>
      <t>BISI v1 &amp; v2</t>
    </r>
    <r>
      <rPr>
        <sz val="11"/>
        <color rgb="FFFF0000"/>
        <rFont val="Calibri"/>
        <family val="2"/>
      </rPr>
      <t>) available from:</t>
    </r>
  </si>
  <si>
    <t>- EUSeaMap (2021). A European broad-scale seabed habitat map, as presented by Vasquez et al. (2021). EMODnet broad-scale seabed habitat map for Europe (v2021), licensed under CC-BY 4.0 from the European Marine Observation and Data Network (EMODnet) Seabed Habitats initiative (www.emodnet-seabedhabitats.eu), funded by the European Commission.</t>
  </si>
  <si>
    <t>Vasquez, M., Allen, H., Manca, E., Castle, L., Lillis, H., Agnes, S., Al Hamdani, Z., Annunziatellis, A., Askew, N., Bekkby, T., Bentes, L., Doncheva, V., Drakopoulou, V., Duncan, G., Gonçalves, J., Inghilesi, R., Laamanen, L., Loukaidi, V., Martin, S., McGrath, F., Mo, G., Monteiro, P., Muresan, M., Nikilova, C., O'Keeffe, E., Pesch, R., Pinder, J., Populus, J., Ridgeway, A., Sakellariou, D., Teaca, A., Tempera, F., Todorova, V., Tunesi, L., Virtanen, E. (2021). EUSeaMap 2021, A European broad-scale seabed habitat map. Technical Report, EMODnet. 25 pp.</t>
  </si>
  <si>
    <r>
      <t xml:space="preserve">© Copyright, </t>
    </r>
    <r>
      <rPr>
        <sz val="10"/>
        <color rgb="FFFF0000"/>
        <rFont val="Arial"/>
        <family val="2"/>
      </rPr>
      <t>2023</t>
    </r>
    <r>
      <rPr>
        <sz val="10"/>
        <color theme="1"/>
        <rFont val="Arial"/>
        <family val="2"/>
      </rPr>
      <t xml:space="preserve">. </t>
    </r>
    <r>
      <rPr>
        <b/>
        <sz val="10"/>
        <color theme="1"/>
        <rFont val="Arial"/>
        <family val="2"/>
      </rPr>
      <t xml:space="preserve">Ecoauthor </t>
    </r>
    <r>
      <rPr>
        <sz val="10"/>
        <color theme="1"/>
        <rFont val="Arial"/>
        <family val="2"/>
      </rPr>
      <t xml:space="preserve">– </t>
    </r>
    <r>
      <rPr>
        <i/>
        <sz val="10"/>
        <color theme="1"/>
        <rFont val="Arial"/>
        <family val="2"/>
      </rPr>
      <t>Scientific Writing &amp; Ecological Expertise</t>
    </r>
    <r>
      <rPr>
        <sz val="10"/>
        <color theme="1"/>
        <rFont val="Arial"/>
        <family val="2"/>
      </rPr>
      <t>, Heinkenszand, the Netherlands.</t>
    </r>
  </si>
  <si>
    <t>(As the number of columns differs with the area to be assessed, columns are described in order of appearance where it is indicated if columns are optional, i.e. only present for certain assessment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</si>
</sst>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font>
    <font>
      <sz val="10"/>
      <color indexed="8"/>
      <name val="Arial"/>
      <family val="2"/>
    </font>
    <font>
      <i/>
      <sz val="11"/>
      <color theme="1"/>
      <name val="Calibri"/>
      <family val="2"/>
      <scheme val="minor"/>
    </font>
    <font>
      <i/>
      <sz val="12"/>
      <color theme="1"/>
      <name val="Calibri"/>
      <family val="2"/>
      <scheme val="minor"/>
    </font>
    <font>
      <vertAlign val="subscript"/>
      <sz val="11"/>
      <color theme="1"/>
      <name val="Calibri"/>
      <family val="2"/>
      <scheme val="minor"/>
    </font>
    <font>
      <i/>
      <sz val="11"/>
      <color indexed="8"/>
      <name val="Calibri"/>
      <family val="2"/>
    </font>
    <font>
      <b/>
      <i/>
      <sz val="11"/>
      <color theme="1"/>
      <name val="Calibri"/>
      <family val="2"/>
      <scheme val="minor"/>
    </font>
    <font>
      <sz val="11"/>
      <color theme="1"/>
      <name val="Calibri"/>
      <family val="2"/>
    </font>
    <font>
      <vertAlign val="superscript"/>
      <sz val="11"/>
      <color theme="1"/>
      <name val="Calibri"/>
      <family val="2"/>
      <scheme val="minor"/>
    </font>
    <font>
      <sz val="10"/>
      <color rgb="FF000000"/>
      <name val="Arial"/>
      <family val="2"/>
    </font>
    <font>
      <sz val="10"/>
      <name val="Arial"/>
      <family val="2"/>
    </font>
    <font>
      <b/>
      <sz val="14"/>
      <color theme="1"/>
      <name val="Calibri"/>
      <family val="2"/>
      <scheme val="minor"/>
    </font>
    <font>
      <b/>
      <vertAlign val="subscript"/>
      <sz val="14"/>
      <color theme="1"/>
      <name val="Calibri"/>
      <family val="2"/>
      <scheme val="minor"/>
    </font>
    <font>
      <b/>
      <sz val="12"/>
      <color theme="1"/>
      <name val="Calibri"/>
      <family val="2"/>
      <scheme val="minor"/>
    </font>
    <font>
      <sz val="16"/>
      <color rgb="FF000000"/>
      <name val="Calibri"/>
      <family val="2"/>
      <scheme val="minor"/>
    </font>
    <font>
      <vertAlign val="subscript"/>
      <sz val="16"/>
      <color rgb="FF000000"/>
      <name val="Calibri"/>
      <family val="2"/>
      <scheme val="minor"/>
    </font>
    <font>
      <sz val="11"/>
      <color rgb="FF000000"/>
      <name val="Calibri"/>
      <family val="2"/>
      <scheme val="minor"/>
    </font>
    <font>
      <vertAlign val="subscript"/>
      <sz val="11"/>
      <color rgb="FF000000"/>
      <name val="Calibri"/>
      <family val="2"/>
      <scheme val="minor"/>
    </font>
    <font>
      <sz val="12"/>
      <color theme="1"/>
      <name val="Calibri"/>
      <family val="2"/>
      <scheme val="minor"/>
    </font>
    <font>
      <b/>
      <sz val="10"/>
      <color rgb="FF000000"/>
      <name val="Arial"/>
      <family val="2"/>
    </font>
    <font>
      <b/>
      <sz val="14"/>
      <color theme="1"/>
      <name val="Calibri"/>
      <family val="2"/>
    </font>
    <font>
      <u/>
      <sz val="11"/>
      <color theme="10"/>
      <name val="Calibri"/>
      <family val="2"/>
      <scheme val="minor"/>
    </font>
    <font>
      <sz val="10"/>
      <color theme="1"/>
      <name val="Arial"/>
      <family val="2"/>
    </font>
    <font>
      <b/>
      <sz val="10"/>
      <color theme="1"/>
      <name val="Arial"/>
      <family val="2"/>
    </font>
    <font>
      <i/>
      <sz val="10"/>
      <color theme="1"/>
      <name val="Arial"/>
      <family val="2"/>
    </font>
    <font>
      <sz val="10"/>
      <color theme="1"/>
      <name val="Calibri"/>
      <family val="2"/>
      <scheme val="minor"/>
    </font>
    <font>
      <i/>
      <sz val="10"/>
      <color theme="1"/>
      <name val="Calibri"/>
      <family val="2"/>
      <scheme val="minor"/>
    </font>
    <font>
      <b/>
      <vertAlign val="subscript"/>
      <sz val="11"/>
      <color theme="1"/>
      <name val="Calibri"/>
      <family val="2"/>
      <scheme val="minor"/>
    </font>
    <font>
      <sz val="10"/>
      <color rgb="FF0070C0"/>
      <name val="Arial"/>
      <family val="2"/>
    </font>
    <font>
      <i/>
      <sz val="10"/>
      <color rgb="FF0070C0"/>
      <name val="Arial"/>
      <family val="2"/>
    </font>
    <font>
      <i/>
      <sz val="11"/>
      <color rgb="FFFF0000"/>
      <name val="Calibri"/>
      <family val="2"/>
      <scheme val="minor"/>
    </font>
    <font>
      <b/>
      <sz val="11"/>
      <color rgb="FFFF0000"/>
      <name val="Calibri"/>
      <family val="2"/>
      <scheme val="minor"/>
    </font>
    <font>
      <b/>
      <sz val="14"/>
      <color rgb="FFFF0000"/>
      <name val="Calibri"/>
      <family val="2"/>
      <scheme val="minor"/>
    </font>
    <font>
      <vertAlign val="subscript"/>
      <sz val="11"/>
      <color rgb="FFFF0000"/>
      <name val="Calibri"/>
      <family val="2"/>
      <scheme val="minor"/>
    </font>
    <font>
      <sz val="11"/>
      <color rgb="FFFF0000"/>
      <name val="Calibri"/>
      <family val="2"/>
    </font>
    <font>
      <u/>
      <sz val="11"/>
      <color rgb="FFFF0000"/>
      <name val="Calibri"/>
      <family val="2"/>
      <scheme val="minor"/>
    </font>
    <font>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EEB5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xf numFmtId="0" fontId="20" fillId="0" borderId="0"/>
    <xf numFmtId="0" fontId="29" fillId="0" borderId="0"/>
    <xf numFmtId="0" fontId="40" fillId="0" borderId="0" applyNumberFormat="0" applyFill="0" applyBorder="0" applyAlignment="0" applyProtection="0"/>
  </cellStyleXfs>
  <cellXfs count="135">
    <xf numFmtId="0" fontId="0" fillId="0" borderId="0" xfId="0"/>
    <xf numFmtId="0" fontId="21" fillId="0" borderId="0" xfId="0" applyFont="1"/>
    <xf numFmtId="0" fontId="21" fillId="0" borderId="0" xfId="0" applyFont="1" applyAlignment="1">
      <alignment wrapText="1"/>
    </xf>
    <xf numFmtId="0" fontId="0" fillId="0" borderId="0" xfId="0" applyAlignment="1">
      <alignment wrapText="1"/>
    </xf>
    <xf numFmtId="2" fontId="0" fillId="0" borderId="10" xfId="0" applyNumberFormat="1" applyBorder="1" applyAlignment="1">
      <alignment horizontal="center" wrapText="1"/>
    </xf>
    <xf numFmtId="164" fontId="21" fillId="0" borderId="0" xfId="0" applyNumberFormat="1" applyFont="1"/>
    <xf numFmtId="0" fontId="24" fillId="0" borderId="0" xfId="42" applyFont="1"/>
    <xf numFmtId="0" fontId="21" fillId="0" borderId="11" xfId="0" applyFont="1" applyBorder="1"/>
    <xf numFmtId="0" fontId="16" fillId="0" borderId="0" xfId="0" applyFont="1"/>
    <xf numFmtId="0" fontId="0" fillId="0" borderId="0" xfId="0" applyAlignment="1">
      <alignment horizontal="center" wrapText="1"/>
    </xf>
    <xf numFmtId="0" fontId="22" fillId="0" borderId="0" xfId="0" applyFont="1"/>
    <xf numFmtId="0" fontId="21" fillId="33" borderId="0" xfId="0" applyFont="1" applyFill="1"/>
    <xf numFmtId="0" fontId="0" fillId="33" borderId="0" xfId="0" applyFill="1"/>
    <xf numFmtId="0" fontId="0" fillId="33" borderId="0" xfId="0" applyFill="1" applyAlignment="1">
      <alignment wrapText="1"/>
    </xf>
    <xf numFmtId="0" fontId="21" fillId="34" borderId="0" xfId="0" applyFont="1" applyFill="1"/>
    <xf numFmtId="0" fontId="0" fillId="34" borderId="0" xfId="0" applyFill="1"/>
    <xf numFmtId="0" fontId="25" fillId="0" borderId="0" xfId="0" applyFont="1"/>
    <xf numFmtId="0" fontId="0" fillId="35" borderId="0" xfId="0" applyFill="1"/>
    <xf numFmtId="0" fontId="0" fillId="0" borderId="0" xfId="0" applyAlignment="1">
      <alignment horizontal="left"/>
    </xf>
    <xf numFmtId="1" fontId="0" fillId="0" borderId="0" xfId="0" applyNumberFormat="1"/>
    <xf numFmtId="1" fontId="0" fillId="33" borderId="0" xfId="0" applyNumberFormat="1" applyFill="1"/>
    <xf numFmtId="165" fontId="0" fillId="0" borderId="0" xfId="0" applyNumberFormat="1"/>
    <xf numFmtId="0" fontId="21" fillId="33" borderId="11" xfId="0" applyFont="1" applyFill="1" applyBorder="1"/>
    <xf numFmtId="0" fontId="0" fillId="0" borderId="10" xfId="0" applyBorder="1" applyAlignment="1">
      <alignment horizontal="right"/>
    </xf>
    <xf numFmtId="0" fontId="0" fillId="0" borderId="10" xfId="0" applyBorder="1" applyAlignment="1">
      <alignment horizontal="right" wrapText="1"/>
    </xf>
    <xf numFmtId="0" fontId="18" fillId="0" borderId="10" xfId="0" applyFont="1" applyBorder="1" applyAlignment="1">
      <alignment horizontal="right"/>
    </xf>
    <xf numFmtId="0" fontId="18" fillId="34" borderId="10" xfId="0" applyFont="1" applyFill="1" applyBorder="1" applyAlignment="1">
      <alignment horizontal="right"/>
    </xf>
    <xf numFmtId="0" fontId="18" fillId="0" borderId="0" xfId="0" applyFont="1" applyAlignment="1">
      <alignment horizontal="right"/>
    </xf>
    <xf numFmtId="0" fontId="21" fillId="0" borderId="10" xfId="0" applyFont="1" applyBorder="1"/>
    <xf numFmtId="0" fontId="21" fillId="33" borderId="10" xfId="0" applyFont="1" applyFill="1" applyBorder="1"/>
    <xf numFmtId="0" fontId="32" fillId="0" borderId="0" xfId="0" applyFont="1" applyAlignment="1">
      <alignment horizontal="center" wrapText="1"/>
    </xf>
    <xf numFmtId="0" fontId="32" fillId="0" borderId="0" xfId="0" applyFont="1" applyAlignment="1">
      <alignment vertical="top" wrapText="1"/>
    </xf>
    <xf numFmtId="0" fontId="30" fillId="0" borderId="11" xfId="0" applyFont="1" applyBorder="1" applyAlignment="1">
      <alignment horizontal="center" wrapText="1"/>
    </xf>
    <xf numFmtId="0" fontId="0" fillId="34" borderId="10" xfId="0" applyFill="1" applyBorder="1"/>
    <xf numFmtId="1" fontId="0" fillId="0" borderId="11" xfId="0" applyNumberFormat="1" applyBorder="1"/>
    <xf numFmtId="0" fontId="0" fillId="0" borderId="10" xfId="0" applyBorder="1" applyAlignment="1">
      <alignment wrapText="1"/>
    </xf>
    <xf numFmtId="0" fontId="0" fillId="0" borderId="14" xfId="0" applyBorder="1" applyAlignment="1">
      <alignment wrapText="1"/>
    </xf>
    <xf numFmtId="0" fontId="0" fillId="34" borderId="14" xfId="0" applyFill="1" applyBorder="1"/>
    <xf numFmtId="165" fontId="19" fillId="0" borderId="0" xfId="44" applyNumberFormat="1" applyFont="1"/>
    <xf numFmtId="0" fontId="0" fillId="35" borderId="10" xfId="0" applyFill="1" applyBorder="1"/>
    <xf numFmtId="0" fontId="21" fillId="35" borderId="0" xfId="0" applyFont="1" applyFill="1"/>
    <xf numFmtId="0" fontId="18" fillId="35" borderId="10" xfId="0" applyFont="1" applyFill="1" applyBorder="1" applyAlignment="1">
      <alignment horizontal="right"/>
    </xf>
    <xf numFmtId="165" fontId="0" fillId="35" borderId="0" xfId="0" applyNumberFormat="1" applyFill="1"/>
    <xf numFmtId="1" fontId="0" fillId="35" borderId="0" xfId="0" applyNumberFormat="1" applyFill="1"/>
    <xf numFmtId="0" fontId="18" fillId="35" borderId="14" xfId="0" applyFont="1" applyFill="1" applyBorder="1" applyAlignment="1">
      <alignment horizontal="right"/>
    </xf>
    <xf numFmtId="0" fontId="0" fillId="35" borderId="14" xfId="0" applyFill="1" applyBorder="1"/>
    <xf numFmtId="0" fontId="18" fillId="35" borderId="0" xfId="0" applyFont="1" applyFill="1" applyAlignment="1">
      <alignment horizontal="right"/>
    </xf>
    <xf numFmtId="1" fontId="0" fillId="35" borderId="11" xfId="0" applyNumberFormat="1" applyFill="1" applyBorder="1"/>
    <xf numFmtId="0" fontId="0" fillId="0" borderId="10" xfId="0" applyBorder="1"/>
    <xf numFmtId="0" fontId="0" fillId="0" borderId="14" xfId="0" applyBorder="1"/>
    <xf numFmtId="0" fontId="0" fillId="0" borderId="11" xfId="0" applyBorder="1" applyAlignment="1">
      <alignment wrapText="1"/>
    </xf>
    <xf numFmtId="0" fontId="35" fillId="0" borderId="0" xfId="0" applyFont="1" applyAlignment="1">
      <alignment horizontal="left" readingOrder="1"/>
    </xf>
    <xf numFmtId="165" fontId="0" fillId="0" borderId="10" xfId="0" applyNumberFormat="1" applyBorder="1"/>
    <xf numFmtId="165" fontId="0" fillId="0" borderId="14" xfId="0" applyNumberFormat="1" applyBorder="1"/>
    <xf numFmtId="0" fontId="33" fillId="0" borderId="0" xfId="0" applyFont="1" applyAlignment="1">
      <alignment horizontal="left" readingOrder="1"/>
    </xf>
    <xf numFmtId="0" fontId="0" fillId="0" borderId="14" xfId="0" applyBorder="1" applyAlignment="1">
      <alignment horizontal="center" wrapText="1"/>
    </xf>
    <xf numFmtId="0" fontId="0" fillId="0" borderId="11" xfId="0" applyBorder="1" applyAlignment="1">
      <alignment horizontal="center" wrapText="1"/>
    </xf>
    <xf numFmtId="0" fontId="14" fillId="0" borderId="0" xfId="0" applyFont="1" applyAlignment="1">
      <alignment wrapText="1"/>
    </xf>
    <xf numFmtId="0" fontId="14" fillId="0" borderId="0" xfId="0" applyFont="1"/>
    <xf numFmtId="165" fontId="14" fillId="0" borderId="0" xfId="0" applyNumberFormat="1" applyFont="1"/>
    <xf numFmtId="164" fontId="19" fillId="0" borderId="12" xfId="44" applyNumberFormat="1" applyFont="1" applyBorder="1"/>
    <xf numFmtId="164" fontId="0" fillId="0" borderId="0" xfId="0" applyNumberFormat="1"/>
    <xf numFmtId="164" fontId="0" fillId="0" borderId="0" xfId="0" applyNumberFormat="1" applyAlignment="1">
      <alignment horizontal="center" wrapText="1"/>
    </xf>
    <xf numFmtId="164" fontId="32" fillId="0" borderId="0" xfId="0" applyNumberFormat="1" applyFont="1" applyAlignment="1">
      <alignment horizontal="center" wrapText="1"/>
    </xf>
    <xf numFmtId="164" fontId="0" fillId="0" borderId="10" xfId="0" applyNumberFormat="1" applyBorder="1" applyAlignment="1">
      <alignment horizontal="center" wrapText="1"/>
    </xf>
    <xf numFmtId="165" fontId="18" fillId="0" borderId="0" xfId="0" applyNumberFormat="1" applyFont="1"/>
    <xf numFmtId="0" fontId="18" fillId="0" borderId="0" xfId="0" applyFont="1"/>
    <xf numFmtId="0" fontId="0" fillId="0" borderId="13" xfId="0" applyBorder="1" applyAlignment="1">
      <alignment horizontal="left"/>
    </xf>
    <xf numFmtId="0" fontId="0" fillId="0" borderId="13" xfId="0" applyBorder="1"/>
    <xf numFmtId="0" fontId="0" fillId="0" borderId="13" xfId="0" applyBorder="1" applyAlignment="1">
      <alignment horizontal="right"/>
    </xf>
    <xf numFmtId="0" fontId="37" fillId="0" borderId="0" xfId="0" applyFont="1"/>
    <xf numFmtId="0" fontId="0" fillId="0" borderId="10" xfId="0" applyBorder="1" applyAlignment="1">
      <alignment horizontal="center" wrapText="1"/>
    </xf>
    <xf numFmtId="165" fontId="0" fillId="0" borderId="15" xfId="0" applyNumberFormat="1" applyBorder="1"/>
    <xf numFmtId="165" fontId="0" fillId="0" borderId="16" xfId="0" applyNumberFormat="1" applyBorder="1"/>
    <xf numFmtId="165" fontId="0" fillId="0" borderId="17" xfId="0" applyNumberFormat="1" applyBorder="1"/>
    <xf numFmtId="165" fontId="16" fillId="0" borderId="10" xfId="0" applyNumberFormat="1" applyFont="1" applyBorder="1"/>
    <xf numFmtId="165" fontId="16" fillId="0" borderId="14" xfId="0" applyNumberFormat="1" applyFont="1" applyBorder="1"/>
    <xf numFmtId="165" fontId="0" fillId="35" borderId="10" xfId="0" applyNumberFormat="1" applyFill="1" applyBorder="1"/>
    <xf numFmtId="164" fontId="0" fillId="0" borderId="10" xfId="0" applyNumberFormat="1" applyBorder="1"/>
    <xf numFmtId="164" fontId="19" fillId="0" borderId="10" xfId="44" applyNumberFormat="1" applyFont="1" applyBorder="1"/>
    <xf numFmtId="0" fontId="38" fillId="0" borderId="0" xfId="43" applyFont="1"/>
    <xf numFmtId="0" fontId="30" fillId="0" borderId="0" xfId="0" applyFont="1" applyAlignment="1">
      <alignment wrapText="1"/>
    </xf>
    <xf numFmtId="0" fontId="16" fillId="0" borderId="0" xfId="0" applyFont="1" applyAlignment="1">
      <alignment wrapText="1"/>
    </xf>
    <xf numFmtId="0" fontId="0" fillId="0" borderId="0" xfId="0" quotePrefix="1" applyAlignment="1">
      <alignment wrapText="1"/>
    </xf>
    <xf numFmtId="0" fontId="40" fillId="0" borderId="0" xfId="46" applyAlignment="1">
      <alignment wrapText="1"/>
    </xf>
    <xf numFmtId="0" fontId="41" fillId="0" borderId="0" xfId="0" applyFont="1" applyAlignment="1">
      <alignment vertical="center" wrapText="1"/>
    </xf>
    <xf numFmtId="0" fontId="0" fillId="0" borderId="0" xfId="0" quotePrefix="1"/>
    <xf numFmtId="49" fontId="0" fillId="0" borderId="0" xfId="0" applyNumberFormat="1"/>
    <xf numFmtId="0" fontId="0" fillId="0" borderId="0" xfId="0" quotePrefix="1" applyAlignment="1">
      <alignment horizontal="left" wrapText="1" indent="3"/>
    </xf>
    <xf numFmtId="49" fontId="0" fillId="0" borderId="0" xfId="0" quotePrefix="1" applyNumberFormat="1" applyAlignment="1">
      <alignment horizontal="left" wrapText="1"/>
    </xf>
    <xf numFmtId="0" fontId="44" fillId="0" borderId="0" xfId="0" applyFont="1"/>
    <xf numFmtId="0" fontId="0" fillId="0" borderId="0" xfId="0" applyAlignment="1">
      <alignment horizontal="left" wrapText="1" indent="3"/>
    </xf>
    <xf numFmtId="0" fontId="44" fillId="0" borderId="0" xfId="0" quotePrefix="1" applyFont="1"/>
    <xf numFmtId="49" fontId="0" fillId="0" borderId="0" xfId="0" applyNumberFormat="1" applyAlignment="1">
      <alignment horizontal="left" wrapText="1"/>
    </xf>
    <xf numFmtId="49" fontId="21" fillId="0" borderId="0" xfId="0" applyNumberFormat="1" applyFont="1" applyAlignment="1">
      <alignment horizontal="left" wrapText="1"/>
    </xf>
    <xf numFmtId="49" fontId="0" fillId="0" borderId="0" xfId="0" quotePrefix="1" applyNumberFormat="1" applyAlignment="1">
      <alignment wrapText="1"/>
    </xf>
    <xf numFmtId="49" fontId="0" fillId="0" borderId="0" xfId="0" applyNumberFormat="1" applyAlignment="1">
      <alignment horizontal="left" wrapText="1" indent="3"/>
    </xf>
    <xf numFmtId="49" fontId="0" fillId="0" borderId="0" xfId="0" applyNumberFormat="1" applyAlignment="1">
      <alignment horizontal="left" wrapText="1" indent="6"/>
    </xf>
    <xf numFmtId="49" fontId="0" fillId="0" borderId="0" xfId="0" applyNumberFormat="1" applyAlignment="1">
      <alignment horizontal="left" indent="6"/>
    </xf>
    <xf numFmtId="49" fontId="0" fillId="36" borderId="0" xfId="0" quotePrefix="1" applyNumberFormat="1" applyFill="1" applyAlignment="1">
      <alignment horizontal="left" wrapText="1" indent="3"/>
    </xf>
    <xf numFmtId="0" fontId="0" fillId="0" borderId="0" xfId="0" applyAlignment="1">
      <alignment horizontal="left" wrapText="1" indent="5"/>
    </xf>
    <xf numFmtId="49" fontId="0" fillId="35" borderId="0" xfId="0" quotePrefix="1" applyNumberFormat="1" applyFill="1" applyAlignment="1">
      <alignment horizontal="left" wrapText="1" indent="3"/>
    </xf>
    <xf numFmtId="49" fontId="0" fillId="36" borderId="0" xfId="0" applyNumberFormat="1" applyFill="1" applyAlignment="1">
      <alignment horizontal="left" wrapText="1" indent="3"/>
    </xf>
    <xf numFmtId="49" fontId="0" fillId="0" borderId="0" xfId="0" quotePrefix="1" applyNumberFormat="1" applyAlignment="1">
      <alignment horizontal="left" wrapText="1" indent="3"/>
    </xf>
    <xf numFmtId="49" fontId="0" fillId="0" borderId="0" xfId="0" applyNumberFormat="1" applyAlignment="1">
      <alignment horizontal="left" wrapText="1" indent="5"/>
    </xf>
    <xf numFmtId="49" fontId="0" fillId="0" borderId="0" xfId="0" quotePrefix="1" applyNumberFormat="1" applyAlignment="1">
      <alignment horizontal="left" wrapText="1" indent="5"/>
    </xf>
    <xf numFmtId="0" fontId="47" fillId="0" borderId="0" xfId="43" applyFont="1"/>
    <xf numFmtId="0" fontId="47" fillId="33" borderId="0" xfId="43" applyFont="1" applyFill="1"/>
    <xf numFmtId="0" fontId="28" fillId="0" borderId="0" xfId="43"/>
    <xf numFmtId="0" fontId="28" fillId="33" borderId="0" xfId="43" applyFill="1"/>
    <xf numFmtId="0" fontId="47" fillId="0" borderId="0" xfId="0" applyFont="1"/>
    <xf numFmtId="0" fontId="48" fillId="33" borderId="0" xfId="0" applyFont="1" applyFill="1"/>
    <xf numFmtId="0" fontId="41" fillId="0" borderId="0" xfId="0" applyFont="1"/>
    <xf numFmtId="0" fontId="41" fillId="33" borderId="0" xfId="0" applyFont="1" applyFill="1"/>
    <xf numFmtId="0" fontId="43" fillId="33" borderId="0" xfId="0" applyFont="1" applyFill="1"/>
    <xf numFmtId="0" fontId="29" fillId="0" borderId="0" xfId="43" applyFont="1"/>
    <xf numFmtId="0" fontId="47" fillId="33" borderId="0" xfId="0" applyFont="1" applyFill="1"/>
    <xf numFmtId="0" fontId="47" fillId="0" borderId="0" xfId="43" applyFont="1" applyAlignment="1">
      <alignment horizontal="left"/>
    </xf>
    <xf numFmtId="0" fontId="28" fillId="0" borderId="0" xfId="43" applyAlignment="1">
      <alignment horizontal="left"/>
    </xf>
    <xf numFmtId="0" fontId="42" fillId="33" borderId="0" xfId="0" applyFont="1" applyFill="1"/>
    <xf numFmtId="165" fontId="16" fillId="0" borderId="0" xfId="0" applyNumberFormat="1" applyFont="1"/>
    <xf numFmtId="0" fontId="14" fillId="0" borderId="0" xfId="0" quotePrefix="1" applyFont="1" applyAlignment="1">
      <alignment wrapText="1"/>
    </xf>
    <xf numFmtId="0" fontId="14" fillId="0" borderId="0" xfId="0" quotePrefix="1" applyFont="1"/>
    <xf numFmtId="0" fontId="50" fillId="0" borderId="0" xfId="0" applyFont="1" applyAlignment="1">
      <alignment wrapText="1"/>
    </xf>
    <xf numFmtId="0" fontId="54" fillId="0" borderId="0" xfId="46" quotePrefix="1" applyFont="1" applyAlignment="1">
      <alignment wrapText="1"/>
    </xf>
    <xf numFmtId="0" fontId="14" fillId="0" borderId="0" xfId="0" quotePrefix="1" applyFont="1" applyAlignment="1">
      <alignment vertical="center" wrapText="1"/>
    </xf>
    <xf numFmtId="0" fontId="14" fillId="0" borderId="0" xfId="0" applyFont="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0" xfId="0" applyAlignment="1">
      <alignment horizontal="center"/>
    </xf>
    <xf numFmtId="0" fontId="0" fillId="0" borderId="11" xfId="0" applyBorder="1" applyAlignment="1">
      <alignment horizontal="center" wrapText="1"/>
    </xf>
    <xf numFmtId="2" fontId="0" fillId="0" borderId="0" xfId="0" applyNumberFormat="1" applyAlignment="1">
      <alignment horizontal="center" wrapText="1"/>
    </xf>
    <xf numFmtId="2" fontId="26" fillId="0" borderId="0" xfId="0" applyNumberFormat="1" applyFont="1" applyAlignment="1">
      <alignment horizont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_ResultatenFF_BBG" xfId="42" xr:uid="{00000000-0005-0000-0000-000023000000}"/>
    <cellStyle name="Note" xfId="15" builtinId="10" customBuiltin="1"/>
    <cellStyle name="Output" xfId="10" builtinId="21" customBuiltin="1"/>
    <cellStyle name="Standaard 2" xfId="43" xr:uid="{00000000-0005-0000-0000-000027000000}"/>
    <cellStyle name="Standaard 2 2" xfId="45" xr:uid="{00000000-0005-0000-0000-000028000000}"/>
    <cellStyle name="Standaard_Blad1" xfId="44" xr:uid="{00000000-0005-0000-0000-000029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03%20Projecten\298%20BISI-HR%202018\Benthos%20data\Benthos%20data%20IHM\H1130-BISI-opbouw%20Westerschelde\RWS_WS_DATA_NJ_ZERO_val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WS_loc_WS_BISI6-B0-NA"/>
      <sheetName val="pivot"/>
      <sheetName val="BISIH1130 srt"/>
      <sheetName val="N monsters per BSIS6 en jaar"/>
      <sheetName val="RWS_WS_DATA_NJ_0_value"/>
    </sheetNames>
    <sheetDataSet>
      <sheetData sheetId="0"/>
      <sheetData sheetId="1"/>
      <sheetData sheetId="2">
        <row r="2">
          <cell r="A2" t="str">
            <v>Abra alba</v>
          </cell>
          <cell r="B2">
            <v>1</v>
          </cell>
        </row>
        <row r="3">
          <cell r="A3" t="str">
            <v>Arenicola marina</v>
          </cell>
          <cell r="B3">
            <v>1</v>
          </cell>
        </row>
        <row r="4">
          <cell r="A4" t="str">
            <v>Bathyporeia pelagica</v>
          </cell>
          <cell r="B4">
            <v>1</v>
          </cell>
        </row>
        <row r="5">
          <cell r="A5" t="str">
            <v>Bathyporeia pilosa</v>
          </cell>
          <cell r="B5">
            <v>1</v>
          </cell>
        </row>
        <row r="6">
          <cell r="A6" t="str">
            <v>Cerastoderma edule</v>
          </cell>
          <cell r="B6">
            <v>1</v>
          </cell>
        </row>
        <row r="7">
          <cell r="A7" t="str">
            <v>Corophium arenarium</v>
          </cell>
          <cell r="B7">
            <v>1</v>
          </cell>
        </row>
        <row r="8">
          <cell r="A8" t="str">
            <v>Corophium volutator</v>
          </cell>
          <cell r="B8">
            <v>1</v>
          </cell>
        </row>
        <row r="9">
          <cell r="A9" t="str">
            <v>Crangon crangon</v>
          </cell>
          <cell r="B9">
            <v>1</v>
          </cell>
        </row>
        <row r="10">
          <cell r="A10" t="str">
            <v>Ecrobia ventrosa</v>
          </cell>
          <cell r="B10">
            <v>1</v>
          </cell>
        </row>
        <row r="11">
          <cell r="A11" t="str">
            <v>Eteone flava agg.</v>
          </cell>
          <cell r="B11">
            <v>1</v>
          </cell>
        </row>
        <row r="12">
          <cell r="A12" t="str">
            <v>Eurydice pulchra</v>
          </cell>
          <cell r="B12">
            <v>1</v>
          </cell>
        </row>
        <row r="13">
          <cell r="A13" t="str">
            <v>Gammarus salinus</v>
          </cell>
          <cell r="B13">
            <v>1</v>
          </cell>
        </row>
        <row r="14">
          <cell r="A14" t="str">
            <v>Hediste diversicolor</v>
          </cell>
          <cell r="B14">
            <v>1</v>
          </cell>
        </row>
        <row r="15">
          <cell r="A15" t="str">
            <v>Heteromastus filiformis</v>
          </cell>
          <cell r="B15">
            <v>1</v>
          </cell>
        </row>
        <row r="16">
          <cell r="A16" t="str">
            <v>Lanice conchilega</v>
          </cell>
          <cell r="B16">
            <v>1</v>
          </cell>
        </row>
        <row r="17">
          <cell r="A17" t="str">
            <v>Limecola balthica</v>
          </cell>
          <cell r="B17">
            <v>1</v>
          </cell>
        </row>
        <row r="18">
          <cell r="A18" t="str">
            <v>Mya arenaria</v>
          </cell>
          <cell r="B18">
            <v>1</v>
          </cell>
        </row>
        <row r="19">
          <cell r="A19" t="str">
            <v>Mytilus edulis</v>
          </cell>
          <cell r="B19">
            <v>1</v>
          </cell>
        </row>
        <row r="20">
          <cell r="A20" t="str">
            <v>Nephtys cirrosa</v>
          </cell>
          <cell r="B20">
            <v>1</v>
          </cell>
        </row>
        <row r="21">
          <cell r="A21" t="str">
            <v>Nephtys hombergii</v>
          </cell>
          <cell r="B21">
            <v>1</v>
          </cell>
        </row>
        <row r="22">
          <cell r="A22" t="str">
            <v>Peringia ulvae</v>
          </cell>
          <cell r="B22">
            <v>1</v>
          </cell>
        </row>
        <row r="23">
          <cell r="A23" t="str">
            <v>Pygospio elegans</v>
          </cell>
          <cell r="B23">
            <v>1</v>
          </cell>
        </row>
        <row r="24">
          <cell r="A24" t="str">
            <v>Scoloplos armiger</v>
          </cell>
          <cell r="B24">
            <v>1</v>
          </cell>
        </row>
        <row r="25">
          <cell r="A25" t="str">
            <v>Scrobicularia plana</v>
          </cell>
          <cell r="B25">
            <v>1</v>
          </cell>
        </row>
        <row r="26">
          <cell r="A26" t="str">
            <v>Spio martinensis</v>
          </cell>
          <cell r="B26">
            <v>1</v>
          </cell>
        </row>
        <row r="27">
          <cell r="A27" t="str">
            <v>Spiophanes bombyx</v>
          </cell>
          <cell r="B27">
            <v>1</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oauthor.net/bisi/" TargetMode="External"/><Relationship Id="rId2" Type="http://schemas.openxmlformats.org/officeDocument/2006/relationships/hyperlink" Target="http://www.ecoauthor.net/" TargetMode="External"/><Relationship Id="rId1" Type="http://schemas.openxmlformats.org/officeDocument/2006/relationships/hyperlink" Target="mailto:info@ecoauthor.ne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abSelected="1" workbookViewId="0"/>
  </sheetViews>
  <sheetFormatPr defaultColWidth="9.1796875" defaultRowHeight="14.5" x14ac:dyDescent="0.35"/>
  <cols>
    <col min="1" max="1" width="127.7265625" customWidth="1"/>
  </cols>
  <sheetData>
    <row r="1" spans="1:1" ht="18.5" x14ac:dyDescent="0.45">
      <c r="A1" s="81" t="s">
        <v>3273</v>
      </c>
    </row>
    <row r="2" spans="1:1" ht="18.5" x14ac:dyDescent="0.45">
      <c r="A2" s="81" t="s">
        <v>4032</v>
      </c>
    </row>
    <row r="3" spans="1:1" x14ac:dyDescent="0.35">
      <c r="A3" s="123" t="s">
        <v>4031</v>
      </c>
    </row>
    <row r="4" spans="1:1" x14ac:dyDescent="0.35">
      <c r="A4" s="3"/>
    </row>
    <row r="5" spans="1:1" ht="135" customHeight="1" x14ac:dyDescent="0.35">
      <c r="A5" s="3" t="s">
        <v>4033</v>
      </c>
    </row>
    <row r="6" spans="1:1" ht="75" customHeight="1" x14ac:dyDescent="0.35">
      <c r="A6" s="57" t="s">
        <v>4034</v>
      </c>
    </row>
    <row r="7" spans="1:1" ht="75" customHeight="1" x14ac:dyDescent="0.35">
      <c r="A7" s="3" t="s">
        <v>4035</v>
      </c>
    </row>
    <row r="8" spans="1:1" x14ac:dyDescent="0.35">
      <c r="A8" s="3"/>
    </row>
    <row r="9" spans="1:1" x14ac:dyDescent="0.35">
      <c r="A9" s="3" t="s">
        <v>3274</v>
      </c>
    </row>
    <row r="10" spans="1:1" ht="29" x14ac:dyDescent="0.35">
      <c r="A10" s="121" t="s">
        <v>3973</v>
      </c>
    </row>
    <row r="11" spans="1:1" ht="29" x14ac:dyDescent="0.35">
      <c r="A11" s="121" t="s">
        <v>3974</v>
      </c>
    </row>
    <row r="12" spans="1:1" x14ac:dyDescent="0.35">
      <c r="A12" s="83" t="s">
        <v>3283</v>
      </c>
    </row>
    <row r="13" spans="1:1" ht="30" customHeight="1" x14ac:dyDescent="0.35">
      <c r="A13" s="83" t="s">
        <v>3298</v>
      </c>
    </row>
    <row r="14" spans="1:1" ht="15" customHeight="1" x14ac:dyDescent="0.35">
      <c r="A14" s="3" t="s">
        <v>3299</v>
      </c>
    </row>
    <row r="15" spans="1:1" ht="43.5" x14ac:dyDescent="0.35">
      <c r="A15" s="125" t="s">
        <v>4038</v>
      </c>
    </row>
    <row r="16" spans="1:1" ht="58" x14ac:dyDescent="0.35">
      <c r="A16" s="126" t="s">
        <v>4039</v>
      </c>
    </row>
    <row r="17" spans="1:1" x14ac:dyDescent="0.35">
      <c r="A17" s="3"/>
    </row>
    <row r="18" spans="1:1" x14ac:dyDescent="0.35">
      <c r="A18" s="57" t="s">
        <v>4037</v>
      </c>
    </row>
    <row r="19" spans="1:1" ht="15" customHeight="1" x14ac:dyDescent="0.35">
      <c r="A19" s="124" t="s">
        <v>4036</v>
      </c>
    </row>
    <row r="20" spans="1:1" x14ac:dyDescent="0.35">
      <c r="A20" s="83"/>
    </row>
    <row r="21" spans="1:1" x14ac:dyDescent="0.35">
      <c r="A21" s="3" t="s">
        <v>3275</v>
      </c>
    </row>
    <row r="22" spans="1:1" x14ac:dyDescent="0.35">
      <c r="A22" s="3" t="s">
        <v>3276</v>
      </c>
    </row>
    <row r="23" spans="1:1" x14ac:dyDescent="0.35">
      <c r="A23" s="3" t="s">
        <v>3277</v>
      </c>
    </row>
    <row r="24" spans="1:1" x14ac:dyDescent="0.35">
      <c r="A24" s="3" t="s">
        <v>3278</v>
      </c>
    </row>
    <row r="25" spans="1:1" x14ac:dyDescent="0.35">
      <c r="A25" s="84" t="s">
        <v>3279</v>
      </c>
    </row>
    <row r="26" spans="1:1" x14ac:dyDescent="0.35">
      <c r="A26" s="84" t="s">
        <v>3280</v>
      </c>
    </row>
    <row r="27" spans="1:1" x14ac:dyDescent="0.35">
      <c r="A27" s="3"/>
    </row>
    <row r="28" spans="1:1" x14ac:dyDescent="0.35">
      <c r="A28" s="3" t="s">
        <v>3281</v>
      </c>
    </row>
    <row r="29" spans="1:1" x14ac:dyDescent="0.35">
      <c r="A29" s="3" t="s">
        <v>3282</v>
      </c>
    </row>
    <row r="30" spans="1:1" x14ac:dyDescent="0.35">
      <c r="A30" s="3"/>
    </row>
    <row r="31" spans="1:1" x14ac:dyDescent="0.35">
      <c r="A31" s="85" t="s">
        <v>4040</v>
      </c>
    </row>
  </sheetData>
  <hyperlinks>
    <hyperlink ref="A25" r:id="rId1" xr:uid="{00000000-0004-0000-0000-000000000000}"/>
    <hyperlink ref="A26" r:id="rId2" xr:uid="{00000000-0004-0000-0000-000001000000}"/>
    <hyperlink ref="A19" r:id="rId3" xr:uid="{360C6192-8F34-4252-AA02-413F9171D618}"/>
  </hyperlinks>
  <pageMargins left="0.7" right="0.7" top="0.75" bottom="0.75" header="0.3" footer="0.3"/>
  <pageSetup paperSize="0" orientation="portrait" horizontalDpi="300"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218"/>
  <sheetViews>
    <sheetView workbookViewId="0">
      <pane xSplit="1" ySplit="4" topLeftCell="B5" activePane="bottomRight" state="frozen"/>
      <selection pane="topRight" activeCell="B1" sqref="B1"/>
      <selection pane="bottomLeft" activeCell="A5" sqref="A5"/>
      <selection pane="bottomRight" activeCell="A192" sqref="A192"/>
    </sheetView>
  </sheetViews>
  <sheetFormatPr defaultColWidth="9.1796875" defaultRowHeight="14.5" x14ac:dyDescent="0.35"/>
  <cols>
    <col min="1" max="1" width="31.26953125" customWidth="1"/>
    <col min="2" max="7" width="12.7265625" customWidth="1"/>
    <col min="8" max="8" width="15.1796875" customWidth="1"/>
    <col min="10" max="10" width="10" customWidth="1"/>
    <col min="11" max="11" width="12.81640625" customWidth="1"/>
    <col min="12" max="12" width="10.1796875" customWidth="1"/>
    <col min="13" max="13" width="10.1796875" style="61" customWidth="1"/>
    <col min="14" max="17" width="10.7265625" customWidth="1"/>
    <col min="18" max="27" width="12.7265625" customWidth="1"/>
    <col min="28" max="28" width="11.453125" style="48" customWidth="1"/>
    <col min="29" max="36" width="11.453125" customWidth="1"/>
    <col min="37" max="37" width="11.453125" style="49" customWidth="1"/>
    <col min="38" max="47" width="11.26953125" customWidth="1"/>
    <col min="48" max="57" width="11.7265625" customWidth="1"/>
  </cols>
  <sheetData>
    <row r="1" spans="1:47" ht="34.5" customHeight="1" x14ac:dyDescent="0.45">
      <c r="A1" s="31" t="s">
        <v>3218</v>
      </c>
      <c r="B1" s="48" t="s">
        <v>41</v>
      </c>
      <c r="G1" s="49"/>
      <c r="K1" s="132" t="s">
        <v>3216</v>
      </c>
      <c r="L1" s="56"/>
      <c r="M1" s="62"/>
      <c r="N1" s="9"/>
      <c r="O1" s="9"/>
      <c r="P1" s="9"/>
      <c r="Q1" s="9"/>
      <c r="R1" s="129" t="s">
        <v>26</v>
      </c>
      <c r="S1" s="128"/>
      <c r="T1" s="128"/>
      <c r="U1" s="128"/>
      <c r="V1" s="128"/>
      <c r="W1" s="128"/>
      <c r="X1" s="128"/>
      <c r="Y1" s="128"/>
      <c r="Z1" s="128"/>
      <c r="AA1" s="128"/>
      <c r="AB1" s="129" t="s">
        <v>3944</v>
      </c>
      <c r="AC1" s="128"/>
      <c r="AD1" s="128"/>
      <c r="AE1" s="128"/>
      <c r="AF1" s="128"/>
      <c r="AG1" s="128"/>
      <c r="AH1" s="128"/>
      <c r="AI1" s="128"/>
      <c r="AJ1" s="128"/>
      <c r="AK1" s="130"/>
      <c r="AL1" s="129" t="s">
        <v>3948</v>
      </c>
      <c r="AM1" s="128"/>
      <c r="AN1" s="128"/>
      <c r="AO1" s="128"/>
      <c r="AP1" s="128"/>
      <c r="AQ1" s="128"/>
      <c r="AR1" s="128"/>
      <c r="AS1" s="128"/>
      <c r="AT1" s="128"/>
      <c r="AU1" s="130"/>
    </row>
    <row r="2" spans="1:47" ht="61.5" customHeight="1" x14ac:dyDescent="0.55000000000000004">
      <c r="B2" s="35" t="s">
        <v>101</v>
      </c>
      <c r="C2" s="3" t="s">
        <v>40</v>
      </c>
      <c r="D2" s="3" t="s">
        <v>103</v>
      </c>
      <c r="E2" s="3" t="s">
        <v>73</v>
      </c>
      <c r="F2" s="3" t="s">
        <v>104</v>
      </c>
      <c r="G2" s="36" t="s">
        <v>99</v>
      </c>
      <c r="H2" s="9"/>
      <c r="I2" s="9"/>
      <c r="J2" s="9"/>
      <c r="K2" s="132"/>
      <c r="L2" s="32" t="s">
        <v>3223</v>
      </c>
      <c r="M2" s="63"/>
      <c r="N2" s="133" t="s">
        <v>3234</v>
      </c>
      <c r="O2" s="134" t="s">
        <v>3220</v>
      </c>
      <c r="P2" s="133" t="s">
        <v>3235</v>
      </c>
      <c r="Q2" s="134" t="s">
        <v>3220</v>
      </c>
      <c r="R2" s="4"/>
      <c r="S2" s="128" t="s">
        <v>27</v>
      </c>
      <c r="T2" s="128"/>
      <c r="U2" s="128"/>
      <c r="V2" s="128"/>
      <c r="W2" s="3" t="s">
        <v>28</v>
      </c>
      <c r="X2" s="3"/>
      <c r="Y2" s="128" t="s">
        <v>29</v>
      </c>
      <c r="Z2" s="128"/>
      <c r="AA2" s="128"/>
      <c r="AB2" s="4"/>
      <c r="AC2" s="128" t="s">
        <v>27</v>
      </c>
      <c r="AD2" s="128"/>
      <c r="AE2" s="128"/>
      <c r="AF2" s="128"/>
      <c r="AG2" s="3" t="s">
        <v>28</v>
      </c>
      <c r="AH2" s="3"/>
      <c r="AI2" s="128" t="s">
        <v>29</v>
      </c>
      <c r="AJ2" s="128"/>
      <c r="AK2" s="130"/>
      <c r="AL2" s="4"/>
      <c r="AM2" s="128" t="s">
        <v>27</v>
      </c>
      <c r="AN2" s="128"/>
      <c r="AO2" s="128"/>
      <c r="AP2" s="128"/>
      <c r="AQ2" s="3" t="s">
        <v>28</v>
      </c>
      <c r="AR2" s="3"/>
      <c r="AS2" s="128" t="s">
        <v>29</v>
      </c>
      <c r="AT2" s="128"/>
      <c r="AU2" s="130"/>
    </row>
    <row r="3" spans="1:47" ht="45" customHeight="1" x14ac:dyDescent="0.35">
      <c r="B3" s="35" t="s">
        <v>126</v>
      </c>
      <c r="C3" s="3" t="s">
        <v>127</v>
      </c>
      <c r="D3" s="3" t="s">
        <v>125</v>
      </c>
      <c r="E3" s="3"/>
      <c r="F3" s="3"/>
      <c r="G3" s="36"/>
      <c r="H3" s="9" t="s">
        <v>244</v>
      </c>
      <c r="I3" s="9" t="s">
        <v>243</v>
      </c>
      <c r="J3" s="9" t="s">
        <v>249</v>
      </c>
      <c r="K3" s="50" t="s">
        <v>3217</v>
      </c>
      <c r="L3" s="56" t="s">
        <v>3219</v>
      </c>
      <c r="M3" s="62" t="s">
        <v>3224</v>
      </c>
      <c r="N3" s="133"/>
      <c r="O3" s="134"/>
      <c r="P3" s="133"/>
      <c r="Q3" s="134"/>
      <c r="R3" s="129" t="s">
        <v>30</v>
      </c>
      <c r="S3" s="9" t="s">
        <v>117</v>
      </c>
      <c r="T3" s="9" t="s">
        <v>128</v>
      </c>
      <c r="U3" s="9" t="s">
        <v>129</v>
      </c>
      <c r="V3" s="9" t="s">
        <v>130</v>
      </c>
      <c r="W3" s="3" t="s">
        <v>131</v>
      </c>
      <c r="X3" s="3" t="s">
        <v>136</v>
      </c>
      <c r="Y3" s="9" t="s">
        <v>132</v>
      </c>
      <c r="Z3" s="9" t="s">
        <v>133</v>
      </c>
      <c r="AA3" s="9" t="s">
        <v>134</v>
      </c>
      <c r="AB3" s="129" t="s">
        <v>30</v>
      </c>
      <c r="AC3" s="9" t="s">
        <v>117</v>
      </c>
      <c r="AD3" s="9" t="s">
        <v>128</v>
      </c>
      <c r="AE3" s="9" t="s">
        <v>129</v>
      </c>
      <c r="AF3" s="9" t="s">
        <v>130</v>
      </c>
      <c r="AG3" s="3" t="s">
        <v>131</v>
      </c>
      <c r="AH3" s="3" t="s">
        <v>136</v>
      </c>
      <c r="AI3" s="9" t="s">
        <v>132</v>
      </c>
      <c r="AJ3" s="9" t="s">
        <v>133</v>
      </c>
      <c r="AK3" s="55" t="s">
        <v>134</v>
      </c>
      <c r="AL3" s="129" t="s">
        <v>30</v>
      </c>
      <c r="AM3" s="9" t="s">
        <v>117</v>
      </c>
      <c r="AN3" s="9" t="s">
        <v>128</v>
      </c>
      <c r="AO3" s="9" t="s">
        <v>129</v>
      </c>
      <c r="AP3" s="9" t="s">
        <v>130</v>
      </c>
      <c r="AQ3" s="3" t="s">
        <v>131</v>
      </c>
      <c r="AR3" s="3" t="s">
        <v>136</v>
      </c>
      <c r="AS3" s="9" t="s">
        <v>132</v>
      </c>
      <c r="AT3" s="9" t="s">
        <v>133</v>
      </c>
      <c r="AU3" s="55" t="s">
        <v>134</v>
      </c>
    </row>
    <row r="4" spans="1:47" ht="30" customHeight="1" x14ac:dyDescent="0.35">
      <c r="A4" t="s">
        <v>1</v>
      </c>
      <c r="B4" s="48" t="s">
        <v>102</v>
      </c>
      <c r="C4" t="s">
        <v>75</v>
      </c>
      <c r="D4" t="s">
        <v>74</v>
      </c>
      <c r="E4" t="s">
        <v>105</v>
      </c>
      <c r="F4" t="s">
        <v>106</v>
      </c>
      <c r="G4" s="49" t="s">
        <v>100</v>
      </c>
      <c r="H4" s="9"/>
      <c r="I4" s="9"/>
      <c r="J4" s="9"/>
      <c r="K4" s="56"/>
      <c r="L4" s="56"/>
      <c r="M4" s="64" t="s">
        <v>3222</v>
      </c>
      <c r="N4" s="128" t="s">
        <v>3221</v>
      </c>
      <c r="O4" s="128"/>
      <c r="P4" s="128"/>
      <c r="Q4" s="130"/>
      <c r="R4" s="128"/>
      <c r="S4" s="9" t="s">
        <v>31</v>
      </c>
      <c r="T4" s="9" t="s">
        <v>32</v>
      </c>
      <c r="U4" s="9" t="s">
        <v>33</v>
      </c>
      <c r="V4" s="9" t="s">
        <v>34</v>
      </c>
      <c r="W4" s="9" t="s">
        <v>35</v>
      </c>
      <c r="X4" s="9" t="s">
        <v>36</v>
      </c>
      <c r="Y4" s="9" t="s">
        <v>37</v>
      </c>
      <c r="Z4" s="9" t="s">
        <v>38</v>
      </c>
      <c r="AA4" s="9" t="s">
        <v>39</v>
      </c>
      <c r="AB4" s="129"/>
      <c r="AC4" s="9" t="s">
        <v>31</v>
      </c>
      <c r="AD4" s="9" t="s">
        <v>32</v>
      </c>
      <c r="AE4" s="9" t="s">
        <v>33</v>
      </c>
      <c r="AF4" s="9" t="s">
        <v>34</v>
      </c>
      <c r="AG4" s="9" t="s">
        <v>35</v>
      </c>
      <c r="AH4" s="9" t="s">
        <v>36</v>
      </c>
      <c r="AI4" s="9" t="s">
        <v>37</v>
      </c>
      <c r="AJ4" s="9" t="s">
        <v>38</v>
      </c>
      <c r="AK4" s="55" t="s">
        <v>39</v>
      </c>
      <c r="AL4" s="129"/>
      <c r="AM4" s="9" t="s">
        <v>31</v>
      </c>
      <c r="AN4" s="9" t="s">
        <v>32</v>
      </c>
      <c r="AO4" s="9" t="s">
        <v>33</v>
      </c>
      <c r="AP4" s="9" t="s">
        <v>34</v>
      </c>
      <c r="AQ4" s="9" t="s">
        <v>35</v>
      </c>
      <c r="AR4" s="9" t="s">
        <v>36</v>
      </c>
      <c r="AS4" s="9" t="s">
        <v>37</v>
      </c>
      <c r="AT4" s="9" t="s">
        <v>38</v>
      </c>
      <c r="AU4" s="55" t="s">
        <v>39</v>
      </c>
    </row>
    <row r="5" spans="1:47" ht="16.5" x14ac:dyDescent="0.35">
      <c r="A5" s="1" t="s">
        <v>96</v>
      </c>
      <c r="B5" s="48">
        <v>1</v>
      </c>
      <c r="D5">
        <v>1</v>
      </c>
      <c r="F5">
        <v>1</v>
      </c>
      <c r="G5" s="49">
        <v>1</v>
      </c>
      <c r="H5" t="s">
        <v>245</v>
      </c>
      <c r="I5" t="s">
        <v>246</v>
      </c>
      <c r="J5" s="19">
        <v>4</v>
      </c>
      <c r="K5" s="34"/>
      <c r="L5" s="21">
        <v>100.44140540791943</v>
      </c>
      <c r="M5" s="78">
        <v>20.103000000000002</v>
      </c>
      <c r="N5" s="21">
        <v>16.384246031746031</v>
      </c>
      <c r="O5" s="21">
        <v>14.448701092627669</v>
      </c>
      <c r="P5" s="21">
        <f t="shared" ref="P5:P33" si="0">IF(N5&lt;0.01*L5,0.01,IF(N5&gt;100*L5,100,N5/L5))</f>
        <v>0.16312242909391025</v>
      </c>
      <c r="Q5" s="21">
        <f t="shared" ref="Q5:Q33" si="1">IF(O5&gt;0,SQRT((((1/L5)^2)*((O5^2)+(N5^2))-((1/L5)^2)*(N5^2))),0.01)</f>
        <v>0.1438520402412494</v>
      </c>
      <c r="R5" s="23">
        <v>1</v>
      </c>
      <c r="S5">
        <v>0.375</v>
      </c>
      <c r="T5">
        <v>0.25</v>
      </c>
      <c r="U5">
        <v>0.25</v>
      </c>
      <c r="V5">
        <v>0.25</v>
      </c>
      <c r="W5">
        <v>1</v>
      </c>
      <c r="X5">
        <v>0</v>
      </c>
      <c r="Y5">
        <v>1</v>
      </c>
      <c r="Z5">
        <v>0</v>
      </c>
      <c r="AA5">
        <v>1</v>
      </c>
      <c r="AB5" s="21">
        <f>IF(R5&gt;0,(R5/R$83)*LN($P5),"na")</f>
        <v>-1.8132542613732199</v>
      </c>
      <c r="AC5" s="21">
        <f t="shared" ref="AC5:AK20" si="2">IF(S5&gt;0,(S5/S$83)*LN($P5),"na")</f>
        <v>-1.3297197916736947</v>
      </c>
      <c r="AD5" s="21">
        <f t="shared" si="2"/>
        <v>-1.3187303719077963</v>
      </c>
      <c r="AE5" s="21">
        <f t="shared" si="2"/>
        <v>-1.3621519817145165</v>
      </c>
      <c r="AF5" s="21">
        <f t="shared" si="2"/>
        <v>-1.2366747398205307</v>
      </c>
      <c r="AG5" s="21">
        <f t="shared" si="2"/>
        <v>-2.7565760735584979</v>
      </c>
      <c r="AH5" s="21" t="str">
        <f t="shared" si="2"/>
        <v>na</v>
      </c>
      <c r="AI5" s="21">
        <f t="shared" si="2"/>
        <v>-2.2787256618023606</v>
      </c>
      <c r="AJ5" s="21" t="str">
        <f t="shared" si="2"/>
        <v>na</v>
      </c>
      <c r="AK5" s="21">
        <f t="shared" si="2"/>
        <v>-3.3226111605051178</v>
      </c>
      <c r="AL5" s="73">
        <f>IF(R5&gt;0,(((R5/R$83)^2)*($Q5^2))/($P5^2),"na")</f>
        <v>0.77768673573155112</v>
      </c>
      <c r="AM5" s="72">
        <f t="shared" ref="AM5:AU20" si="3">IF(S5&gt;0,(((S5/S$83)^2)*($Q5^2))/($P5^2),"na")</f>
        <v>0.41822264454896757</v>
      </c>
      <c r="AN5" s="72">
        <f t="shared" si="3"/>
        <v>0.41133843873404358</v>
      </c>
      <c r="AO5" s="72">
        <f t="shared" si="3"/>
        <v>0.43887254311979695</v>
      </c>
      <c r="AP5" s="72">
        <f t="shared" si="3"/>
        <v>0.36174143591429792</v>
      </c>
      <c r="AQ5" s="72">
        <f t="shared" si="3"/>
        <v>1.7973275965858901</v>
      </c>
      <c r="AR5" s="72" t="str">
        <f t="shared" si="3"/>
        <v>na</v>
      </c>
      <c r="AS5" s="72">
        <f t="shared" si="3"/>
        <v>1.228206423524951</v>
      </c>
      <c r="AT5" s="72" t="str">
        <f t="shared" si="3"/>
        <v>na</v>
      </c>
      <c r="AU5" s="74">
        <f t="shared" si="3"/>
        <v>2.6112371579208884</v>
      </c>
    </row>
    <row r="6" spans="1:47" ht="16.5" x14ac:dyDescent="0.35">
      <c r="A6" s="1" t="s">
        <v>199</v>
      </c>
      <c r="B6" s="48"/>
      <c r="C6">
        <v>1</v>
      </c>
      <c r="E6">
        <v>1</v>
      </c>
      <c r="G6" s="49">
        <v>1</v>
      </c>
      <c r="H6" t="s">
        <v>245</v>
      </c>
      <c r="I6" t="s">
        <v>246</v>
      </c>
      <c r="J6" s="19">
        <v>2</v>
      </c>
      <c r="K6" s="34"/>
      <c r="L6" s="21">
        <v>103.92464062305496</v>
      </c>
      <c r="M6" s="78">
        <v>20.103000000000002</v>
      </c>
      <c r="N6" s="21">
        <v>0</v>
      </c>
      <c r="O6" s="21">
        <v>0</v>
      </c>
      <c r="P6" s="21">
        <f t="shared" si="0"/>
        <v>0.01</v>
      </c>
      <c r="Q6" s="21">
        <f t="shared" si="1"/>
        <v>0.01</v>
      </c>
      <c r="R6" s="23">
        <v>1</v>
      </c>
      <c r="S6">
        <v>0.375</v>
      </c>
      <c r="T6">
        <v>1</v>
      </c>
      <c r="U6">
        <v>0.125</v>
      </c>
      <c r="V6">
        <v>0.1</v>
      </c>
      <c r="W6">
        <v>1</v>
      </c>
      <c r="X6">
        <v>0</v>
      </c>
      <c r="Y6">
        <v>1</v>
      </c>
      <c r="Z6">
        <v>0</v>
      </c>
      <c r="AA6">
        <v>1</v>
      </c>
      <c r="AB6" s="21">
        <f t="shared" ref="AB6:AB69" si="4">IF(R6&gt;0,(R6/R$83)*LN($P6),"na")</f>
        <v>-4.6051701859880909</v>
      </c>
      <c r="AC6" s="21">
        <f t="shared" si="2"/>
        <v>-3.3771248030579337</v>
      </c>
      <c r="AD6" s="21">
        <f t="shared" si="2"/>
        <v>-13.396858722874446</v>
      </c>
      <c r="AE6" s="21">
        <f t="shared" si="2"/>
        <v>-1.7297468503467464</v>
      </c>
      <c r="AF6" s="21">
        <f t="shared" si="2"/>
        <v>-1.2563263217753162</v>
      </c>
      <c r="AG6" s="21">
        <f t="shared" si="2"/>
        <v>-7.0009497398042049</v>
      </c>
      <c r="AH6" s="21" t="str">
        <f t="shared" si="2"/>
        <v>na</v>
      </c>
      <c r="AI6" s="21">
        <f t="shared" si="2"/>
        <v>-5.7873403103605128</v>
      </c>
      <c r="AJ6" s="21" t="str">
        <f t="shared" si="2"/>
        <v>na</v>
      </c>
      <c r="AK6" s="21">
        <f t="shared" si="2"/>
        <v>-8.438524139687674</v>
      </c>
      <c r="AL6" s="52">
        <f t="shared" ref="AL6:AL69" si="5">IF(R6&gt;0,(((R6/R$83)^2)*($Q6^2))/($P6^2),"na")</f>
        <v>1</v>
      </c>
      <c r="AM6" s="21">
        <f t="shared" si="3"/>
        <v>0.53777777777777791</v>
      </c>
      <c r="AN6" s="21">
        <f t="shared" si="3"/>
        <v>8.4628099173553721</v>
      </c>
      <c r="AO6" s="21">
        <f t="shared" si="3"/>
        <v>0.14108268887566924</v>
      </c>
      <c r="AP6" s="21">
        <f t="shared" si="3"/>
        <v>7.4424092744545325E-2</v>
      </c>
      <c r="AQ6" s="21">
        <f t="shared" si="3"/>
        <v>2.3111202930511441</v>
      </c>
      <c r="AR6" s="21" t="str">
        <f t="shared" si="3"/>
        <v>na</v>
      </c>
      <c r="AS6" s="21">
        <f t="shared" si="3"/>
        <v>1.5793074088753833</v>
      </c>
      <c r="AT6" s="21" t="str">
        <f t="shared" si="3"/>
        <v>na</v>
      </c>
      <c r="AU6" s="53">
        <f t="shared" si="3"/>
        <v>3.3576979495021999</v>
      </c>
    </row>
    <row r="7" spans="1:47" ht="16.5" x14ac:dyDescent="0.35">
      <c r="A7" s="1" t="s">
        <v>198</v>
      </c>
      <c r="B7" s="48"/>
      <c r="D7">
        <v>1</v>
      </c>
      <c r="E7">
        <v>1</v>
      </c>
      <c r="G7" s="49"/>
      <c r="H7" t="s">
        <v>245</v>
      </c>
      <c r="I7" t="s">
        <v>246</v>
      </c>
      <c r="J7" s="19">
        <v>5</v>
      </c>
      <c r="K7" s="34"/>
      <c r="L7" s="21">
        <v>11.262043585104212</v>
      </c>
      <c r="M7" s="78">
        <v>20.103000000000002</v>
      </c>
      <c r="N7" s="21">
        <v>0</v>
      </c>
      <c r="O7" s="21">
        <v>0</v>
      </c>
      <c r="P7" s="21">
        <f t="shared" si="0"/>
        <v>0.01</v>
      </c>
      <c r="Q7" s="21">
        <f t="shared" si="1"/>
        <v>0.01</v>
      </c>
      <c r="R7" s="24">
        <v>1</v>
      </c>
      <c r="S7">
        <v>0</v>
      </c>
      <c r="T7">
        <v>0.25</v>
      </c>
      <c r="U7">
        <v>0.25</v>
      </c>
      <c r="V7">
        <v>0.1</v>
      </c>
      <c r="W7">
        <v>1</v>
      </c>
      <c r="X7">
        <v>0</v>
      </c>
      <c r="Y7">
        <v>1</v>
      </c>
      <c r="Z7">
        <v>0</v>
      </c>
      <c r="AA7">
        <v>1</v>
      </c>
      <c r="AB7" s="21">
        <f t="shared" si="4"/>
        <v>-4.6051701859880909</v>
      </c>
      <c r="AC7" s="21" t="str">
        <f t="shared" si="2"/>
        <v>na</v>
      </c>
      <c r="AD7" s="21">
        <f t="shared" si="2"/>
        <v>-3.3492146807186116</v>
      </c>
      <c r="AE7" s="21">
        <f t="shared" si="2"/>
        <v>-3.4594937006934927</v>
      </c>
      <c r="AF7" s="21">
        <f t="shared" si="2"/>
        <v>-1.2563263217753162</v>
      </c>
      <c r="AG7" s="21">
        <f t="shared" si="2"/>
        <v>-7.0009497398042049</v>
      </c>
      <c r="AH7" s="21" t="str">
        <f t="shared" si="2"/>
        <v>na</v>
      </c>
      <c r="AI7" s="21">
        <f t="shared" si="2"/>
        <v>-5.7873403103605128</v>
      </c>
      <c r="AJ7" s="21" t="str">
        <f t="shared" si="2"/>
        <v>na</v>
      </c>
      <c r="AK7" s="21">
        <f t="shared" si="2"/>
        <v>-8.438524139687674</v>
      </c>
      <c r="AL7" s="52">
        <f t="shared" si="5"/>
        <v>1</v>
      </c>
      <c r="AM7" s="21" t="str">
        <f t="shared" si="3"/>
        <v>na</v>
      </c>
      <c r="AN7" s="21">
        <f t="shared" si="3"/>
        <v>0.52892561983471076</v>
      </c>
      <c r="AO7" s="21">
        <f t="shared" si="3"/>
        <v>0.56433075550267697</v>
      </c>
      <c r="AP7" s="21">
        <f t="shared" si="3"/>
        <v>7.4424092744545325E-2</v>
      </c>
      <c r="AQ7" s="21">
        <f t="shared" si="3"/>
        <v>2.3111202930511441</v>
      </c>
      <c r="AR7" s="21" t="str">
        <f t="shared" si="3"/>
        <v>na</v>
      </c>
      <c r="AS7" s="21">
        <f t="shared" si="3"/>
        <v>1.5793074088753833</v>
      </c>
      <c r="AT7" s="21" t="str">
        <f t="shared" si="3"/>
        <v>na</v>
      </c>
      <c r="AU7" s="53">
        <f t="shared" si="3"/>
        <v>3.3576979495021999</v>
      </c>
    </row>
    <row r="8" spans="1:47" ht="16.5" x14ac:dyDescent="0.35">
      <c r="A8" s="1" t="s">
        <v>76</v>
      </c>
      <c r="B8" s="48"/>
      <c r="E8">
        <v>1</v>
      </c>
      <c r="G8" s="49">
        <v>1</v>
      </c>
      <c r="H8" t="s">
        <v>245</v>
      </c>
      <c r="I8" t="s">
        <v>246</v>
      </c>
      <c r="J8" s="19">
        <v>5</v>
      </c>
      <c r="K8" s="34"/>
      <c r="L8" s="21">
        <v>12.132635436459983</v>
      </c>
      <c r="M8" s="78">
        <v>20.103000000000002</v>
      </c>
      <c r="N8" s="21">
        <v>0</v>
      </c>
      <c r="O8" s="21">
        <v>0</v>
      </c>
      <c r="P8" s="21">
        <f t="shared" si="0"/>
        <v>0.01</v>
      </c>
      <c r="Q8" s="21">
        <f t="shared" si="1"/>
        <v>0.01</v>
      </c>
      <c r="R8" s="25">
        <v>1</v>
      </c>
      <c r="S8" s="3">
        <v>1</v>
      </c>
      <c r="T8" s="3">
        <v>0</v>
      </c>
      <c r="U8" s="3">
        <v>0.375</v>
      </c>
      <c r="V8" s="3">
        <v>1</v>
      </c>
      <c r="W8" s="3">
        <v>0.05</v>
      </c>
      <c r="X8" s="3">
        <v>0</v>
      </c>
      <c r="Y8" s="3">
        <v>0</v>
      </c>
      <c r="Z8" s="3">
        <v>0</v>
      </c>
      <c r="AA8" s="3">
        <v>0</v>
      </c>
      <c r="AB8" s="21">
        <f t="shared" si="4"/>
        <v>-4.6051701859880909</v>
      </c>
      <c r="AC8" s="21">
        <f t="shared" si="2"/>
        <v>-9.0056661414878221</v>
      </c>
      <c r="AD8" s="21" t="str">
        <f t="shared" si="2"/>
        <v>na</v>
      </c>
      <c r="AE8" s="21">
        <f t="shared" si="2"/>
        <v>-5.1892405510402382</v>
      </c>
      <c r="AF8" s="21">
        <f t="shared" si="2"/>
        <v>-12.56326321775316</v>
      </c>
      <c r="AG8" s="21">
        <f t="shared" si="2"/>
        <v>-0.35004748699021027</v>
      </c>
      <c r="AH8" s="21" t="str">
        <f t="shared" si="2"/>
        <v>na</v>
      </c>
      <c r="AI8" s="21" t="str">
        <f t="shared" si="2"/>
        <v>na</v>
      </c>
      <c r="AJ8" s="21" t="str">
        <f t="shared" si="2"/>
        <v>na</v>
      </c>
      <c r="AK8" s="21" t="str">
        <f t="shared" si="2"/>
        <v>na</v>
      </c>
      <c r="AL8" s="52">
        <f t="shared" si="5"/>
        <v>1</v>
      </c>
      <c r="AM8" s="21">
        <f t="shared" si="3"/>
        <v>3.8241975308641978</v>
      </c>
      <c r="AN8" s="21" t="str">
        <f t="shared" si="3"/>
        <v>na</v>
      </c>
      <c r="AO8" s="21">
        <f t="shared" si="3"/>
        <v>1.2697441998810231</v>
      </c>
      <c r="AP8" s="21">
        <f t="shared" si="3"/>
        <v>7.4424092744545316</v>
      </c>
      <c r="AQ8" s="21">
        <f t="shared" si="3"/>
        <v>5.7778007326278608E-3</v>
      </c>
      <c r="AR8" s="21" t="str">
        <f t="shared" si="3"/>
        <v>na</v>
      </c>
      <c r="AS8" s="21" t="str">
        <f t="shared" si="3"/>
        <v>na</v>
      </c>
      <c r="AT8" s="21" t="str">
        <f t="shared" si="3"/>
        <v>na</v>
      </c>
      <c r="AU8" s="53" t="str">
        <f t="shared" si="3"/>
        <v>na</v>
      </c>
    </row>
    <row r="9" spans="1:47" ht="16.5" x14ac:dyDescent="0.35">
      <c r="A9" s="1" t="s">
        <v>204</v>
      </c>
      <c r="B9" s="48"/>
      <c r="C9">
        <v>1</v>
      </c>
      <c r="D9">
        <v>1</v>
      </c>
      <c r="E9">
        <v>1</v>
      </c>
      <c r="G9" s="49">
        <v>1</v>
      </c>
      <c r="H9" t="s">
        <v>245</v>
      </c>
      <c r="I9" t="s">
        <v>246</v>
      </c>
      <c r="J9" s="19">
        <v>2</v>
      </c>
      <c r="K9" s="34"/>
      <c r="L9" s="21">
        <v>34.436645505220099</v>
      </c>
      <c r="M9" s="78">
        <v>20.103000000000002</v>
      </c>
      <c r="N9" s="21">
        <v>0</v>
      </c>
      <c r="O9" s="21">
        <v>0</v>
      </c>
      <c r="P9" s="21">
        <f t="shared" si="0"/>
        <v>0.01</v>
      </c>
      <c r="Q9" s="21">
        <f t="shared" si="1"/>
        <v>0.01</v>
      </c>
      <c r="R9" s="25">
        <v>0</v>
      </c>
      <c r="S9" s="12">
        <v>0.25</v>
      </c>
      <c r="T9" s="12">
        <v>0.25</v>
      </c>
      <c r="U9" s="12">
        <v>0.125</v>
      </c>
      <c r="V9" s="12">
        <v>0.1</v>
      </c>
      <c r="W9" s="13">
        <v>0.25</v>
      </c>
      <c r="X9" s="13">
        <v>0</v>
      </c>
      <c r="Y9">
        <v>0.25</v>
      </c>
      <c r="Z9">
        <v>0.125</v>
      </c>
      <c r="AA9">
        <v>0.125</v>
      </c>
      <c r="AB9" s="21" t="str">
        <f t="shared" si="4"/>
        <v>na</v>
      </c>
      <c r="AC9" s="21">
        <f t="shared" si="2"/>
        <v>-2.2514165353719555</v>
      </c>
      <c r="AD9" s="21">
        <f t="shared" si="2"/>
        <v>-3.3492146807186116</v>
      </c>
      <c r="AE9" s="21">
        <f t="shared" si="2"/>
        <v>-1.7297468503467464</v>
      </c>
      <c r="AF9" s="21">
        <f t="shared" si="2"/>
        <v>-1.2563263217753162</v>
      </c>
      <c r="AG9" s="21">
        <f t="shared" si="2"/>
        <v>-1.7502374349510512</v>
      </c>
      <c r="AH9" s="21" t="str">
        <f t="shared" si="2"/>
        <v>na</v>
      </c>
      <c r="AI9" s="21">
        <f t="shared" si="2"/>
        <v>-1.4468350775901282</v>
      </c>
      <c r="AJ9" s="21">
        <f t="shared" si="2"/>
        <v>-0.78497219079342462</v>
      </c>
      <c r="AK9" s="21">
        <f t="shared" si="2"/>
        <v>-1.0548155174609593</v>
      </c>
      <c r="AL9" s="52" t="str">
        <f t="shared" si="5"/>
        <v>na</v>
      </c>
      <c r="AM9" s="21">
        <f t="shared" si="3"/>
        <v>0.23901234567901236</v>
      </c>
      <c r="AN9" s="21">
        <f t="shared" si="3"/>
        <v>0.52892561983471076</v>
      </c>
      <c r="AO9" s="21">
        <f t="shared" si="3"/>
        <v>0.14108268887566924</v>
      </c>
      <c r="AP9" s="21">
        <f t="shared" si="3"/>
        <v>7.4424092744545325E-2</v>
      </c>
      <c r="AQ9" s="21">
        <f t="shared" si="3"/>
        <v>0.14444501831569651</v>
      </c>
      <c r="AR9" s="21" t="str">
        <f t="shared" si="3"/>
        <v>na</v>
      </c>
      <c r="AS9" s="21">
        <f t="shared" si="3"/>
        <v>9.8706713054711459E-2</v>
      </c>
      <c r="AT9" s="21">
        <f t="shared" si="3"/>
        <v>2.9054752066115706E-2</v>
      </c>
      <c r="AU9" s="53">
        <f t="shared" si="3"/>
        <v>5.2464030460971874E-2</v>
      </c>
    </row>
    <row r="10" spans="1:47" ht="16.5" x14ac:dyDescent="0.35">
      <c r="A10" s="1" t="s">
        <v>250</v>
      </c>
      <c r="B10" s="48">
        <v>1</v>
      </c>
      <c r="C10">
        <v>1</v>
      </c>
      <c r="G10" s="49"/>
      <c r="H10" t="s">
        <v>245</v>
      </c>
      <c r="I10" t="s">
        <v>246</v>
      </c>
      <c r="J10" s="19">
        <v>6</v>
      </c>
      <c r="K10" s="34"/>
      <c r="L10" s="21">
        <v>11.639269777179289</v>
      </c>
      <c r="M10" s="78">
        <v>20.103000000000002</v>
      </c>
      <c r="N10" s="21">
        <v>0</v>
      </c>
      <c r="O10" s="21">
        <v>0</v>
      </c>
      <c r="P10" s="21">
        <f t="shared" si="0"/>
        <v>0.01</v>
      </c>
      <c r="Q10" s="21">
        <f t="shared" si="1"/>
        <v>0.01</v>
      </c>
      <c r="R10" s="25">
        <v>1</v>
      </c>
      <c r="S10">
        <v>1</v>
      </c>
      <c r="T10">
        <v>0.125</v>
      </c>
      <c r="U10">
        <v>0.25</v>
      </c>
      <c r="V10">
        <v>0.15</v>
      </c>
      <c r="W10" s="3">
        <v>0.05</v>
      </c>
      <c r="X10" s="3">
        <v>0</v>
      </c>
      <c r="Y10">
        <v>0</v>
      </c>
      <c r="Z10">
        <v>0</v>
      </c>
      <c r="AA10">
        <v>0</v>
      </c>
      <c r="AB10" s="21">
        <f t="shared" si="4"/>
        <v>-4.6051701859880909</v>
      </c>
      <c r="AC10" s="21">
        <f t="shared" si="2"/>
        <v>-9.0056661414878221</v>
      </c>
      <c r="AD10" s="21">
        <f t="shared" si="2"/>
        <v>-1.6746073403593058</v>
      </c>
      <c r="AE10" s="21">
        <f t="shared" si="2"/>
        <v>-3.4594937006934927</v>
      </c>
      <c r="AF10" s="21">
        <f t="shared" si="2"/>
        <v>-1.8844894826629741</v>
      </c>
      <c r="AG10" s="21">
        <f t="shared" si="2"/>
        <v>-0.35004748699021027</v>
      </c>
      <c r="AH10" s="21" t="str">
        <f t="shared" si="2"/>
        <v>na</v>
      </c>
      <c r="AI10" s="21" t="str">
        <f t="shared" si="2"/>
        <v>na</v>
      </c>
      <c r="AJ10" s="21" t="str">
        <f t="shared" si="2"/>
        <v>na</v>
      </c>
      <c r="AK10" s="21" t="str">
        <f t="shared" si="2"/>
        <v>na</v>
      </c>
      <c r="AL10" s="52">
        <f t="shared" si="5"/>
        <v>1</v>
      </c>
      <c r="AM10" s="21">
        <f t="shared" si="3"/>
        <v>3.8241975308641978</v>
      </c>
      <c r="AN10" s="21">
        <f t="shared" si="3"/>
        <v>0.13223140495867769</v>
      </c>
      <c r="AO10" s="21">
        <f t="shared" si="3"/>
        <v>0.56433075550267697</v>
      </c>
      <c r="AP10" s="21">
        <f t="shared" si="3"/>
        <v>0.16745420867522695</v>
      </c>
      <c r="AQ10" s="21">
        <f t="shared" si="3"/>
        <v>5.7778007326278608E-3</v>
      </c>
      <c r="AR10" s="21" t="str">
        <f t="shared" si="3"/>
        <v>na</v>
      </c>
      <c r="AS10" s="21" t="str">
        <f t="shared" si="3"/>
        <v>na</v>
      </c>
      <c r="AT10" s="21" t="str">
        <f t="shared" si="3"/>
        <v>na</v>
      </c>
      <c r="AU10" s="53" t="str">
        <f t="shared" si="3"/>
        <v>na</v>
      </c>
    </row>
    <row r="11" spans="1:47" ht="16.5" x14ac:dyDescent="0.35">
      <c r="A11" s="1" t="s">
        <v>77</v>
      </c>
      <c r="B11" s="48"/>
      <c r="C11">
        <v>1</v>
      </c>
      <c r="E11">
        <v>1</v>
      </c>
      <c r="G11" s="49">
        <v>1</v>
      </c>
      <c r="H11" t="s">
        <v>245</v>
      </c>
      <c r="I11" t="s">
        <v>246</v>
      </c>
      <c r="J11" s="19">
        <v>2</v>
      </c>
      <c r="K11" s="34"/>
      <c r="L11" s="21">
        <v>302.29991755831907</v>
      </c>
      <c r="M11" s="78">
        <v>20.103000000000002</v>
      </c>
      <c r="N11" s="21">
        <v>0</v>
      </c>
      <c r="O11" s="21">
        <v>0</v>
      </c>
      <c r="P11" s="21">
        <f t="shared" si="0"/>
        <v>0.01</v>
      </c>
      <c r="Q11" s="21">
        <f t="shared" si="1"/>
        <v>0.01</v>
      </c>
      <c r="R11" s="25">
        <v>1</v>
      </c>
      <c r="S11" s="3">
        <v>0.25</v>
      </c>
      <c r="T11" s="3">
        <v>0.375</v>
      </c>
      <c r="U11" s="3">
        <v>0.375</v>
      </c>
      <c r="V11" s="3">
        <v>1</v>
      </c>
      <c r="W11" s="3">
        <v>1</v>
      </c>
      <c r="X11" s="3">
        <v>0.25</v>
      </c>
      <c r="Y11" s="3">
        <v>1</v>
      </c>
      <c r="Z11" s="3">
        <v>0</v>
      </c>
      <c r="AA11" s="3">
        <v>1</v>
      </c>
      <c r="AB11" s="21">
        <f t="shared" si="4"/>
        <v>-4.6051701859880909</v>
      </c>
      <c r="AC11" s="21">
        <f t="shared" si="2"/>
        <v>-2.2514165353719555</v>
      </c>
      <c r="AD11" s="21">
        <f t="shared" si="2"/>
        <v>-5.0238220210779172</v>
      </c>
      <c r="AE11" s="21">
        <f t="shared" si="2"/>
        <v>-5.1892405510402382</v>
      </c>
      <c r="AF11" s="21">
        <f t="shared" si="2"/>
        <v>-12.56326321775316</v>
      </c>
      <c r="AG11" s="21">
        <f t="shared" si="2"/>
        <v>-7.0009497398042049</v>
      </c>
      <c r="AH11" s="21">
        <f t="shared" si="2"/>
        <v>-2.2231856070287335</v>
      </c>
      <c r="AI11" s="21">
        <f t="shared" si="2"/>
        <v>-5.7873403103605128</v>
      </c>
      <c r="AJ11" s="21" t="str">
        <f t="shared" si="2"/>
        <v>na</v>
      </c>
      <c r="AK11" s="21">
        <f t="shared" si="2"/>
        <v>-8.438524139687674</v>
      </c>
      <c r="AL11" s="52">
        <f t="shared" si="5"/>
        <v>1</v>
      </c>
      <c r="AM11" s="21">
        <f t="shared" si="3"/>
        <v>0.23901234567901236</v>
      </c>
      <c r="AN11" s="21">
        <f t="shared" si="3"/>
        <v>1.190082644628099</v>
      </c>
      <c r="AO11" s="21">
        <f t="shared" si="3"/>
        <v>1.2697441998810231</v>
      </c>
      <c r="AP11" s="21">
        <f t="shared" si="3"/>
        <v>7.4424092744545316</v>
      </c>
      <c r="AQ11" s="21">
        <f t="shared" si="3"/>
        <v>2.3111202930511441</v>
      </c>
      <c r="AR11" s="21">
        <f t="shared" si="3"/>
        <v>0.23305588585017831</v>
      </c>
      <c r="AS11" s="21">
        <f t="shared" si="3"/>
        <v>1.5793074088753833</v>
      </c>
      <c r="AT11" s="21" t="str">
        <f t="shared" si="3"/>
        <v>na</v>
      </c>
      <c r="AU11" s="53">
        <f t="shared" si="3"/>
        <v>3.3576979495021999</v>
      </c>
    </row>
    <row r="12" spans="1:47" ht="16.5" x14ac:dyDescent="0.35">
      <c r="A12" s="1" t="s">
        <v>5</v>
      </c>
      <c r="B12" s="48"/>
      <c r="C12">
        <v>1</v>
      </c>
      <c r="G12" s="49"/>
      <c r="H12" t="s">
        <v>245</v>
      </c>
      <c r="I12" t="s">
        <v>246</v>
      </c>
      <c r="J12" s="19">
        <v>4</v>
      </c>
      <c r="K12" s="34"/>
      <c r="L12" s="21">
        <v>135.43396415968903</v>
      </c>
      <c r="M12" s="78">
        <v>20.103000000000002</v>
      </c>
      <c r="N12" s="21">
        <v>7.7833730158730159</v>
      </c>
      <c r="O12" s="21">
        <v>1.17350583680002</v>
      </c>
      <c r="P12" s="21">
        <f t="shared" si="0"/>
        <v>5.7469875183567005E-2</v>
      </c>
      <c r="Q12" s="21">
        <f t="shared" si="1"/>
        <v>8.6647824574960335E-3</v>
      </c>
      <c r="R12" s="25">
        <v>0</v>
      </c>
      <c r="S12" s="12">
        <v>0.25</v>
      </c>
      <c r="T12" s="12">
        <v>0</v>
      </c>
      <c r="U12" s="12">
        <v>0.125</v>
      </c>
      <c r="V12" s="12">
        <v>0.05</v>
      </c>
      <c r="W12" s="13">
        <v>1</v>
      </c>
      <c r="X12" s="13">
        <v>0</v>
      </c>
      <c r="Y12">
        <v>1</v>
      </c>
      <c r="Z12">
        <v>0.125</v>
      </c>
      <c r="AA12">
        <v>0</v>
      </c>
      <c r="AB12" s="21" t="str">
        <f t="shared" si="4"/>
        <v>na</v>
      </c>
      <c r="AC12" s="21">
        <f t="shared" si="2"/>
        <v>-1.3965083627335182</v>
      </c>
      <c r="AD12" s="21" t="str">
        <f t="shared" si="2"/>
        <v>na</v>
      </c>
      <c r="AE12" s="21">
        <f t="shared" si="2"/>
        <v>-1.0729271567342884</v>
      </c>
      <c r="AF12" s="21">
        <f t="shared" si="2"/>
        <v>-0.38963696568738554</v>
      </c>
      <c r="AG12" s="21">
        <f t="shared" si="2"/>
        <v>-4.3425482158051159</v>
      </c>
      <c r="AH12" s="21" t="str">
        <f t="shared" si="2"/>
        <v>na</v>
      </c>
      <c r="AI12" s="21">
        <f t="shared" si="2"/>
        <v>-3.5897707129827112</v>
      </c>
      <c r="AJ12" s="21">
        <f t="shared" si="2"/>
        <v>-0.48690245084975459</v>
      </c>
      <c r="AK12" s="21" t="str">
        <f t="shared" si="2"/>
        <v>na</v>
      </c>
      <c r="AL12" s="52" t="str">
        <f t="shared" si="5"/>
        <v>na</v>
      </c>
      <c r="AM12" s="21">
        <f t="shared" si="3"/>
        <v>5.4331932617342699E-3</v>
      </c>
      <c r="AN12" s="21" t="str">
        <f t="shared" si="3"/>
        <v>na</v>
      </c>
      <c r="AO12" s="21">
        <f t="shared" si="3"/>
        <v>3.2070707994978167E-3</v>
      </c>
      <c r="AP12" s="21">
        <f t="shared" si="3"/>
        <v>4.2294936487652834E-4</v>
      </c>
      <c r="AQ12" s="21">
        <f t="shared" si="3"/>
        <v>5.2536044393816504E-2</v>
      </c>
      <c r="AR12" s="21" t="str">
        <f t="shared" si="3"/>
        <v>na</v>
      </c>
      <c r="AS12" s="21">
        <f t="shared" si="3"/>
        <v>3.5900582238678105E-2</v>
      </c>
      <c r="AT12" s="21">
        <f t="shared" si="3"/>
        <v>6.6046832308395444E-4</v>
      </c>
      <c r="AU12" s="53" t="str">
        <f t="shared" si="3"/>
        <v>na</v>
      </c>
    </row>
    <row r="13" spans="1:47" ht="16.5" x14ac:dyDescent="0.35">
      <c r="A13" s="1" t="s">
        <v>208</v>
      </c>
      <c r="B13" s="48"/>
      <c r="F13">
        <v>1</v>
      </c>
      <c r="G13" s="49">
        <v>1</v>
      </c>
      <c r="H13" t="s">
        <v>245</v>
      </c>
      <c r="I13" t="s">
        <v>246</v>
      </c>
      <c r="J13" s="19">
        <v>45</v>
      </c>
      <c r="K13" s="34"/>
      <c r="L13" s="21">
        <v>1.2848763710410711</v>
      </c>
      <c r="M13" s="78">
        <v>20.103000000000002</v>
      </c>
      <c r="N13" s="21">
        <v>0</v>
      </c>
      <c r="O13" s="21">
        <v>0</v>
      </c>
      <c r="P13" s="21">
        <f t="shared" si="0"/>
        <v>0.01</v>
      </c>
      <c r="Q13" s="21">
        <f t="shared" si="1"/>
        <v>0.01</v>
      </c>
      <c r="R13" s="25">
        <v>1</v>
      </c>
      <c r="S13">
        <v>0.25</v>
      </c>
      <c r="T13">
        <v>0.25</v>
      </c>
      <c r="U13">
        <v>0.25</v>
      </c>
      <c r="V13">
        <v>0.25</v>
      </c>
      <c r="W13" s="3">
        <v>0.25</v>
      </c>
      <c r="X13" s="3">
        <v>0</v>
      </c>
      <c r="Y13">
        <v>1</v>
      </c>
      <c r="Z13">
        <v>0</v>
      </c>
      <c r="AA13">
        <v>0.125</v>
      </c>
      <c r="AB13" s="21">
        <f t="shared" si="4"/>
        <v>-4.6051701859880909</v>
      </c>
      <c r="AC13" s="21">
        <f t="shared" si="2"/>
        <v>-2.2514165353719555</v>
      </c>
      <c r="AD13" s="21">
        <f t="shared" si="2"/>
        <v>-3.3492146807186116</v>
      </c>
      <c r="AE13" s="21">
        <f t="shared" si="2"/>
        <v>-3.4594937006934927</v>
      </c>
      <c r="AF13" s="21">
        <f t="shared" si="2"/>
        <v>-3.1408158044382901</v>
      </c>
      <c r="AG13" s="21">
        <f t="shared" si="2"/>
        <v>-1.7502374349510512</v>
      </c>
      <c r="AH13" s="21" t="str">
        <f t="shared" si="2"/>
        <v>na</v>
      </c>
      <c r="AI13" s="21">
        <f t="shared" si="2"/>
        <v>-5.7873403103605128</v>
      </c>
      <c r="AJ13" s="21" t="str">
        <f t="shared" si="2"/>
        <v>na</v>
      </c>
      <c r="AK13" s="21">
        <f t="shared" si="2"/>
        <v>-1.0548155174609593</v>
      </c>
      <c r="AL13" s="52">
        <f t="shared" si="5"/>
        <v>1</v>
      </c>
      <c r="AM13" s="21">
        <f t="shared" si="3"/>
        <v>0.23901234567901236</v>
      </c>
      <c r="AN13" s="21">
        <f t="shared" si="3"/>
        <v>0.52892561983471076</v>
      </c>
      <c r="AO13" s="21">
        <f t="shared" si="3"/>
        <v>0.56433075550267697</v>
      </c>
      <c r="AP13" s="21">
        <f t="shared" si="3"/>
        <v>0.46515057965340822</v>
      </c>
      <c r="AQ13" s="21">
        <f t="shared" si="3"/>
        <v>0.14444501831569651</v>
      </c>
      <c r="AR13" s="21" t="str">
        <f t="shared" si="3"/>
        <v>na</v>
      </c>
      <c r="AS13" s="21">
        <f t="shared" si="3"/>
        <v>1.5793074088753833</v>
      </c>
      <c r="AT13" s="21" t="str">
        <f t="shared" si="3"/>
        <v>na</v>
      </c>
      <c r="AU13" s="53">
        <f t="shared" si="3"/>
        <v>5.2464030460971874E-2</v>
      </c>
    </row>
    <row r="14" spans="1:47" ht="16.5" x14ac:dyDescent="0.35">
      <c r="A14" s="1" t="s">
        <v>148</v>
      </c>
      <c r="B14" s="48"/>
      <c r="E14">
        <v>1</v>
      </c>
      <c r="G14" s="49">
        <v>1</v>
      </c>
      <c r="H14" t="s">
        <v>245</v>
      </c>
      <c r="I14" t="s">
        <v>246</v>
      </c>
      <c r="J14" s="19">
        <v>37</v>
      </c>
      <c r="K14" s="34"/>
      <c r="L14" s="21">
        <v>1.395849439137236</v>
      </c>
      <c r="M14" s="78">
        <v>20.103000000000002</v>
      </c>
      <c r="N14" s="21">
        <v>0</v>
      </c>
      <c r="O14" s="21">
        <v>0</v>
      </c>
      <c r="P14" s="21">
        <f t="shared" si="0"/>
        <v>0.01</v>
      </c>
      <c r="Q14" s="21">
        <f t="shared" si="1"/>
        <v>0.01</v>
      </c>
      <c r="R14" s="25">
        <v>1</v>
      </c>
      <c r="S14" s="3">
        <v>0.25</v>
      </c>
      <c r="T14" s="3">
        <v>0.375</v>
      </c>
      <c r="U14" s="3">
        <v>0.375</v>
      </c>
      <c r="V14" s="3">
        <v>1</v>
      </c>
      <c r="W14" s="3">
        <v>0.05</v>
      </c>
      <c r="X14" s="3">
        <v>0</v>
      </c>
      <c r="Y14" s="3">
        <v>0</v>
      </c>
      <c r="Z14" s="3">
        <v>0</v>
      </c>
      <c r="AA14" s="3">
        <v>0</v>
      </c>
      <c r="AB14" s="21">
        <f t="shared" si="4"/>
        <v>-4.6051701859880909</v>
      </c>
      <c r="AC14" s="21">
        <f t="shared" si="2"/>
        <v>-2.2514165353719555</v>
      </c>
      <c r="AD14" s="21">
        <f t="shared" si="2"/>
        <v>-5.0238220210779172</v>
      </c>
      <c r="AE14" s="21">
        <f t="shared" si="2"/>
        <v>-5.1892405510402382</v>
      </c>
      <c r="AF14" s="21">
        <f t="shared" si="2"/>
        <v>-12.56326321775316</v>
      </c>
      <c r="AG14" s="21">
        <f t="shared" si="2"/>
        <v>-0.35004748699021027</v>
      </c>
      <c r="AH14" s="21" t="str">
        <f t="shared" si="2"/>
        <v>na</v>
      </c>
      <c r="AI14" s="21" t="str">
        <f t="shared" si="2"/>
        <v>na</v>
      </c>
      <c r="AJ14" s="21" t="str">
        <f t="shared" si="2"/>
        <v>na</v>
      </c>
      <c r="AK14" s="21" t="str">
        <f t="shared" si="2"/>
        <v>na</v>
      </c>
      <c r="AL14" s="52">
        <f t="shared" si="5"/>
        <v>1</v>
      </c>
      <c r="AM14" s="21">
        <f t="shared" si="3"/>
        <v>0.23901234567901236</v>
      </c>
      <c r="AN14" s="21">
        <f t="shared" si="3"/>
        <v>1.190082644628099</v>
      </c>
      <c r="AO14" s="21">
        <f t="shared" si="3"/>
        <v>1.2697441998810231</v>
      </c>
      <c r="AP14" s="21">
        <f t="shared" si="3"/>
        <v>7.4424092744545316</v>
      </c>
      <c r="AQ14" s="21">
        <f t="shared" si="3"/>
        <v>5.7778007326278608E-3</v>
      </c>
      <c r="AR14" s="21" t="str">
        <f t="shared" si="3"/>
        <v>na</v>
      </c>
      <c r="AS14" s="21" t="str">
        <f t="shared" si="3"/>
        <v>na</v>
      </c>
      <c r="AT14" s="21" t="str">
        <f t="shared" si="3"/>
        <v>na</v>
      </c>
      <c r="AU14" s="53" t="str">
        <f t="shared" si="3"/>
        <v>na</v>
      </c>
    </row>
    <row r="15" spans="1:47" ht="16.5" x14ac:dyDescent="0.35">
      <c r="A15" s="1" t="s">
        <v>7</v>
      </c>
      <c r="B15" s="48"/>
      <c r="C15">
        <v>1</v>
      </c>
      <c r="E15">
        <v>1</v>
      </c>
      <c r="G15" s="49">
        <v>1</v>
      </c>
      <c r="H15" t="s">
        <v>245</v>
      </c>
      <c r="I15" t="s">
        <v>246</v>
      </c>
      <c r="J15" s="19">
        <v>9</v>
      </c>
      <c r="K15" s="34"/>
      <c r="L15" s="21">
        <v>3.4572024453188721</v>
      </c>
      <c r="M15" s="78">
        <v>20.103000000000002</v>
      </c>
      <c r="N15" s="21">
        <v>0</v>
      </c>
      <c r="O15" s="21">
        <v>0</v>
      </c>
      <c r="P15" s="21">
        <f t="shared" si="0"/>
        <v>0.01</v>
      </c>
      <c r="Q15" s="21">
        <f t="shared" si="1"/>
        <v>0.01</v>
      </c>
      <c r="R15" s="25">
        <v>1</v>
      </c>
      <c r="S15">
        <v>1</v>
      </c>
      <c r="T15">
        <v>0.125</v>
      </c>
      <c r="U15">
        <v>1</v>
      </c>
      <c r="V15">
        <v>1</v>
      </c>
      <c r="W15" s="3">
        <v>0.05</v>
      </c>
      <c r="X15" s="3">
        <v>0</v>
      </c>
      <c r="Y15">
        <v>0</v>
      </c>
      <c r="Z15">
        <v>0</v>
      </c>
      <c r="AA15">
        <v>0</v>
      </c>
      <c r="AB15" s="21">
        <f t="shared" si="4"/>
        <v>-4.6051701859880909</v>
      </c>
      <c r="AC15" s="21">
        <f t="shared" si="2"/>
        <v>-9.0056661414878221</v>
      </c>
      <c r="AD15" s="21">
        <f t="shared" si="2"/>
        <v>-1.6746073403593058</v>
      </c>
      <c r="AE15" s="21">
        <f t="shared" si="2"/>
        <v>-13.837974802773971</v>
      </c>
      <c r="AF15" s="21">
        <f t="shared" si="2"/>
        <v>-12.56326321775316</v>
      </c>
      <c r="AG15" s="21">
        <f t="shared" si="2"/>
        <v>-0.35004748699021027</v>
      </c>
      <c r="AH15" s="21" t="str">
        <f t="shared" si="2"/>
        <v>na</v>
      </c>
      <c r="AI15" s="21" t="str">
        <f t="shared" si="2"/>
        <v>na</v>
      </c>
      <c r="AJ15" s="21" t="str">
        <f t="shared" si="2"/>
        <v>na</v>
      </c>
      <c r="AK15" s="21" t="str">
        <f t="shared" si="2"/>
        <v>na</v>
      </c>
      <c r="AL15" s="52">
        <f t="shared" si="5"/>
        <v>1</v>
      </c>
      <c r="AM15" s="21">
        <f t="shared" si="3"/>
        <v>3.8241975308641978</v>
      </c>
      <c r="AN15" s="21">
        <f t="shared" si="3"/>
        <v>0.13223140495867769</v>
      </c>
      <c r="AO15" s="21">
        <f t="shared" si="3"/>
        <v>9.0292920880428316</v>
      </c>
      <c r="AP15" s="21">
        <f t="shared" si="3"/>
        <v>7.4424092744545316</v>
      </c>
      <c r="AQ15" s="21">
        <f t="shared" si="3"/>
        <v>5.7778007326278608E-3</v>
      </c>
      <c r="AR15" s="21" t="str">
        <f t="shared" si="3"/>
        <v>na</v>
      </c>
      <c r="AS15" s="21" t="str">
        <f t="shared" si="3"/>
        <v>na</v>
      </c>
      <c r="AT15" s="21" t="str">
        <f t="shared" si="3"/>
        <v>na</v>
      </c>
      <c r="AU15" s="53" t="str">
        <f t="shared" si="3"/>
        <v>na</v>
      </c>
    </row>
    <row r="16" spans="1:47" ht="16.5" x14ac:dyDescent="0.35">
      <c r="A16" s="1" t="s">
        <v>78</v>
      </c>
      <c r="B16" s="48"/>
      <c r="E16">
        <v>1</v>
      </c>
      <c r="G16" s="49">
        <v>1</v>
      </c>
      <c r="H16" t="s">
        <v>245</v>
      </c>
      <c r="I16" t="s">
        <v>246</v>
      </c>
      <c r="J16" s="19">
        <v>37</v>
      </c>
      <c r="K16" s="34"/>
      <c r="L16" s="21">
        <v>0.99448538309528289</v>
      </c>
      <c r="M16" s="78">
        <v>20.103000000000002</v>
      </c>
      <c r="N16" s="21">
        <v>0</v>
      </c>
      <c r="O16" s="21">
        <v>0</v>
      </c>
      <c r="P16" s="21">
        <f t="shared" si="0"/>
        <v>0.01</v>
      </c>
      <c r="Q16" s="21">
        <f t="shared" si="1"/>
        <v>0.01</v>
      </c>
      <c r="R16" s="25">
        <v>0</v>
      </c>
      <c r="S16" s="13">
        <v>0</v>
      </c>
      <c r="T16" s="13">
        <v>0</v>
      </c>
      <c r="U16" s="13">
        <v>0.125</v>
      </c>
      <c r="V16" s="13">
        <v>0.1</v>
      </c>
      <c r="W16" s="13">
        <v>1</v>
      </c>
      <c r="X16" s="13">
        <v>0.25</v>
      </c>
      <c r="Y16" s="3">
        <v>0</v>
      </c>
      <c r="Z16" s="3">
        <v>0</v>
      </c>
      <c r="AA16" s="3">
        <v>0</v>
      </c>
      <c r="AB16" s="21" t="str">
        <f t="shared" si="4"/>
        <v>na</v>
      </c>
      <c r="AC16" s="21" t="str">
        <f t="shared" si="2"/>
        <v>na</v>
      </c>
      <c r="AD16" s="21" t="str">
        <f t="shared" si="2"/>
        <v>na</v>
      </c>
      <c r="AE16" s="21">
        <f t="shared" si="2"/>
        <v>-1.7297468503467464</v>
      </c>
      <c r="AF16" s="21">
        <f t="shared" si="2"/>
        <v>-1.2563263217753162</v>
      </c>
      <c r="AG16" s="21">
        <f t="shared" si="2"/>
        <v>-7.0009497398042049</v>
      </c>
      <c r="AH16" s="21">
        <f t="shared" si="2"/>
        <v>-2.2231856070287335</v>
      </c>
      <c r="AI16" s="21" t="str">
        <f t="shared" si="2"/>
        <v>na</v>
      </c>
      <c r="AJ16" s="21" t="str">
        <f t="shared" si="2"/>
        <v>na</v>
      </c>
      <c r="AK16" s="21" t="str">
        <f t="shared" si="2"/>
        <v>na</v>
      </c>
      <c r="AL16" s="52" t="str">
        <f t="shared" si="5"/>
        <v>na</v>
      </c>
      <c r="AM16" s="21" t="str">
        <f t="shared" si="3"/>
        <v>na</v>
      </c>
      <c r="AN16" s="21" t="str">
        <f t="shared" si="3"/>
        <v>na</v>
      </c>
      <c r="AO16" s="21">
        <f t="shared" si="3"/>
        <v>0.14108268887566924</v>
      </c>
      <c r="AP16" s="21">
        <f t="shared" si="3"/>
        <v>7.4424092744545325E-2</v>
      </c>
      <c r="AQ16" s="21">
        <f t="shared" si="3"/>
        <v>2.3111202930511441</v>
      </c>
      <c r="AR16" s="21">
        <f t="shared" si="3"/>
        <v>0.23305588585017831</v>
      </c>
      <c r="AS16" s="21" t="str">
        <f t="shared" si="3"/>
        <v>na</v>
      </c>
      <c r="AT16" s="21" t="str">
        <f t="shared" si="3"/>
        <v>na</v>
      </c>
      <c r="AU16" s="53" t="str">
        <f t="shared" si="3"/>
        <v>na</v>
      </c>
    </row>
    <row r="17" spans="1:47" ht="15" customHeight="1" x14ac:dyDescent="0.35">
      <c r="A17" s="2" t="s">
        <v>51</v>
      </c>
      <c r="B17" s="48">
        <v>1</v>
      </c>
      <c r="C17">
        <v>1</v>
      </c>
      <c r="D17">
        <v>1</v>
      </c>
      <c r="E17">
        <v>1</v>
      </c>
      <c r="G17" s="49"/>
      <c r="H17" t="s">
        <v>245</v>
      </c>
      <c r="I17" t="s">
        <v>246</v>
      </c>
      <c r="J17" s="19">
        <v>3</v>
      </c>
      <c r="K17" s="34"/>
      <c r="L17" s="21">
        <v>205.6715738292101</v>
      </c>
      <c r="M17" s="78">
        <v>20.103000000000002</v>
      </c>
      <c r="N17" s="21">
        <v>33.006626984126981</v>
      </c>
      <c r="O17" s="21">
        <v>16.880992489731327</v>
      </c>
      <c r="P17" s="21">
        <f t="shared" si="0"/>
        <v>0.16048220164608512</v>
      </c>
      <c r="Q17" s="21">
        <f t="shared" si="1"/>
        <v>8.2077421665228842E-2</v>
      </c>
      <c r="R17" s="25">
        <v>1</v>
      </c>
      <c r="S17">
        <v>0.125</v>
      </c>
      <c r="T17">
        <v>1</v>
      </c>
      <c r="U17">
        <v>0.125</v>
      </c>
      <c r="V17">
        <v>0.05</v>
      </c>
      <c r="W17">
        <v>1</v>
      </c>
      <c r="X17">
        <v>0</v>
      </c>
      <c r="Y17">
        <v>1</v>
      </c>
      <c r="Z17">
        <v>0</v>
      </c>
      <c r="AA17">
        <v>1</v>
      </c>
      <c r="AB17" s="21">
        <f t="shared" si="4"/>
        <v>-1.8295722357319779</v>
      </c>
      <c r="AC17" s="21">
        <f t="shared" si="2"/>
        <v>-0.44722876873448347</v>
      </c>
      <c r="AD17" s="21">
        <f t="shared" si="2"/>
        <v>-5.3223919584930268</v>
      </c>
      <c r="AE17" s="21">
        <f t="shared" si="2"/>
        <v>-0.68720518122615759</v>
      </c>
      <c r="AF17" s="21">
        <f t="shared" si="2"/>
        <v>-0.24956078326193498</v>
      </c>
      <c r="AG17" s="21">
        <f t="shared" si="2"/>
        <v>-2.7813832606389397</v>
      </c>
      <c r="AH17" s="21" t="str">
        <f t="shared" si="2"/>
        <v>na</v>
      </c>
      <c r="AI17" s="21">
        <f t="shared" si="2"/>
        <v>-2.2992325414562789</v>
      </c>
      <c r="AJ17" s="21" t="str">
        <f t="shared" si="2"/>
        <v>na</v>
      </c>
      <c r="AK17" s="21">
        <f t="shared" si="2"/>
        <v>-3.352512253184853</v>
      </c>
      <c r="AL17" s="52">
        <f t="shared" si="5"/>
        <v>0.26157345152022216</v>
      </c>
      <c r="AM17" s="21">
        <f t="shared" si="3"/>
        <v>1.5629821053800928E-2</v>
      </c>
      <c r="AN17" s="21">
        <f t="shared" si="3"/>
        <v>2.2136463996422107</v>
      </c>
      <c r="AO17" s="21">
        <f t="shared" si="3"/>
        <v>3.6903485878962451E-2</v>
      </c>
      <c r="AP17" s="21">
        <f t="shared" si="3"/>
        <v>4.8668417038629612E-3</v>
      </c>
      <c r="AQ17" s="21">
        <f t="shared" si="3"/>
        <v>0.60452771193181509</v>
      </c>
      <c r="AR17" s="21" t="str">
        <f t="shared" si="3"/>
        <v>na</v>
      </c>
      <c r="AS17" s="21">
        <f t="shared" si="3"/>
        <v>0.4131048899509927</v>
      </c>
      <c r="AT17" s="21" t="str">
        <f t="shared" si="3"/>
        <v>na</v>
      </c>
      <c r="AU17" s="53">
        <f t="shared" si="3"/>
        <v>0.87828464181366306</v>
      </c>
    </row>
    <row r="18" spans="1:47" ht="16.5" x14ac:dyDescent="0.35">
      <c r="A18" s="1" t="s">
        <v>52</v>
      </c>
      <c r="B18" s="48">
        <v>1</v>
      </c>
      <c r="D18">
        <v>1</v>
      </c>
      <c r="E18">
        <v>1</v>
      </c>
      <c r="G18" s="49"/>
      <c r="H18" t="s">
        <v>245</v>
      </c>
      <c r="I18" t="s">
        <v>246</v>
      </c>
      <c r="J18" s="19">
        <v>4</v>
      </c>
      <c r="K18" s="34"/>
      <c r="L18" s="21">
        <v>272.50128179946438</v>
      </c>
      <c r="M18" s="78">
        <v>20.103000000000002</v>
      </c>
      <c r="N18" s="21">
        <v>5.4993650793650799</v>
      </c>
      <c r="O18" s="21">
        <v>9.8256638724110381</v>
      </c>
      <c r="P18" s="21">
        <f t="shared" si="0"/>
        <v>2.0181061325840299E-2</v>
      </c>
      <c r="Q18" s="21">
        <f t="shared" si="1"/>
        <v>3.6057312492356691E-2</v>
      </c>
      <c r="R18" s="25">
        <v>1</v>
      </c>
      <c r="S18">
        <v>0</v>
      </c>
      <c r="T18">
        <v>1</v>
      </c>
      <c r="U18">
        <v>0.125</v>
      </c>
      <c r="V18">
        <v>0.05</v>
      </c>
      <c r="W18">
        <v>1</v>
      </c>
      <c r="X18">
        <v>0</v>
      </c>
      <c r="Y18">
        <v>1</v>
      </c>
      <c r="Z18">
        <v>0</v>
      </c>
      <c r="AA18">
        <v>1</v>
      </c>
      <c r="AB18" s="21">
        <f t="shared" si="4"/>
        <v>-3.9030106724842191</v>
      </c>
      <c r="AC18" s="21" t="str">
        <f t="shared" si="2"/>
        <v>na</v>
      </c>
      <c r="AD18" s="21">
        <f t="shared" si="2"/>
        <v>-11.354212865408638</v>
      </c>
      <c r="AE18" s="21">
        <f t="shared" si="2"/>
        <v>-1.466008886737975</v>
      </c>
      <c r="AF18" s="21">
        <f t="shared" si="2"/>
        <v>-0.53238586675161181</v>
      </c>
      <c r="AG18" s="21">
        <f t="shared" si="2"/>
        <v>-5.933500923618654</v>
      </c>
      <c r="AH18" s="21" t="str">
        <f t="shared" si="2"/>
        <v>na</v>
      </c>
      <c r="AI18" s="21">
        <f t="shared" si="2"/>
        <v>-4.9049329523939607</v>
      </c>
      <c r="AJ18" s="21" t="str">
        <f t="shared" si="2"/>
        <v>na</v>
      </c>
      <c r="AK18" s="21">
        <f t="shared" si="2"/>
        <v>-7.151885478071641</v>
      </c>
      <c r="AL18" s="52">
        <f t="shared" si="5"/>
        <v>3.192263286574712</v>
      </c>
      <c r="AM18" s="21" t="str">
        <f t="shared" si="3"/>
        <v>na</v>
      </c>
      <c r="AN18" s="21">
        <f t="shared" si="3"/>
        <v>27.015517400433925</v>
      </c>
      <c r="AO18" s="21">
        <f t="shared" si="3"/>
        <v>0.45037308806904147</v>
      </c>
      <c r="AP18" s="21">
        <f t="shared" si="3"/>
        <v>5.9395324726260863E-2</v>
      </c>
      <c r="AQ18" s="21">
        <f t="shared" si="3"/>
        <v>7.3777044623649566</v>
      </c>
      <c r="AR18" s="21" t="str">
        <f t="shared" si="3"/>
        <v>na</v>
      </c>
      <c r="AS18" s="21">
        <f t="shared" si="3"/>
        <v>5.0415650595683239</v>
      </c>
      <c r="AT18" s="21" t="str">
        <f t="shared" si="3"/>
        <v>na</v>
      </c>
      <c r="AU18" s="53">
        <f t="shared" si="3"/>
        <v>10.718655891603063</v>
      </c>
    </row>
    <row r="19" spans="1:47" ht="16.5" x14ac:dyDescent="0.35">
      <c r="A19" s="1" t="s">
        <v>79</v>
      </c>
      <c r="B19" s="48"/>
      <c r="G19" s="49">
        <v>1</v>
      </c>
      <c r="H19" t="s">
        <v>245</v>
      </c>
      <c r="I19" t="s">
        <v>246</v>
      </c>
      <c r="J19" s="19">
        <v>39</v>
      </c>
      <c r="K19" s="34"/>
      <c r="L19" s="21">
        <v>0.12200918375050644</v>
      </c>
      <c r="M19" s="78">
        <v>20.103000000000002</v>
      </c>
      <c r="N19" s="21">
        <v>0</v>
      </c>
      <c r="O19" s="21">
        <v>0</v>
      </c>
      <c r="P19" s="21">
        <f t="shared" si="0"/>
        <v>0.01</v>
      </c>
      <c r="Q19" s="21">
        <f t="shared" si="1"/>
        <v>0.01</v>
      </c>
      <c r="R19" s="25">
        <v>1</v>
      </c>
      <c r="S19" s="3">
        <v>1</v>
      </c>
      <c r="T19" s="3">
        <v>1</v>
      </c>
      <c r="U19" s="3">
        <v>0.375</v>
      </c>
      <c r="V19" s="3">
        <v>0.25</v>
      </c>
      <c r="W19" s="3">
        <v>1</v>
      </c>
      <c r="X19" s="3">
        <v>1</v>
      </c>
      <c r="Y19" s="3">
        <v>0</v>
      </c>
      <c r="Z19" s="3">
        <v>0</v>
      </c>
      <c r="AA19" s="3">
        <v>1</v>
      </c>
      <c r="AB19" s="21">
        <f t="shared" si="4"/>
        <v>-4.6051701859880909</v>
      </c>
      <c r="AC19" s="21">
        <f t="shared" si="2"/>
        <v>-9.0056661414878221</v>
      </c>
      <c r="AD19" s="21">
        <f t="shared" si="2"/>
        <v>-13.396858722874446</v>
      </c>
      <c r="AE19" s="21">
        <f t="shared" si="2"/>
        <v>-5.1892405510402382</v>
      </c>
      <c r="AF19" s="21">
        <f t="shared" si="2"/>
        <v>-3.1408158044382901</v>
      </c>
      <c r="AG19" s="21">
        <f t="shared" si="2"/>
        <v>-7.0009497398042049</v>
      </c>
      <c r="AH19" s="21">
        <f t="shared" si="2"/>
        <v>-8.8927424281149339</v>
      </c>
      <c r="AI19" s="21" t="str">
        <f t="shared" si="2"/>
        <v>na</v>
      </c>
      <c r="AJ19" s="21" t="str">
        <f t="shared" si="2"/>
        <v>na</v>
      </c>
      <c r="AK19" s="21">
        <f t="shared" si="2"/>
        <v>-8.438524139687674</v>
      </c>
      <c r="AL19" s="52">
        <f t="shared" si="5"/>
        <v>1</v>
      </c>
      <c r="AM19" s="21">
        <f t="shared" si="3"/>
        <v>3.8241975308641978</v>
      </c>
      <c r="AN19" s="21">
        <f t="shared" si="3"/>
        <v>8.4628099173553721</v>
      </c>
      <c r="AO19" s="21">
        <f t="shared" si="3"/>
        <v>1.2697441998810231</v>
      </c>
      <c r="AP19" s="21">
        <f t="shared" si="3"/>
        <v>0.46515057965340822</v>
      </c>
      <c r="AQ19" s="21">
        <f t="shared" si="3"/>
        <v>2.3111202930511441</v>
      </c>
      <c r="AR19" s="21">
        <f t="shared" si="3"/>
        <v>3.7288941736028529</v>
      </c>
      <c r="AS19" s="21" t="str">
        <f t="shared" si="3"/>
        <v>na</v>
      </c>
      <c r="AT19" s="21" t="str">
        <f t="shared" si="3"/>
        <v>na</v>
      </c>
      <c r="AU19" s="53">
        <f t="shared" si="3"/>
        <v>3.3576979495021999</v>
      </c>
    </row>
    <row r="20" spans="1:47" ht="16.5" x14ac:dyDescent="0.35">
      <c r="A20" s="1" t="s">
        <v>8</v>
      </c>
      <c r="B20" s="48"/>
      <c r="C20">
        <v>1</v>
      </c>
      <c r="D20">
        <v>1</v>
      </c>
      <c r="E20">
        <v>1</v>
      </c>
      <c r="G20" s="49">
        <v>1</v>
      </c>
      <c r="H20" t="s">
        <v>245</v>
      </c>
      <c r="I20" t="s">
        <v>246</v>
      </c>
      <c r="J20" s="19">
        <v>58</v>
      </c>
      <c r="K20" s="34"/>
      <c r="L20" s="21">
        <v>0.2870771795273569</v>
      </c>
      <c r="M20" s="78">
        <v>20.103000000000002</v>
      </c>
      <c r="N20" s="21">
        <v>0</v>
      </c>
      <c r="O20" s="21">
        <v>0</v>
      </c>
      <c r="P20" s="21">
        <f t="shared" si="0"/>
        <v>0.01</v>
      </c>
      <c r="Q20" s="21">
        <f t="shared" si="1"/>
        <v>0.01</v>
      </c>
      <c r="R20" s="25">
        <v>1</v>
      </c>
      <c r="S20">
        <v>1</v>
      </c>
      <c r="T20">
        <v>0.25</v>
      </c>
      <c r="U20">
        <v>1</v>
      </c>
      <c r="V20">
        <v>1</v>
      </c>
      <c r="W20" s="3">
        <v>0.05</v>
      </c>
      <c r="X20" s="3">
        <v>0</v>
      </c>
      <c r="Y20">
        <v>0</v>
      </c>
      <c r="Z20">
        <v>0</v>
      </c>
      <c r="AA20">
        <v>0</v>
      </c>
      <c r="AB20" s="21">
        <f t="shared" si="4"/>
        <v>-4.6051701859880909</v>
      </c>
      <c r="AC20" s="21">
        <f t="shared" si="2"/>
        <v>-9.0056661414878221</v>
      </c>
      <c r="AD20" s="21">
        <f t="shared" si="2"/>
        <v>-3.3492146807186116</v>
      </c>
      <c r="AE20" s="21">
        <f t="shared" si="2"/>
        <v>-13.837974802773971</v>
      </c>
      <c r="AF20" s="21">
        <f t="shared" si="2"/>
        <v>-12.56326321775316</v>
      </c>
      <c r="AG20" s="21">
        <f t="shared" si="2"/>
        <v>-0.35004748699021027</v>
      </c>
      <c r="AH20" s="21" t="str">
        <f t="shared" si="2"/>
        <v>na</v>
      </c>
      <c r="AI20" s="21" t="str">
        <f t="shared" si="2"/>
        <v>na</v>
      </c>
      <c r="AJ20" s="21" t="str">
        <f t="shared" si="2"/>
        <v>na</v>
      </c>
      <c r="AK20" s="21" t="str">
        <f t="shared" si="2"/>
        <v>na</v>
      </c>
      <c r="AL20" s="52">
        <f t="shared" si="5"/>
        <v>1</v>
      </c>
      <c r="AM20" s="21">
        <f t="shared" si="3"/>
        <v>3.8241975308641978</v>
      </c>
      <c r="AN20" s="21">
        <f t="shared" si="3"/>
        <v>0.52892561983471076</v>
      </c>
      <c r="AO20" s="21">
        <f t="shared" si="3"/>
        <v>9.0292920880428316</v>
      </c>
      <c r="AP20" s="21">
        <f t="shared" si="3"/>
        <v>7.4424092744545316</v>
      </c>
      <c r="AQ20" s="21">
        <f t="shared" si="3"/>
        <v>5.7778007326278608E-3</v>
      </c>
      <c r="AR20" s="21" t="str">
        <f t="shared" si="3"/>
        <v>na</v>
      </c>
      <c r="AS20" s="21" t="str">
        <f t="shared" si="3"/>
        <v>na</v>
      </c>
      <c r="AT20" s="21" t="str">
        <f t="shared" si="3"/>
        <v>na</v>
      </c>
      <c r="AU20" s="53" t="str">
        <f t="shared" si="3"/>
        <v>na</v>
      </c>
    </row>
    <row r="21" spans="1:47" ht="16.5" x14ac:dyDescent="0.35">
      <c r="A21" s="1" t="s">
        <v>80</v>
      </c>
      <c r="B21" s="48">
        <v>1</v>
      </c>
      <c r="C21">
        <v>1</v>
      </c>
      <c r="E21">
        <v>1</v>
      </c>
      <c r="G21" s="49">
        <v>1</v>
      </c>
      <c r="H21" t="s">
        <v>245</v>
      </c>
      <c r="I21" t="s">
        <v>246</v>
      </c>
      <c r="J21" s="19">
        <v>3</v>
      </c>
      <c r="K21" s="34"/>
      <c r="L21" s="21">
        <v>14.567646710663269</v>
      </c>
      <c r="M21" s="78">
        <v>20.103000000000002</v>
      </c>
      <c r="N21" s="21">
        <v>0</v>
      </c>
      <c r="O21" s="21">
        <v>0</v>
      </c>
      <c r="P21" s="21">
        <f t="shared" si="0"/>
        <v>0.01</v>
      </c>
      <c r="Q21" s="21">
        <f t="shared" si="1"/>
        <v>0.01</v>
      </c>
      <c r="R21" s="25">
        <v>1</v>
      </c>
      <c r="S21" s="3">
        <v>0.25</v>
      </c>
      <c r="T21" s="3">
        <v>0.125</v>
      </c>
      <c r="U21" s="3">
        <v>0.375</v>
      </c>
      <c r="V21" s="3">
        <v>0.1</v>
      </c>
      <c r="W21" s="3">
        <v>1</v>
      </c>
      <c r="X21" s="3">
        <v>0</v>
      </c>
      <c r="Y21" s="3">
        <v>1</v>
      </c>
      <c r="Z21" s="3">
        <v>1</v>
      </c>
      <c r="AA21" s="3">
        <v>1</v>
      </c>
      <c r="AB21" s="21">
        <f t="shared" si="4"/>
        <v>-4.6051701859880909</v>
      </c>
      <c r="AC21" s="21">
        <f t="shared" ref="AC21:AC81" si="6">IF(S21&gt;0,(S21/S$83)*LN($P21),"na")</f>
        <v>-2.2514165353719555</v>
      </c>
      <c r="AD21" s="21">
        <f t="shared" ref="AD21:AD81" si="7">IF(T21&gt;0,(T21/T$83)*LN($P21),"na")</f>
        <v>-1.6746073403593058</v>
      </c>
      <c r="AE21" s="21">
        <f t="shared" ref="AE21:AE81" si="8">IF(U21&gt;0,(U21/U$83)*LN($P21),"na")</f>
        <v>-5.1892405510402382</v>
      </c>
      <c r="AF21" s="21">
        <f t="shared" ref="AF21:AF81" si="9">IF(V21&gt;0,(V21/V$83)*LN($P21),"na")</f>
        <v>-1.2563263217753162</v>
      </c>
      <c r="AG21" s="21">
        <f t="shared" ref="AG21:AG81" si="10">IF(W21&gt;0,(W21/W$83)*LN($P21),"na")</f>
        <v>-7.0009497398042049</v>
      </c>
      <c r="AH21" s="21" t="str">
        <f t="shared" ref="AH21:AH81" si="11">IF(X21&gt;0,(X21/X$83)*LN($P21),"na")</f>
        <v>na</v>
      </c>
      <c r="AI21" s="21">
        <f t="shared" ref="AI21:AI81" si="12">IF(Y21&gt;0,(Y21/Y$83)*LN($P21),"na")</f>
        <v>-5.7873403103605128</v>
      </c>
      <c r="AJ21" s="21">
        <f t="shared" ref="AJ21:AJ81" si="13">IF(Z21&gt;0,(Z21/Z$83)*LN($P21),"na")</f>
        <v>-6.2797775263473969</v>
      </c>
      <c r="AK21" s="21">
        <f t="shared" ref="AK21:AK81" si="14">IF(AA21&gt;0,(AA21/AA$83)*LN($P21),"na")</f>
        <v>-8.438524139687674</v>
      </c>
      <c r="AL21" s="52">
        <f t="shared" si="5"/>
        <v>1</v>
      </c>
      <c r="AM21" s="21">
        <f t="shared" ref="AM21:AM81" si="15">IF(S21&gt;0,(((S21/S$83)^2)*($Q21^2))/($P21^2),"na")</f>
        <v>0.23901234567901236</v>
      </c>
      <c r="AN21" s="21">
        <f t="shared" ref="AN21:AN81" si="16">IF(T21&gt;0,(((T21/T$83)^2)*($Q21^2))/($P21^2),"na")</f>
        <v>0.13223140495867769</v>
      </c>
      <c r="AO21" s="21">
        <f t="shared" ref="AO21:AO81" si="17">IF(U21&gt;0,(((U21/U$83)^2)*($Q21^2))/($P21^2),"na")</f>
        <v>1.2697441998810231</v>
      </c>
      <c r="AP21" s="21">
        <f t="shared" ref="AP21:AP81" si="18">IF(V21&gt;0,(((V21/V$83)^2)*($Q21^2))/($P21^2),"na")</f>
        <v>7.4424092744545325E-2</v>
      </c>
      <c r="AQ21" s="21">
        <f t="shared" ref="AQ21:AQ81" si="19">IF(W21&gt;0,(((W21/W$83)^2)*($Q21^2))/($P21^2),"na")</f>
        <v>2.3111202930511441</v>
      </c>
      <c r="AR21" s="21" t="str">
        <f t="shared" ref="AR21:AR81" si="20">IF(X21&gt;0,(((X21/X$83)^2)*($Q21^2))/($P21^2),"na")</f>
        <v>na</v>
      </c>
      <c r="AS21" s="21">
        <f t="shared" ref="AS21:AS81" si="21">IF(Y21&gt;0,(((Y21/Y$83)^2)*($Q21^2))/($P21^2),"na")</f>
        <v>1.5793074088753833</v>
      </c>
      <c r="AT21" s="21">
        <f t="shared" ref="AT21:AT81" si="22">IF(Z21&gt;0,(((Z21/Z$83)^2)*($Q21^2))/($P21^2),"na")</f>
        <v>1.8595041322314052</v>
      </c>
      <c r="AU21" s="53">
        <f t="shared" ref="AU21:AU81" si="23">IF(AA21&gt;0,(((AA21/AA$83)^2)*($Q21^2))/($P21^2),"na")</f>
        <v>3.3576979495021999</v>
      </c>
    </row>
    <row r="22" spans="1:47" ht="16.5" x14ac:dyDescent="0.35">
      <c r="A22" s="1" t="s">
        <v>216</v>
      </c>
      <c r="B22" s="48"/>
      <c r="D22">
        <v>1</v>
      </c>
      <c r="F22">
        <v>1</v>
      </c>
      <c r="G22" s="49"/>
      <c r="H22" t="s">
        <v>245</v>
      </c>
      <c r="I22" t="s">
        <v>246</v>
      </c>
      <c r="J22" s="19">
        <v>9</v>
      </c>
      <c r="K22" s="34"/>
      <c r="L22" s="21">
        <v>0.58181191112180197</v>
      </c>
      <c r="M22" s="78">
        <v>20.103000000000002</v>
      </c>
      <c r="N22" s="21">
        <v>0</v>
      </c>
      <c r="O22" s="21">
        <v>0</v>
      </c>
      <c r="P22" s="21">
        <f t="shared" si="0"/>
        <v>0.01</v>
      </c>
      <c r="Q22" s="21">
        <f t="shared" si="1"/>
        <v>0.01</v>
      </c>
      <c r="R22" s="25">
        <v>1</v>
      </c>
      <c r="S22">
        <v>0.25</v>
      </c>
      <c r="T22">
        <v>0.25</v>
      </c>
      <c r="U22">
        <v>0.375</v>
      </c>
      <c r="V22">
        <v>0.45</v>
      </c>
      <c r="W22">
        <v>0.05</v>
      </c>
      <c r="X22" s="3">
        <v>0.25</v>
      </c>
      <c r="Y22">
        <v>1</v>
      </c>
      <c r="Z22">
        <v>1</v>
      </c>
      <c r="AA22">
        <v>0.25</v>
      </c>
      <c r="AB22" s="21">
        <f t="shared" si="4"/>
        <v>-4.6051701859880909</v>
      </c>
      <c r="AC22" s="21">
        <f t="shared" si="6"/>
        <v>-2.2514165353719555</v>
      </c>
      <c r="AD22" s="21">
        <f t="shared" si="7"/>
        <v>-3.3492146807186116</v>
      </c>
      <c r="AE22" s="21">
        <f t="shared" si="8"/>
        <v>-5.1892405510402382</v>
      </c>
      <c r="AF22" s="21">
        <f t="shared" si="9"/>
        <v>-5.6534684479889226</v>
      </c>
      <c r="AG22" s="21">
        <f t="shared" si="10"/>
        <v>-0.35004748699021027</v>
      </c>
      <c r="AH22" s="21">
        <f t="shared" si="11"/>
        <v>-2.2231856070287335</v>
      </c>
      <c r="AI22" s="21">
        <f t="shared" si="12"/>
        <v>-5.7873403103605128</v>
      </c>
      <c r="AJ22" s="21">
        <f t="shared" si="13"/>
        <v>-6.2797775263473969</v>
      </c>
      <c r="AK22" s="21">
        <f t="shared" si="14"/>
        <v>-2.1096310349219185</v>
      </c>
      <c r="AL22" s="52">
        <f t="shared" si="5"/>
        <v>1</v>
      </c>
      <c r="AM22" s="21">
        <f t="shared" si="15"/>
        <v>0.23901234567901236</v>
      </c>
      <c r="AN22" s="21">
        <f t="shared" si="16"/>
        <v>0.52892561983471076</v>
      </c>
      <c r="AO22" s="21">
        <f t="shared" si="17"/>
        <v>1.2697441998810231</v>
      </c>
      <c r="AP22" s="21">
        <f t="shared" si="18"/>
        <v>1.5070878780770427</v>
      </c>
      <c r="AQ22" s="21">
        <f t="shared" si="19"/>
        <v>5.7778007326278608E-3</v>
      </c>
      <c r="AR22" s="21">
        <f t="shared" si="20"/>
        <v>0.23305588585017831</v>
      </c>
      <c r="AS22" s="21">
        <f t="shared" si="21"/>
        <v>1.5793074088753833</v>
      </c>
      <c r="AT22" s="21">
        <f t="shared" si="22"/>
        <v>1.8595041322314052</v>
      </c>
      <c r="AU22" s="53">
        <f t="shared" si="23"/>
        <v>0.20985612184388749</v>
      </c>
    </row>
    <row r="23" spans="1:47" ht="16.5" x14ac:dyDescent="0.35">
      <c r="A23" s="1" t="s">
        <v>9</v>
      </c>
      <c r="B23" s="48">
        <v>1</v>
      </c>
      <c r="C23">
        <v>1</v>
      </c>
      <c r="E23">
        <v>1</v>
      </c>
      <c r="G23" s="49"/>
      <c r="H23" t="s">
        <v>245</v>
      </c>
      <c r="I23" t="s">
        <v>246</v>
      </c>
      <c r="J23" s="19">
        <v>9</v>
      </c>
      <c r="K23" s="34"/>
      <c r="L23" s="21">
        <v>20.80224160388731</v>
      </c>
      <c r="M23" s="78">
        <v>20.103000000000002</v>
      </c>
      <c r="N23" s="21">
        <v>0</v>
      </c>
      <c r="O23" s="21">
        <v>0</v>
      </c>
      <c r="P23" s="21">
        <f t="shared" si="0"/>
        <v>0.01</v>
      </c>
      <c r="Q23" s="21">
        <f t="shared" si="1"/>
        <v>0.01</v>
      </c>
      <c r="R23" s="25">
        <v>1</v>
      </c>
      <c r="S23">
        <v>1</v>
      </c>
      <c r="T23">
        <v>0</v>
      </c>
      <c r="U23">
        <v>1</v>
      </c>
      <c r="V23">
        <v>1</v>
      </c>
      <c r="W23" s="3">
        <v>0.05</v>
      </c>
      <c r="X23" s="3">
        <v>0</v>
      </c>
      <c r="Y23">
        <v>0</v>
      </c>
      <c r="Z23">
        <v>0.25</v>
      </c>
      <c r="AA23">
        <v>0</v>
      </c>
      <c r="AB23" s="21">
        <f t="shared" si="4"/>
        <v>-4.6051701859880909</v>
      </c>
      <c r="AC23" s="21">
        <f t="shared" si="6"/>
        <v>-9.0056661414878221</v>
      </c>
      <c r="AD23" s="21" t="str">
        <f t="shared" si="7"/>
        <v>na</v>
      </c>
      <c r="AE23" s="21">
        <f t="shared" si="8"/>
        <v>-13.837974802773971</v>
      </c>
      <c r="AF23" s="21">
        <f t="shared" si="9"/>
        <v>-12.56326321775316</v>
      </c>
      <c r="AG23" s="21">
        <f t="shared" si="10"/>
        <v>-0.35004748699021027</v>
      </c>
      <c r="AH23" s="21" t="str">
        <f t="shared" si="11"/>
        <v>na</v>
      </c>
      <c r="AI23" s="21" t="str">
        <f t="shared" si="12"/>
        <v>na</v>
      </c>
      <c r="AJ23" s="21">
        <f t="shared" si="13"/>
        <v>-1.5699443815868492</v>
      </c>
      <c r="AK23" s="21" t="str">
        <f t="shared" si="14"/>
        <v>na</v>
      </c>
      <c r="AL23" s="52">
        <f t="shared" si="5"/>
        <v>1</v>
      </c>
      <c r="AM23" s="21">
        <f t="shared" si="15"/>
        <v>3.8241975308641978</v>
      </c>
      <c r="AN23" s="21" t="str">
        <f t="shared" si="16"/>
        <v>na</v>
      </c>
      <c r="AO23" s="21">
        <f t="shared" si="17"/>
        <v>9.0292920880428316</v>
      </c>
      <c r="AP23" s="21">
        <f t="shared" si="18"/>
        <v>7.4424092744545316</v>
      </c>
      <c r="AQ23" s="21">
        <f t="shared" si="19"/>
        <v>5.7778007326278608E-3</v>
      </c>
      <c r="AR23" s="21" t="str">
        <f t="shared" si="20"/>
        <v>na</v>
      </c>
      <c r="AS23" s="21" t="str">
        <f t="shared" si="21"/>
        <v>na</v>
      </c>
      <c r="AT23" s="21">
        <f t="shared" si="22"/>
        <v>0.11621900826446283</v>
      </c>
      <c r="AU23" s="53" t="str">
        <f t="shared" si="23"/>
        <v>na</v>
      </c>
    </row>
    <row r="24" spans="1:47" ht="16.5" x14ac:dyDescent="0.35">
      <c r="A24" s="1" t="s">
        <v>164</v>
      </c>
      <c r="B24" s="48">
        <v>1</v>
      </c>
      <c r="C24">
        <v>1</v>
      </c>
      <c r="G24" s="49">
        <v>1</v>
      </c>
      <c r="H24" t="s">
        <v>245</v>
      </c>
      <c r="I24" t="s">
        <v>246</v>
      </c>
      <c r="J24" s="19">
        <v>22</v>
      </c>
      <c r="K24" s="34"/>
      <c r="L24" s="21">
        <v>16.137946766476219</v>
      </c>
      <c r="M24" s="78">
        <v>20.103000000000002</v>
      </c>
      <c r="N24" s="21">
        <v>0</v>
      </c>
      <c r="O24" s="21">
        <v>0</v>
      </c>
      <c r="P24" s="21">
        <f t="shared" si="0"/>
        <v>0.01</v>
      </c>
      <c r="Q24" s="21">
        <f t="shared" si="1"/>
        <v>0.01</v>
      </c>
      <c r="R24" s="25">
        <v>1</v>
      </c>
      <c r="S24" s="3">
        <v>1</v>
      </c>
      <c r="T24" s="3">
        <v>0.25</v>
      </c>
      <c r="U24" s="3">
        <v>0.375</v>
      </c>
      <c r="V24" s="3">
        <v>0.15</v>
      </c>
      <c r="W24" s="3">
        <v>0.05</v>
      </c>
      <c r="X24" s="3">
        <v>0</v>
      </c>
      <c r="Y24" s="3">
        <v>0</v>
      </c>
      <c r="Z24" s="3">
        <v>1</v>
      </c>
      <c r="AA24" s="3">
        <v>0</v>
      </c>
      <c r="AB24" s="21">
        <f t="shared" si="4"/>
        <v>-4.6051701859880909</v>
      </c>
      <c r="AC24" s="21">
        <f t="shared" si="6"/>
        <v>-9.0056661414878221</v>
      </c>
      <c r="AD24" s="21">
        <f t="shared" si="7"/>
        <v>-3.3492146807186116</v>
      </c>
      <c r="AE24" s="21">
        <f t="shared" si="8"/>
        <v>-5.1892405510402382</v>
      </c>
      <c r="AF24" s="21">
        <f t="shared" si="9"/>
        <v>-1.8844894826629741</v>
      </c>
      <c r="AG24" s="21">
        <f t="shared" si="10"/>
        <v>-0.35004748699021027</v>
      </c>
      <c r="AH24" s="21" t="str">
        <f t="shared" si="11"/>
        <v>na</v>
      </c>
      <c r="AI24" s="21" t="str">
        <f t="shared" si="12"/>
        <v>na</v>
      </c>
      <c r="AJ24" s="21">
        <f t="shared" si="13"/>
        <v>-6.2797775263473969</v>
      </c>
      <c r="AK24" s="21" t="str">
        <f t="shared" si="14"/>
        <v>na</v>
      </c>
      <c r="AL24" s="52">
        <f t="shared" si="5"/>
        <v>1</v>
      </c>
      <c r="AM24" s="21">
        <f t="shared" si="15"/>
        <v>3.8241975308641978</v>
      </c>
      <c r="AN24" s="21">
        <f t="shared" si="16"/>
        <v>0.52892561983471076</v>
      </c>
      <c r="AO24" s="21">
        <f t="shared" si="17"/>
        <v>1.2697441998810231</v>
      </c>
      <c r="AP24" s="21">
        <f t="shared" si="18"/>
        <v>0.16745420867522695</v>
      </c>
      <c r="AQ24" s="21">
        <f t="shared" si="19"/>
        <v>5.7778007326278608E-3</v>
      </c>
      <c r="AR24" s="21" t="str">
        <f t="shared" si="20"/>
        <v>na</v>
      </c>
      <c r="AS24" s="21" t="str">
        <f t="shared" si="21"/>
        <v>na</v>
      </c>
      <c r="AT24" s="21">
        <f t="shared" si="22"/>
        <v>1.8595041322314052</v>
      </c>
      <c r="AU24" s="53" t="str">
        <f t="shared" si="23"/>
        <v>na</v>
      </c>
    </row>
    <row r="25" spans="1:47" ht="16.5" x14ac:dyDescent="0.35">
      <c r="A25" s="1" t="s">
        <v>220</v>
      </c>
      <c r="B25" s="48">
        <v>1</v>
      </c>
      <c r="C25">
        <v>1</v>
      </c>
      <c r="D25">
        <v>1</v>
      </c>
      <c r="E25">
        <v>1</v>
      </c>
      <c r="G25" s="49">
        <v>1</v>
      </c>
      <c r="H25" t="s">
        <v>245</v>
      </c>
      <c r="I25" t="s">
        <v>246</v>
      </c>
      <c r="J25" s="19">
        <v>4</v>
      </c>
      <c r="K25" s="34"/>
      <c r="L25" s="21">
        <v>13.374469285055326</v>
      </c>
      <c r="M25" s="78">
        <v>20.103000000000002</v>
      </c>
      <c r="N25" s="21">
        <v>0</v>
      </c>
      <c r="O25" s="21">
        <v>0</v>
      </c>
      <c r="P25" s="21">
        <f t="shared" si="0"/>
        <v>0.01</v>
      </c>
      <c r="Q25" s="21">
        <f t="shared" si="1"/>
        <v>0.01</v>
      </c>
      <c r="R25" s="25">
        <v>1</v>
      </c>
      <c r="S25" s="3">
        <v>1</v>
      </c>
      <c r="T25" s="3">
        <v>0.25</v>
      </c>
      <c r="U25" s="3">
        <v>0.375</v>
      </c>
      <c r="V25" s="3">
        <v>1</v>
      </c>
      <c r="W25" s="3">
        <v>0.1</v>
      </c>
      <c r="X25" s="3">
        <v>0</v>
      </c>
      <c r="Y25" s="3">
        <v>0</v>
      </c>
      <c r="Z25" s="3">
        <v>0</v>
      </c>
      <c r="AA25" s="3">
        <v>0</v>
      </c>
      <c r="AB25" s="21">
        <f t="shared" si="4"/>
        <v>-4.6051701859880909</v>
      </c>
      <c r="AC25" s="21">
        <f t="shared" si="6"/>
        <v>-9.0056661414878221</v>
      </c>
      <c r="AD25" s="21">
        <f t="shared" si="7"/>
        <v>-3.3492146807186116</v>
      </c>
      <c r="AE25" s="21">
        <f t="shared" si="8"/>
        <v>-5.1892405510402382</v>
      </c>
      <c r="AF25" s="21">
        <f t="shared" si="9"/>
        <v>-12.56326321775316</v>
      </c>
      <c r="AG25" s="21">
        <f t="shared" si="10"/>
        <v>-0.70009497398042053</v>
      </c>
      <c r="AH25" s="21" t="str">
        <f t="shared" si="11"/>
        <v>na</v>
      </c>
      <c r="AI25" s="21" t="str">
        <f t="shared" si="12"/>
        <v>na</v>
      </c>
      <c r="AJ25" s="21" t="str">
        <f t="shared" si="13"/>
        <v>na</v>
      </c>
      <c r="AK25" s="21" t="str">
        <f t="shared" si="14"/>
        <v>na</v>
      </c>
      <c r="AL25" s="52">
        <f t="shared" si="5"/>
        <v>1</v>
      </c>
      <c r="AM25" s="21">
        <f t="shared" si="15"/>
        <v>3.8241975308641978</v>
      </c>
      <c r="AN25" s="21">
        <f t="shared" si="16"/>
        <v>0.52892561983471076</v>
      </c>
      <c r="AO25" s="21">
        <f t="shared" si="17"/>
        <v>1.2697441998810231</v>
      </c>
      <c r="AP25" s="21">
        <f t="shared" si="18"/>
        <v>7.4424092744545316</v>
      </c>
      <c r="AQ25" s="21">
        <f t="shared" si="19"/>
        <v>2.3111202930511443E-2</v>
      </c>
      <c r="AR25" s="21" t="str">
        <f t="shared" si="20"/>
        <v>na</v>
      </c>
      <c r="AS25" s="21" t="str">
        <f t="shared" si="21"/>
        <v>na</v>
      </c>
      <c r="AT25" s="21" t="str">
        <f t="shared" si="22"/>
        <v>na</v>
      </c>
      <c r="AU25" s="53" t="str">
        <f t="shared" si="23"/>
        <v>na</v>
      </c>
    </row>
    <row r="26" spans="1:47" ht="16.5" x14ac:dyDescent="0.35">
      <c r="A26" s="1" t="s">
        <v>10</v>
      </c>
      <c r="B26" s="48">
        <v>1</v>
      </c>
      <c r="C26">
        <v>1</v>
      </c>
      <c r="G26" s="49"/>
      <c r="H26" t="s">
        <v>245</v>
      </c>
      <c r="I26" t="s">
        <v>246</v>
      </c>
      <c r="J26" s="19">
        <v>18</v>
      </c>
      <c r="K26" s="34"/>
      <c r="L26" s="21">
        <v>6.3013006124627093</v>
      </c>
      <c r="M26" s="78">
        <v>20.103000000000002</v>
      </c>
      <c r="N26" s="21">
        <v>0</v>
      </c>
      <c r="O26" s="21">
        <v>0</v>
      </c>
      <c r="P26" s="21">
        <f t="shared" si="0"/>
        <v>0.01</v>
      </c>
      <c r="Q26" s="21">
        <f t="shared" si="1"/>
        <v>0.01</v>
      </c>
      <c r="R26" s="25">
        <v>1</v>
      </c>
      <c r="S26" s="3">
        <v>1</v>
      </c>
      <c r="T26" s="3">
        <v>0</v>
      </c>
      <c r="U26" s="3">
        <v>0.125</v>
      </c>
      <c r="V26" s="3">
        <v>0.05</v>
      </c>
      <c r="W26" s="3">
        <v>1</v>
      </c>
      <c r="X26" s="3">
        <v>0</v>
      </c>
      <c r="Y26" s="3">
        <v>0</v>
      </c>
      <c r="Z26" s="3">
        <v>0</v>
      </c>
      <c r="AA26" s="3">
        <v>0.25</v>
      </c>
      <c r="AB26" s="21">
        <f t="shared" si="4"/>
        <v>-4.6051701859880909</v>
      </c>
      <c r="AC26" s="21">
        <f t="shared" si="6"/>
        <v>-9.0056661414878221</v>
      </c>
      <c r="AD26" s="21" t="str">
        <f t="shared" si="7"/>
        <v>na</v>
      </c>
      <c r="AE26" s="21">
        <f t="shared" si="8"/>
        <v>-1.7297468503467464</v>
      </c>
      <c r="AF26" s="21">
        <f t="shared" si="9"/>
        <v>-0.62816316088765811</v>
      </c>
      <c r="AG26" s="21">
        <f t="shared" si="10"/>
        <v>-7.0009497398042049</v>
      </c>
      <c r="AH26" s="21" t="str">
        <f t="shared" si="11"/>
        <v>na</v>
      </c>
      <c r="AI26" s="21" t="str">
        <f t="shared" si="12"/>
        <v>na</v>
      </c>
      <c r="AJ26" s="21" t="str">
        <f t="shared" si="13"/>
        <v>na</v>
      </c>
      <c r="AK26" s="21">
        <f t="shared" si="14"/>
        <v>-2.1096310349219185</v>
      </c>
      <c r="AL26" s="52">
        <f t="shared" si="5"/>
        <v>1</v>
      </c>
      <c r="AM26" s="21">
        <f t="shared" si="15"/>
        <v>3.8241975308641978</v>
      </c>
      <c r="AN26" s="21" t="str">
        <f t="shared" si="16"/>
        <v>na</v>
      </c>
      <c r="AO26" s="21">
        <f t="shared" si="17"/>
        <v>0.14108268887566924</v>
      </c>
      <c r="AP26" s="21">
        <f t="shared" si="18"/>
        <v>1.8606023186136331E-2</v>
      </c>
      <c r="AQ26" s="21">
        <f t="shared" si="19"/>
        <v>2.3111202930511441</v>
      </c>
      <c r="AR26" s="21" t="str">
        <f t="shared" si="20"/>
        <v>na</v>
      </c>
      <c r="AS26" s="21" t="str">
        <f t="shared" si="21"/>
        <v>na</v>
      </c>
      <c r="AT26" s="21" t="str">
        <f t="shared" si="22"/>
        <v>na</v>
      </c>
      <c r="AU26" s="53">
        <f t="shared" si="23"/>
        <v>0.20985612184388749</v>
      </c>
    </row>
    <row r="27" spans="1:47" ht="16.5" x14ac:dyDescent="0.35">
      <c r="A27" s="1" t="s">
        <v>81</v>
      </c>
      <c r="B27" s="48"/>
      <c r="G27" s="49">
        <v>1</v>
      </c>
      <c r="H27" t="s">
        <v>245</v>
      </c>
      <c r="I27" t="s">
        <v>246</v>
      </c>
      <c r="J27" s="19">
        <v>3</v>
      </c>
      <c r="K27" s="34"/>
      <c r="L27" s="21">
        <v>24.274492370178578</v>
      </c>
      <c r="M27" s="78">
        <v>20.103000000000002</v>
      </c>
      <c r="N27" s="21">
        <v>0</v>
      </c>
      <c r="O27" s="21">
        <v>0</v>
      </c>
      <c r="P27" s="21">
        <f t="shared" si="0"/>
        <v>0.01</v>
      </c>
      <c r="Q27" s="21">
        <f t="shared" si="1"/>
        <v>0.01</v>
      </c>
      <c r="R27" s="25">
        <v>1</v>
      </c>
      <c r="S27" s="3">
        <v>0.25</v>
      </c>
      <c r="T27" s="3">
        <v>0</v>
      </c>
      <c r="U27" s="3">
        <v>0.25</v>
      </c>
      <c r="V27" s="3">
        <v>0.15</v>
      </c>
      <c r="W27" s="3">
        <v>1</v>
      </c>
      <c r="X27" s="3">
        <v>0.25</v>
      </c>
      <c r="Y27" s="3">
        <v>1</v>
      </c>
      <c r="Z27" s="3">
        <v>0</v>
      </c>
      <c r="AA27" s="3">
        <v>0</v>
      </c>
      <c r="AB27" s="21">
        <f t="shared" si="4"/>
        <v>-4.6051701859880909</v>
      </c>
      <c r="AC27" s="21">
        <f t="shared" si="6"/>
        <v>-2.2514165353719555</v>
      </c>
      <c r="AD27" s="21" t="str">
        <f t="shared" si="7"/>
        <v>na</v>
      </c>
      <c r="AE27" s="21">
        <f t="shared" si="8"/>
        <v>-3.4594937006934927</v>
      </c>
      <c r="AF27" s="21">
        <f t="shared" si="9"/>
        <v>-1.8844894826629741</v>
      </c>
      <c r="AG27" s="21">
        <f t="shared" si="10"/>
        <v>-7.0009497398042049</v>
      </c>
      <c r="AH27" s="21">
        <f t="shared" si="11"/>
        <v>-2.2231856070287335</v>
      </c>
      <c r="AI27" s="21">
        <f t="shared" si="12"/>
        <v>-5.7873403103605128</v>
      </c>
      <c r="AJ27" s="21" t="str">
        <f t="shared" si="13"/>
        <v>na</v>
      </c>
      <c r="AK27" s="21" t="str">
        <f t="shared" si="14"/>
        <v>na</v>
      </c>
      <c r="AL27" s="52">
        <f t="shared" si="5"/>
        <v>1</v>
      </c>
      <c r="AM27" s="21">
        <f t="shared" si="15"/>
        <v>0.23901234567901236</v>
      </c>
      <c r="AN27" s="21" t="str">
        <f t="shared" si="16"/>
        <v>na</v>
      </c>
      <c r="AO27" s="21">
        <f t="shared" si="17"/>
        <v>0.56433075550267697</v>
      </c>
      <c r="AP27" s="21">
        <f t="shared" si="18"/>
        <v>0.16745420867522695</v>
      </c>
      <c r="AQ27" s="21">
        <f t="shared" si="19"/>
        <v>2.3111202930511441</v>
      </c>
      <c r="AR27" s="21">
        <f t="shared" si="20"/>
        <v>0.23305588585017831</v>
      </c>
      <c r="AS27" s="21">
        <f t="shared" si="21"/>
        <v>1.5793074088753833</v>
      </c>
      <c r="AT27" s="21" t="str">
        <f t="shared" si="22"/>
        <v>na</v>
      </c>
      <c r="AU27" s="53" t="str">
        <f t="shared" si="23"/>
        <v>na</v>
      </c>
    </row>
    <row r="28" spans="1:47" ht="16.5" x14ac:dyDescent="0.35">
      <c r="A28" s="1" t="s">
        <v>97</v>
      </c>
      <c r="B28" s="48">
        <v>1</v>
      </c>
      <c r="D28">
        <v>1</v>
      </c>
      <c r="E28">
        <v>1</v>
      </c>
      <c r="G28" s="49">
        <v>1</v>
      </c>
      <c r="H28" t="s">
        <v>245</v>
      </c>
      <c r="I28" t="s">
        <v>246</v>
      </c>
      <c r="J28" s="19">
        <v>4</v>
      </c>
      <c r="K28" s="34"/>
      <c r="L28" s="21">
        <v>5.1539279803146201</v>
      </c>
      <c r="M28" s="78">
        <v>20.103000000000002</v>
      </c>
      <c r="N28" s="21">
        <v>0</v>
      </c>
      <c r="O28" s="21">
        <v>0</v>
      </c>
      <c r="P28" s="21">
        <f t="shared" si="0"/>
        <v>0.01</v>
      </c>
      <c r="Q28" s="21">
        <f t="shared" si="1"/>
        <v>0.01</v>
      </c>
      <c r="R28" s="23">
        <v>1</v>
      </c>
      <c r="S28">
        <v>0.375</v>
      </c>
      <c r="T28">
        <v>1</v>
      </c>
      <c r="U28">
        <v>1</v>
      </c>
      <c r="V28">
        <v>1</v>
      </c>
      <c r="W28">
        <v>1</v>
      </c>
      <c r="X28">
        <v>0</v>
      </c>
      <c r="Y28">
        <v>1</v>
      </c>
      <c r="Z28">
        <v>0</v>
      </c>
      <c r="AA28">
        <v>1</v>
      </c>
      <c r="AB28" s="21">
        <f t="shared" si="4"/>
        <v>-4.6051701859880909</v>
      </c>
      <c r="AC28" s="21">
        <f t="shared" si="6"/>
        <v>-3.3771248030579337</v>
      </c>
      <c r="AD28" s="21">
        <f t="shared" si="7"/>
        <v>-13.396858722874446</v>
      </c>
      <c r="AE28" s="21">
        <f t="shared" si="8"/>
        <v>-13.837974802773971</v>
      </c>
      <c r="AF28" s="21">
        <f t="shared" si="9"/>
        <v>-12.56326321775316</v>
      </c>
      <c r="AG28" s="21">
        <f t="shared" si="10"/>
        <v>-7.0009497398042049</v>
      </c>
      <c r="AH28" s="21" t="str">
        <f t="shared" si="11"/>
        <v>na</v>
      </c>
      <c r="AI28" s="21">
        <f t="shared" si="12"/>
        <v>-5.7873403103605128</v>
      </c>
      <c r="AJ28" s="21" t="str">
        <f t="shared" si="13"/>
        <v>na</v>
      </c>
      <c r="AK28" s="21">
        <f t="shared" si="14"/>
        <v>-8.438524139687674</v>
      </c>
      <c r="AL28" s="52">
        <f t="shared" si="5"/>
        <v>1</v>
      </c>
      <c r="AM28" s="21">
        <f t="shared" si="15"/>
        <v>0.53777777777777791</v>
      </c>
      <c r="AN28" s="21">
        <f t="shared" si="16"/>
        <v>8.4628099173553721</v>
      </c>
      <c r="AO28" s="21">
        <f t="shared" si="17"/>
        <v>9.0292920880428316</v>
      </c>
      <c r="AP28" s="21">
        <f t="shared" si="18"/>
        <v>7.4424092744545316</v>
      </c>
      <c r="AQ28" s="21">
        <f t="shared" si="19"/>
        <v>2.3111202930511441</v>
      </c>
      <c r="AR28" s="21" t="str">
        <f t="shared" si="20"/>
        <v>na</v>
      </c>
      <c r="AS28" s="21">
        <f t="shared" si="21"/>
        <v>1.5793074088753833</v>
      </c>
      <c r="AT28" s="21" t="str">
        <f t="shared" si="22"/>
        <v>na</v>
      </c>
      <c r="AU28" s="53">
        <f t="shared" si="23"/>
        <v>3.3576979495021999</v>
      </c>
    </row>
    <row r="29" spans="1:47" ht="16.5" x14ac:dyDescent="0.35">
      <c r="A29" s="1" t="s">
        <v>82</v>
      </c>
      <c r="B29" s="48">
        <v>1</v>
      </c>
      <c r="C29">
        <v>1</v>
      </c>
      <c r="E29">
        <v>1</v>
      </c>
      <c r="G29" s="49">
        <v>1</v>
      </c>
      <c r="H29" t="s">
        <v>245</v>
      </c>
      <c r="I29" t="s">
        <v>246</v>
      </c>
      <c r="J29" s="19">
        <v>2</v>
      </c>
      <c r="K29" s="34"/>
      <c r="L29" s="21">
        <v>32.076804588057662</v>
      </c>
      <c r="M29" s="78">
        <v>20.103000000000002</v>
      </c>
      <c r="N29" s="21">
        <v>0</v>
      </c>
      <c r="O29" s="21">
        <v>0</v>
      </c>
      <c r="P29" s="21">
        <f t="shared" si="0"/>
        <v>0.01</v>
      </c>
      <c r="Q29" s="21">
        <f t="shared" si="1"/>
        <v>0.01</v>
      </c>
      <c r="R29" s="25">
        <v>0</v>
      </c>
      <c r="S29" s="13">
        <v>0.125</v>
      </c>
      <c r="T29" s="13">
        <v>0</v>
      </c>
      <c r="U29" s="13">
        <v>0.125</v>
      </c>
      <c r="V29" s="13">
        <v>0.15</v>
      </c>
      <c r="W29" s="13">
        <v>0.05</v>
      </c>
      <c r="X29" s="13">
        <v>0.25</v>
      </c>
      <c r="Y29" s="3">
        <v>0</v>
      </c>
      <c r="Z29" s="3">
        <v>0</v>
      </c>
      <c r="AA29" s="3">
        <v>0</v>
      </c>
      <c r="AB29" s="21" t="str">
        <f t="shared" si="4"/>
        <v>na</v>
      </c>
      <c r="AC29" s="21">
        <f t="shared" si="6"/>
        <v>-1.1257082676859778</v>
      </c>
      <c r="AD29" s="21" t="str">
        <f t="shared" si="7"/>
        <v>na</v>
      </c>
      <c r="AE29" s="21">
        <f t="shared" si="8"/>
        <v>-1.7297468503467464</v>
      </c>
      <c r="AF29" s="21">
        <f t="shared" si="9"/>
        <v>-1.8844894826629741</v>
      </c>
      <c r="AG29" s="21">
        <f t="shared" si="10"/>
        <v>-0.35004748699021027</v>
      </c>
      <c r="AH29" s="21">
        <f t="shared" si="11"/>
        <v>-2.2231856070287335</v>
      </c>
      <c r="AI29" s="21" t="str">
        <f t="shared" si="12"/>
        <v>na</v>
      </c>
      <c r="AJ29" s="21" t="str">
        <f t="shared" si="13"/>
        <v>na</v>
      </c>
      <c r="AK29" s="21" t="str">
        <f t="shared" si="14"/>
        <v>na</v>
      </c>
      <c r="AL29" s="52" t="str">
        <f t="shared" si="5"/>
        <v>na</v>
      </c>
      <c r="AM29" s="21">
        <f t="shared" si="15"/>
        <v>5.975308641975309E-2</v>
      </c>
      <c r="AN29" s="21" t="str">
        <f t="shared" si="16"/>
        <v>na</v>
      </c>
      <c r="AO29" s="21">
        <f t="shared" si="17"/>
        <v>0.14108268887566924</v>
      </c>
      <c r="AP29" s="21">
        <f t="shared" si="18"/>
        <v>0.16745420867522695</v>
      </c>
      <c r="AQ29" s="21">
        <f t="shared" si="19"/>
        <v>5.7778007326278608E-3</v>
      </c>
      <c r="AR29" s="21">
        <f t="shared" si="20"/>
        <v>0.23305588585017831</v>
      </c>
      <c r="AS29" s="21" t="str">
        <f t="shared" si="21"/>
        <v>na</v>
      </c>
      <c r="AT29" s="21" t="str">
        <f t="shared" si="22"/>
        <v>na</v>
      </c>
      <c r="AU29" s="53" t="str">
        <f t="shared" si="23"/>
        <v>na</v>
      </c>
    </row>
    <row r="30" spans="1:47" ht="16.5" x14ac:dyDescent="0.35">
      <c r="A30" s="1" t="s">
        <v>53</v>
      </c>
      <c r="B30" s="48"/>
      <c r="D30">
        <v>1</v>
      </c>
      <c r="E30">
        <v>1</v>
      </c>
      <c r="F30">
        <v>1</v>
      </c>
      <c r="G30" s="49"/>
      <c r="H30" t="s">
        <v>245</v>
      </c>
      <c r="I30" t="s">
        <v>246</v>
      </c>
      <c r="J30" s="19">
        <v>4</v>
      </c>
      <c r="K30" s="34"/>
      <c r="L30" s="21">
        <v>13.498683719754371</v>
      </c>
      <c r="M30" s="78">
        <v>20.103000000000002</v>
      </c>
      <c r="N30" s="21">
        <v>0</v>
      </c>
      <c r="O30" s="21">
        <v>0</v>
      </c>
      <c r="P30" s="21">
        <f t="shared" si="0"/>
        <v>0.01</v>
      </c>
      <c r="Q30" s="21">
        <f t="shared" si="1"/>
        <v>0.01</v>
      </c>
      <c r="R30" s="25">
        <v>1</v>
      </c>
      <c r="S30">
        <v>0.25</v>
      </c>
      <c r="T30">
        <v>0.25</v>
      </c>
      <c r="U30">
        <v>0.25</v>
      </c>
      <c r="V30">
        <v>0.15</v>
      </c>
      <c r="W30">
        <v>1</v>
      </c>
      <c r="X30">
        <v>0</v>
      </c>
      <c r="Y30">
        <v>1</v>
      </c>
      <c r="Z30">
        <v>0</v>
      </c>
      <c r="AA30">
        <v>0</v>
      </c>
      <c r="AB30" s="21">
        <f t="shared" si="4"/>
        <v>-4.6051701859880909</v>
      </c>
      <c r="AC30" s="21">
        <f t="shared" si="6"/>
        <v>-2.2514165353719555</v>
      </c>
      <c r="AD30" s="21">
        <f t="shared" si="7"/>
        <v>-3.3492146807186116</v>
      </c>
      <c r="AE30" s="21">
        <f t="shared" si="8"/>
        <v>-3.4594937006934927</v>
      </c>
      <c r="AF30" s="21">
        <f t="shared" si="9"/>
        <v>-1.8844894826629741</v>
      </c>
      <c r="AG30" s="21">
        <f t="shared" si="10"/>
        <v>-7.0009497398042049</v>
      </c>
      <c r="AH30" s="21" t="str">
        <f t="shared" si="11"/>
        <v>na</v>
      </c>
      <c r="AI30" s="21">
        <f t="shared" si="12"/>
        <v>-5.7873403103605128</v>
      </c>
      <c r="AJ30" s="21" t="str">
        <f t="shared" si="13"/>
        <v>na</v>
      </c>
      <c r="AK30" s="21" t="str">
        <f t="shared" si="14"/>
        <v>na</v>
      </c>
      <c r="AL30" s="52">
        <f t="shared" si="5"/>
        <v>1</v>
      </c>
      <c r="AM30" s="21">
        <f t="shared" si="15"/>
        <v>0.23901234567901236</v>
      </c>
      <c r="AN30" s="21">
        <f t="shared" si="16"/>
        <v>0.52892561983471076</v>
      </c>
      <c r="AO30" s="21">
        <f t="shared" si="17"/>
        <v>0.56433075550267697</v>
      </c>
      <c r="AP30" s="21">
        <f t="shared" si="18"/>
        <v>0.16745420867522695</v>
      </c>
      <c r="AQ30" s="21">
        <f t="shared" si="19"/>
        <v>2.3111202930511441</v>
      </c>
      <c r="AR30" s="21" t="str">
        <f t="shared" si="20"/>
        <v>na</v>
      </c>
      <c r="AS30" s="21">
        <f t="shared" si="21"/>
        <v>1.5793074088753833</v>
      </c>
      <c r="AT30" s="21" t="str">
        <f t="shared" si="22"/>
        <v>na</v>
      </c>
      <c r="AU30" s="53" t="str">
        <f t="shared" si="23"/>
        <v>na</v>
      </c>
    </row>
    <row r="31" spans="1:47" ht="16.5" x14ac:dyDescent="0.35">
      <c r="A31" s="1" t="s">
        <v>11</v>
      </c>
      <c r="B31" s="48">
        <v>1</v>
      </c>
      <c r="C31">
        <v>1</v>
      </c>
      <c r="D31">
        <v>1</v>
      </c>
      <c r="G31" s="49"/>
      <c r="H31" t="s">
        <v>245</v>
      </c>
      <c r="I31" t="s">
        <v>246</v>
      </c>
      <c r="J31" s="19">
        <v>18</v>
      </c>
      <c r="K31" s="34"/>
      <c r="L31" s="21">
        <v>14.13573262342544</v>
      </c>
      <c r="M31" s="78">
        <v>20.103000000000002</v>
      </c>
      <c r="N31" s="21">
        <v>0</v>
      </c>
      <c r="O31" s="21">
        <v>0</v>
      </c>
      <c r="P31" s="21">
        <f t="shared" si="0"/>
        <v>0.01</v>
      </c>
      <c r="Q31" s="21">
        <f t="shared" si="1"/>
        <v>0.01</v>
      </c>
      <c r="R31" s="25">
        <v>1</v>
      </c>
      <c r="S31">
        <v>1</v>
      </c>
      <c r="T31">
        <v>0.25</v>
      </c>
      <c r="U31">
        <v>0.375</v>
      </c>
      <c r="V31">
        <v>1</v>
      </c>
      <c r="W31" s="3">
        <v>0.05</v>
      </c>
      <c r="X31" s="3">
        <v>1</v>
      </c>
      <c r="Y31">
        <v>0</v>
      </c>
      <c r="Z31">
        <v>0</v>
      </c>
      <c r="AA31">
        <v>0.125</v>
      </c>
      <c r="AB31" s="21">
        <f t="shared" si="4"/>
        <v>-4.6051701859880909</v>
      </c>
      <c r="AC31" s="21">
        <f t="shared" si="6"/>
        <v>-9.0056661414878221</v>
      </c>
      <c r="AD31" s="21">
        <f t="shared" si="7"/>
        <v>-3.3492146807186116</v>
      </c>
      <c r="AE31" s="21">
        <f t="shared" si="8"/>
        <v>-5.1892405510402382</v>
      </c>
      <c r="AF31" s="21">
        <f t="shared" si="9"/>
        <v>-12.56326321775316</v>
      </c>
      <c r="AG31" s="21">
        <f t="shared" si="10"/>
        <v>-0.35004748699021027</v>
      </c>
      <c r="AH31" s="21">
        <f t="shared" si="11"/>
        <v>-8.8927424281149339</v>
      </c>
      <c r="AI31" s="21" t="str">
        <f t="shared" si="12"/>
        <v>na</v>
      </c>
      <c r="AJ31" s="21" t="str">
        <f t="shared" si="13"/>
        <v>na</v>
      </c>
      <c r="AK31" s="21">
        <f t="shared" si="14"/>
        <v>-1.0548155174609593</v>
      </c>
      <c r="AL31" s="52">
        <f t="shared" si="5"/>
        <v>1</v>
      </c>
      <c r="AM31" s="21">
        <f t="shared" si="15"/>
        <v>3.8241975308641978</v>
      </c>
      <c r="AN31" s="21">
        <f t="shared" si="16"/>
        <v>0.52892561983471076</v>
      </c>
      <c r="AO31" s="21">
        <f t="shared" si="17"/>
        <v>1.2697441998810231</v>
      </c>
      <c r="AP31" s="21">
        <f t="shared" si="18"/>
        <v>7.4424092744545316</v>
      </c>
      <c r="AQ31" s="21">
        <f t="shared" si="19"/>
        <v>5.7778007326278608E-3</v>
      </c>
      <c r="AR31" s="21">
        <f t="shared" si="20"/>
        <v>3.7288941736028529</v>
      </c>
      <c r="AS31" s="21" t="str">
        <f t="shared" si="21"/>
        <v>na</v>
      </c>
      <c r="AT31" s="21" t="str">
        <f t="shared" si="22"/>
        <v>na</v>
      </c>
      <c r="AU31" s="53">
        <f t="shared" si="23"/>
        <v>5.2464030460971874E-2</v>
      </c>
    </row>
    <row r="32" spans="1:47" ht="16.5" x14ac:dyDescent="0.35">
      <c r="A32" s="1" t="s">
        <v>54</v>
      </c>
      <c r="B32" s="48"/>
      <c r="E32">
        <v>1</v>
      </c>
      <c r="G32" s="49">
        <v>1</v>
      </c>
      <c r="H32" t="s">
        <v>245</v>
      </c>
      <c r="I32" t="s">
        <v>246</v>
      </c>
      <c r="J32" s="19">
        <v>4</v>
      </c>
      <c r="K32" s="34"/>
      <c r="L32" s="21">
        <v>3.9459923524128158</v>
      </c>
      <c r="M32" s="78">
        <v>20.103000000000002</v>
      </c>
      <c r="N32" s="21">
        <v>0</v>
      </c>
      <c r="O32" s="21">
        <v>0</v>
      </c>
      <c r="P32" s="21">
        <f t="shared" si="0"/>
        <v>0.01</v>
      </c>
      <c r="Q32" s="21">
        <f t="shared" si="1"/>
        <v>0.01</v>
      </c>
      <c r="R32" s="25">
        <v>1</v>
      </c>
      <c r="S32" s="3">
        <v>1</v>
      </c>
      <c r="T32" s="3">
        <v>0.25</v>
      </c>
      <c r="U32" s="3">
        <v>0.375</v>
      </c>
      <c r="V32" s="3">
        <v>1</v>
      </c>
      <c r="W32" s="3">
        <v>0.25</v>
      </c>
      <c r="X32" s="3">
        <v>0</v>
      </c>
      <c r="Y32" s="3">
        <v>0</v>
      </c>
      <c r="Z32">
        <v>0</v>
      </c>
      <c r="AA32" s="3">
        <v>0.125</v>
      </c>
      <c r="AB32" s="21">
        <f t="shared" si="4"/>
        <v>-4.6051701859880909</v>
      </c>
      <c r="AC32" s="21">
        <f t="shared" si="6"/>
        <v>-9.0056661414878221</v>
      </c>
      <c r="AD32" s="21">
        <f t="shared" si="7"/>
        <v>-3.3492146807186116</v>
      </c>
      <c r="AE32" s="21">
        <f t="shared" si="8"/>
        <v>-5.1892405510402382</v>
      </c>
      <c r="AF32" s="21">
        <f t="shared" si="9"/>
        <v>-12.56326321775316</v>
      </c>
      <c r="AG32" s="21">
        <f t="shared" si="10"/>
        <v>-1.7502374349510512</v>
      </c>
      <c r="AH32" s="21" t="str">
        <f t="shared" si="11"/>
        <v>na</v>
      </c>
      <c r="AI32" s="21" t="str">
        <f t="shared" si="12"/>
        <v>na</v>
      </c>
      <c r="AJ32" s="21" t="str">
        <f t="shared" si="13"/>
        <v>na</v>
      </c>
      <c r="AK32" s="21">
        <f t="shared" si="14"/>
        <v>-1.0548155174609593</v>
      </c>
      <c r="AL32" s="52">
        <f t="shared" si="5"/>
        <v>1</v>
      </c>
      <c r="AM32" s="21">
        <f t="shared" si="15"/>
        <v>3.8241975308641978</v>
      </c>
      <c r="AN32" s="21">
        <f t="shared" si="16"/>
        <v>0.52892561983471076</v>
      </c>
      <c r="AO32" s="21">
        <f t="shared" si="17"/>
        <v>1.2697441998810231</v>
      </c>
      <c r="AP32" s="21">
        <f t="shared" si="18"/>
        <v>7.4424092744545316</v>
      </c>
      <c r="AQ32" s="21">
        <f t="shared" si="19"/>
        <v>0.14444501831569651</v>
      </c>
      <c r="AR32" s="21" t="str">
        <f t="shared" si="20"/>
        <v>na</v>
      </c>
      <c r="AS32" s="21" t="str">
        <f t="shared" si="21"/>
        <v>na</v>
      </c>
      <c r="AT32" s="21" t="str">
        <f t="shared" si="22"/>
        <v>na</v>
      </c>
      <c r="AU32" s="53">
        <f t="shared" si="23"/>
        <v>5.2464030460971874E-2</v>
      </c>
    </row>
    <row r="33" spans="1:47" ht="16.5" x14ac:dyDescent="0.35">
      <c r="A33" s="1" t="s">
        <v>55</v>
      </c>
      <c r="B33" s="48">
        <v>1</v>
      </c>
      <c r="C33">
        <v>1</v>
      </c>
      <c r="D33">
        <v>1</v>
      </c>
      <c r="E33">
        <v>1</v>
      </c>
      <c r="F33">
        <v>1</v>
      </c>
      <c r="G33" s="49">
        <v>1</v>
      </c>
      <c r="H33" t="s">
        <v>245</v>
      </c>
      <c r="I33" t="s">
        <v>246</v>
      </c>
      <c r="J33" s="19">
        <v>2</v>
      </c>
      <c r="K33" s="34"/>
      <c r="L33" s="21">
        <v>426.38500772646074</v>
      </c>
      <c r="M33" s="78">
        <v>20.103000000000002</v>
      </c>
      <c r="N33" s="21">
        <v>13.204126984126985</v>
      </c>
      <c r="O33" s="21">
        <v>14.24319869390686</v>
      </c>
      <c r="P33" s="21">
        <f t="shared" si="0"/>
        <v>3.0967615523193638E-2</v>
      </c>
      <c r="Q33" s="21">
        <f t="shared" si="1"/>
        <v>3.3404548555432137E-2</v>
      </c>
      <c r="R33" s="25">
        <v>1</v>
      </c>
      <c r="S33" s="3">
        <v>1</v>
      </c>
      <c r="T33" s="3">
        <v>1</v>
      </c>
      <c r="U33" s="3">
        <v>0.375</v>
      </c>
      <c r="V33" s="3">
        <v>1</v>
      </c>
      <c r="W33" s="3">
        <v>1</v>
      </c>
      <c r="X33" s="3">
        <v>0</v>
      </c>
      <c r="Y33" s="3">
        <v>0.25</v>
      </c>
      <c r="Z33" s="3">
        <v>0</v>
      </c>
      <c r="AA33" s="3">
        <v>0.25</v>
      </c>
      <c r="AB33" s="21">
        <f t="shared" si="4"/>
        <v>-3.4748132810772718</v>
      </c>
      <c r="AC33" s="21">
        <f t="shared" si="6"/>
        <v>-6.7951904163288868</v>
      </c>
      <c r="AD33" s="21">
        <f t="shared" si="7"/>
        <v>-10.108547726770245</v>
      </c>
      <c r="AE33" s="21">
        <f t="shared" si="8"/>
        <v>-3.9155213069699988</v>
      </c>
      <c r="AF33" s="21">
        <f t="shared" si="9"/>
        <v>-9.47956147539238</v>
      </c>
      <c r="AG33" s="21">
        <f t="shared" si="10"/>
        <v>-5.2825394401372145</v>
      </c>
      <c r="AH33" s="21" t="str">
        <f t="shared" si="11"/>
        <v>na</v>
      </c>
      <c r="AI33" s="21">
        <f t="shared" si="12"/>
        <v>-1.091703789457227</v>
      </c>
      <c r="AJ33" s="21" t="str">
        <f t="shared" si="13"/>
        <v>na</v>
      </c>
      <c r="AK33" s="21">
        <f t="shared" si="14"/>
        <v>-1.5918139052979681</v>
      </c>
      <c r="AL33" s="52">
        <f t="shared" si="5"/>
        <v>1.1635784812332906</v>
      </c>
      <c r="AM33" s="21">
        <f t="shared" si="15"/>
        <v>4.4497539548990623</v>
      </c>
      <c r="AN33" s="21">
        <f t="shared" si="16"/>
        <v>9.8471435106023932</v>
      </c>
      <c r="AO33" s="21">
        <f t="shared" si="17"/>
        <v>1.4774470276523406</v>
      </c>
      <c r="AP33" s="21">
        <f t="shared" si="18"/>
        <v>8.6598272802863612</v>
      </c>
      <c r="AQ33" s="21">
        <f t="shared" si="19"/>
        <v>2.6891698405358877</v>
      </c>
      <c r="AR33" s="21" t="str">
        <f t="shared" si="20"/>
        <v>na</v>
      </c>
      <c r="AS33" s="21">
        <f t="shared" si="21"/>
        <v>0.11485300726373136</v>
      </c>
      <c r="AT33" s="21" t="str">
        <f t="shared" si="22"/>
        <v>na</v>
      </c>
      <c r="AU33" s="53">
        <f t="shared" si="23"/>
        <v>0.24418406753261895</v>
      </c>
    </row>
    <row r="34" spans="1:47" ht="16.5" x14ac:dyDescent="0.35">
      <c r="A34" s="1" t="s">
        <v>83</v>
      </c>
      <c r="B34" s="48"/>
      <c r="G34" s="49">
        <v>1</v>
      </c>
      <c r="H34" t="s">
        <v>245</v>
      </c>
      <c r="I34" t="s">
        <v>246</v>
      </c>
      <c r="J34" s="19">
        <v>45</v>
      </c>
      <c r="K34" s="34"/>
      <c r="L34" s="21">
        <v>1.1806639956187508</v>
      </c>
      <c r="M34" s="78">
        <v>20.103000000000002</v>
      </c>
      <c r="N34" s="21">
        <v>0</v>
      </c>
      <c r="O34" s="21">
        <v>0</v>
      </c>
      <c r="P34" s="21">
        <f>IF(N35&lt;0.01*L34,0.01,IF(N35&gt;100*L34,100,N35/L34))</f>
        <v>0.58834931845178828</v>
      </c>
      <c r="Q34" s="21">
        <f>IF(O34&gt;0,SQRT((((1/L34)^2)*((O34^2)+(N35^2))-((1/L34)^2)*(N35^2))),0.01)</f>
        <v>0.01</v>
      </c>
      <c r="R34" s="25">
        <v>1</v>
      </c>
      <c r="S34" s="3">
        <v>0</v>
      </c>
      <c r="T34" s="3">
        <v>0</v>
      </c>
      <c r="U34" s="3">
        <v>0.375</v>
      </c>
      <c r="V34" s="3">
        <v>1</v>
      </c>
      <c r="W34" s="3">
        <v>0.25</v>
      </c>
      <c r="X34" s="3">
        <v>0</v>
      </c>
      <c r="Y34" s="3">
        <v>0</v>
      </c>
      <c r="Z34" s="3">
        <v>0</v>
      </c>
      <c r="AA34" s="3">
        <v>0.25</v>
      </c>
      <c r="AB34" s="21">
        <f t="shared" si="4"/>
        <v>-0.53043442847894084</v>
      </c>
      <c r="AC34" s="21" t="str">
        <f t="shared" si="6"/>
        <v>na</v>
      </c>
      <c r="AD34" s="21" t="str">
        <f t="shared" si="7"/>
        <v>na</v>
      </c>
      <c r="AE34" s="21">
        <f t="shared" si="8"/>
        <v>-0.59770903892017235</v>
      </c>
      <c r="AF34" s="21">
        <f t="shared" si="9"/>
        <v>-1.4470664656467118</v>
      </c>
      <c r="AG34" s="21">
        <f t="shared" si="10"/>
        <v>-0.20159650045843258</v>
      </c>
      <c r="AH34" s="21" t="str">
        <f t="shared" si="11"/>
        <v>na</v>
      </c>
      <c r="AI34" s="21" t="str">
        <f t="shared" si="12"/>
        <v>na</v>
      </c>
      <c r="AJ34" s="21" t="str">
        <f t="shared" si="13"/>
        <v>na</v>
      </c>
      <c r="AK34" s="21">
        <f t="shared" si="14"/>
        <v>-0.24299230801828572</v>
      </c>
      <c r="AL34" s="52">
        <f t="shared" si="5"/>
        <v>2.8888799225792588E-4</v>
      </c>
      <c r="AM34" s="21" t="str">
        <f t="shared" si="15"/>
        <v>na</v>
      </c>
      <c r="AN34" s="21" t="str">
        <f t="shared" si="16"/>
        <v>na</v>
      </c>
      <c r="AO34" s="21">
        <f t="shared" si="17"/>
        <v>3.6681385258477525E-4</v>
      </c>
      <c r="AP34" s="21">
        <f t="shared" si="18"/>
        <v>2.1500226728589362E-3</v>
      </c>
      <c r="AQ34" s="21">
        <f t="shared" si="19"/>
        <v>4.1728431332880889E-5</v>
      </c>
      <c r="AR34" s="21" t="str">
        <f t="shared" si="20"/>
        <v>na</v>
      </c>
      <c r="AS34" s="21" t="str">
        <f t="shared" si="21"/>
        <v>na</v>
      </c>
      <c r="AT34" s="21" t="str">
        <f t="shared" si="22"/>
        <v>na</v>
      </c>
      <c r="AU34" s="53">
        <f t="shared" si="23"/>
        <v>6.0624913702515315E-5</v>
      </c>
    </row>
    <row r="35" spans="1:47" ht="16.5" x14ac:dyDescent="0.35">
      <c r="A35" s="1" t="s">
        <v>12</v>
      </c>
      <c r="B35" s="48">
        <v>1</v>
      </c>
      <c r="C35">
        <v>1</v>
      </c>
      <c r="E35">
        <v>1</v>
      </c>
      <c r="G35" s="49"/>
      <c r="H35" t="s">
        <v>245</v>
      </c>
      <c r="I35" t="s">
        <v>246</v>
      </c>
      <c r="J35" s="19">
        <v>4</v>
      </c>
      <c r="K35" s="34"/>
      <c r="L35" s="21">
        <v>110.59000285464725</v>
      </c>
      <c r="M35" s="78">
        <v>20.103000000000002</v>
      </c>
      <c r="N35" s="21">
        <v>0.69464285714285712</v>
      </c>
      <c r="O35" s="21">
        <v>0.32042584222365966</v>
      </c>
      <c r="P35" s="21">
        <f>IF(N36&lt;0.01*L35,0.01,IF(N36&gt;100*L35,100,N36/L35))</f>
        <v>0.01</v>
      </c>
      <c r="Q35" s="21">
        <f>IF(O35&gt;0,SQRT((((1/L35)^2)*((O35^2)+(N36^2))-((1/L35)^2)*(N36^2))),0.01)</f>
        <v>2.8974214119951497E-3</v>
      </c>
      <c r="R35" s="25">
        <v>1</v>
      </c>
      <c r="S35">
        <v>0.375</v>
      </c>
      <c r="T35" s="3">
        <v>0.25</v>
      </c>
      <c r="U35">
        <v>0.125</v>
      </c>
      <c r="V35">
        <v>0.15</v>
      </c>
      <c r="W35" s="3">
        <v>1</v>
      </c>
      <c r="X35" s="3">
        <v>0</v>
      </c>
      <c r="Y35">
        <v>0</v>
      </c>
      <c r="Z35">
        <v>0</v>
      </c>
      <c r="AA35">
        <v>0</v>
      </c>
      <c r="AB35" s="21">
        <f t="shared" si="4"/>
        <v>-4.6051701859880909</v>
      </c>
      <c r="AC35" s="21">
        <f t="shared" si="6"/>
        <v>-3.3771248030579337</v>
      </c>
      <c r="AD35" s="21">
        <f t="shared" si="7"/>
        <v>-3.3492146807186116</v>
      </c>
      <c r="AE35" s="21">
        <f t="shared" si="8"/>
        <v>-1.7297468503467464</v>
      </c>
      <c r="AF35" s="21">
        <f t="shared" si="9"/>
        <v>-1.8844894826629741</v>
      </c>
      <c r="AG35" s="21">
        <f t="shared" si="10"/>
        <v>-7.0009497398042049</v>
      </c>
      <c r="AH35" s="21" t="str">
        <f t="shared" si="11"/>
        <v>na</v>
      </c>
      <c r="AI35" s="21" t="str">
        <f t="shared" si="12"/>
        <v>na</v>
      </c>
      <c r="AJ35" s="21" t="str">
        <f t="shared" si="13"/>
        <v>na</v>
      </c>
      <c r="AK35" s="21" t="str">
        <f t="shared" si="14"/>
        <v>na</v>
      </c>
      <c r="AL35" s="52">
        <f t="shared" si="5"/>
        <v>8.395050838687966E-2</v>
      </c>
      <c r="AM35" s="21">
        <f t="shared" si="15"/>
        <v>4.5146717843610851E-2</v>
      </c>
      <c r="AN35" s="21">
        <f t="shared" si="16"/>
        <v>4.440357468396941E-2</v>
      </c>
      <c r="AO35" s="21">
        <f t="shared" si="17"/>
        <v>1.1843963455700404E-2</v>
      </c>
      <c r="AP35" s="21">
        <f t="shared" si="18"/>
        <v>1.4057865949807938E-2</v>
      </c>
      <c r="AQ35" s="21">
        <f t="shared" si="19"/>
        <v>0.19401972354487784</v>
      </c>
      <c r="AR35" s="21" t="str">
        <f t="shared" si="20"/>
        <v>na</v>
      </c>
      <c r="AS35" s="21" t="str">
        <f t="shared" si="21"/>
        <v>na</v>
      </c>
      <c r="AT35" s="21" t="str">
        <f t="shared" si="22"/>
        <v>na</v>
      </c>
      <c r="AU35" s="53" t="str">
        <f t="shared" si="23"/>
        <v>na</v>
      </c>
    </row>
    <row r="36" spans="1:47" ht="16.5" x14ac:dyDescent="0.35">
      <c r="A36" s="1" t="s">
        <v>56</v>
      </c>
      <c r="B36" s="48"/>
      <c r="D36">
        <v>1</v>
      </c>
      <c r="E36">
        <v>1</v>
      </c>
      <c r="G36" s="49"/>
      <c r="H36" t="s">
        <v>245</v>
      </c>
      <c r="I36" t="s">
        <v>246</v>
      </c>
      <c r="J36" s="19">
        <v>9</v>
      </c>
      <c r="K36" s="34"/>
      <c r="L36" s="21">
        <v>2.6867599992897579</v>
      </c>
      <c r="M36" s="78">
        <v>20.103000000000002</v>
      </c>
      <c r="N36" s="21">
        <v>0</v>
      </c>
      <c r="O36" s="21">
        <v>0</v>
      </c>
      <c r="P36" s="21">
        <f t="shared" ref="P36:P63" si="24">IF(N36&lt;0.01*L36,0.01,IF(N36&gt;100*L36,100,N36/L36))</f>
        <v>0.01</v>
      </c>
      <c r="Q36" s="21">
        <f t="shared" ref="Q36:Q63" si="25">IF(O36&gt;0,SQRT((((1/L36)^2)*((O36^2)+(N36^2))-((1/L36)^2)*(N36^2))),0.01)</f>
        <v>0.01</v>
      </c>
      <c r="R36" s="25">
        <v>1</v>
      </c>
      <c r="S36">
        <v>1</v>
      </c>
      <c r="T36" s="3">
        <v>0.125</v>
      </c>
      <c r="U36">
        <v>1</v>
      </c>
      <c r="V36">
        <v>0.2</v>
      </c>
      <c r="W36">
        <v>0.05</v>
      </c>
      <c r="X36">
        <v>1</v>
      </c>
      <c r="Y36">
        <v>1</v>
      </c>
      <c r="Z36">
        <v>0</v>
      </c>
      <c r="AA36">
        <v>0.125</v>
      </c>
      <c r="AB36" s="21">
        <f t="shared" si="4"/>
        <v>-4.6051701859880909</v>
      </c>
      <c r="AC36" s="21">
        <f t="shared" si="6"/>
        <v>-9.0056661414878221</v>
      </c>
      <c r="AD36" s="21">
        <f t="shared" si="7"/>
        <v>-1.6746073403593058</v>
      </c>
      <c r="AE36" s="21">
        <f t="shared" si="8"/>
        <v>-13.837974802773971</v>
      </c>
      <c r="AF36" s="21">
        <f t="shared" si="9"/>
        <v>-2.5126526435506324</v>
      </c>
      <c r="AG36" s="21">
        <f t="shared" si="10"/>
        <v>-0.35004748699021027</v>
      </c>
      <c r="AH36" s="21">
        <f t="shared" si="11"/>
        <v>-8.8927424281149339</v>
      </c>
      <c r="AI36" s="21">
        <f t="shared" si="12"/>
        <v>-5.7873403103605128</v>
      </c>
      <c r="AJ36" s="21" t="str">
        <f t="shared" si="13"/>
        <v>na</v>
      </c>
      <c r="AK36" s="21">
        <f t="shared" si="14"/>
        <v>-1.0548155174609593</v>
      </c>
      <c r="AL36" s="52">
        <f t="shared" si="5"/>
        <v>1</v>
      </c>
      <c r="AM36" s="21">
        <f t="shared" si="15"/>
        <v>3.8241975308641978</v>
      </c>
      <c r="AN36" s="21">
        <f t="shared" si="16"/>
        <v>0.13223140495867769</v>
      </c>
      <c r="AO36" s="21">
        <f t="shared" si="17"/>
        <v>9.0292920880428316</v>
      </c>
      <c r="AP36" s="21">
        <f t="shared" si="18"/>
        <v>0.2976963709781813</v>
      </c>
      <c r="AQ36" s="21">
        <f t="shared" si="19"/>
        <v>5.7778007326278608E-3</v>
      </c>
      <c r="AR36" s="21">
        <f t="shared" si="20"/>
        <v>3.7288941736028529</v>
      </c>
      <c r="AS36" s="21">
        <f t="shared" si="21"/>
        <v>1.5793074088753833</v>
      </c>
      <c r="AT36" s="21" t="str">
        <f t="shared" si="22"/>
        <v>na</v>
      </c>
      <c r="AU36" s="53">
        <f t="shared" si="23"/>
        <v>5.2464030460971874E-2</v>
      </c>
    </row>
    <row r="37" spans="1:47" ht="16.5" x14ac:dyDescent="0.35">
      <c r="A37" s="1" t="s">
        <v>224</v>
      </c>
      <c r="B37" s="48">
        <v>1</v>
      </c>
      <c r="D37">
        <v>1</v>
      </c>
      <c r="F37">
        <v>1</v>
      </c>
      <c r="G37" s="49"/>
      <c r="H37" t="s">
        <v>245</v>
      </c>
      <c r="I37" t="s">
        <v>246</v>
      </c>
      <c r="J37" s="19">
        <v>11</v>
      </c>
      <c r="K37" s="34"/>
      <c r="L37" s="21">
        <v>28.355066506517669</v>
      </c>
      <c r="M37" s="78">
        <v>20.103000000000002</v>
      </c>
      <c r="N37" s="21">
        <v>0</v>
      </c>
      <c r="O37" s="21">
        <v>0</v>
      </c>
      <c r="P37" s="21">
        <f t="shared" si="24"/>
        <v>0.01</v>
      </c>
      <c r="Q37" s="21">
        <f t="shared" si="25"/>
        <v>0.01</v>
      </c>
      <c r="R37" s="25">
        <v>1</v>
      </c>
      <c r="S37">
        <v>0.25</v>
      </c>
      <c r="T37">
        <v>0.125</v>
      </c>
      <c r="U37">
        <v>0.25</v>
      </c>
      <c r="V37">
        <v>0.1</v>
      </c>
      <c r="W37">
        <v>1</v>
      </c>
      <c r="X37">
        <v>0</v>
      </c>
      <c r="Y37">
        <v>0</v>
      </c>
      <c r="Z37">
        <v>0</v>
      </c>
      <c r="AA37">
        <v>0.25</v>
      </c>
      <c r="AB37" s="21">
        <f t="shared" si="4"/>
        <v>-4.6051701859880909</v>
      </c>
      <c r="AC37" s="21">
        <f t="shared" si="6"/>
        <v>-2.2514165353719555</v>
      </c>
      <c r="AD37" s="21">
        <f t="shared" si="7"/>
        <v>-1.6746073403593058</v>
      </c>
      <c r="AE37" s="21">
        <f t="shared" si="8"/>
        <v>-3.4594937006934927</v>
      </c>
      <c r="AF37" s="21">
        <f t="shared" si="9"/>
        <v>-1.2563263217753162</v>
      </c>
      <c r="AG37" s="21">
        <f t="shared" si="10"/>
        <v>-7.0009497398042049</v>
      </c>
      <c r="AH37" s="21" t="str">
        <f t="shared" si="11"/>
        <v>na</v>
      </c>
      <c r="AI37" s="21" t="str">
        <f t="shared" si="12"/>
        <v>na</v>
      </c>
      <c r="AJ37" s="21" t="str">
        <f t="shared" si="13"/>
        <v>na</v>
      </c>
      <c r="AK37" s="21">
        <f t="shared" si="14"/>
        <v>-2.1096310349219185</v>
      </c>
      <c r="AL37" s="52">
        <f t="shared" si="5"/>
        <v>1</v>
      </c>
      <c r="AM37" s="21">
        <f t="shared" si="15"/>
        <v>0.23901234567901236</v>
      </c>
      <c r="AN37" s="21">
        <f t="shared" si="16"/>
        <v>0.13223140495867769</v>
      </c>
      <c r="AO37" s="21">
        <f t="shared" si="17"/>
        <v>0.56433075550267697</v>
      </c>
      <c r="AP37" s="21">
        <f t="shared" si="18"/>
        <v>7.4424092744545325E-2</v>
      </c>
      <c r="AQ37" s="21">
        <f t="shared" si="19"/>
        <v>2.3111202930511441</v>
      </c>
      <c r="AR37" s="21" t="str">
        <f t="shared" si="20"/>
        <v>na</v>
      </c>
      <c r="AS37" s="21" t="str">
        <f t="shared" si="21"/>
        <v>na</v>
      </c>
      <c r="AT37" s="21" t="str">
        <f t="shared" si="22"/>
        <v>na</v>
      </c>
      <c r="AU37" s="53">
        <f t="shared" si="23"/>
        <v>0.20985612184388749</v>
      </c>
    </row>
    <row r="38" spans="1:47" ht="16.5" x14ac:dyDescent="0.35">
      <c r="A38" s="1" t="s">
        <v>169</v>
      </c>
      <c r="B38" s="48">
        <v>1</v>
      </c>
      <c r="D38">
        <v>1</v>
      </c>
      <c r="E38">
        <v>1</v>
      </c>
      <c r="G38" s="49">
        <v>1</v>
      </c>
      <c r="H38" t="s">
        <v>245</v>
      </c>
      <c r="I38" t="s">
        <v>246</v>
      </c>
      <c r="J38" s="19">
        <v>2</v>
      </c>
      <c r="K38" s="34"/>
      <c r="L38" s="21">
        <v>32.929652799639094</v>
      </c>
      <c r="M38" s="78">
        <v>20.103000000000002</v>
      </c>
      <c r="N38" s="21">
        <v>0</v>
      </c>
      <c r="O38" s="21">
        <v>0</v>
      </c>
      <c r="P38" s="21">
        <f t="shared" si="24"/>
        <v>0.01</v>
      </c>
      <c r="Q38" s="21">
        <f t="shared" si="25"/>
        <v>0.01</v>
      </c>
      <c r="R38" s="25">
        <v>1</v>
      </c>
      <c r="S38">
        <v>0.25</v>
      </c>
      <c r="T38">
        <v>0</v>
      </c>
      <c r="U38">
        <v>0.25</v>
      </c>
      <c r="V38">
        <v>0.25</v>
      </c>
      <c r="W38">
        <v>1</v>
      </c>
      <c r="X38">
        <v>0</v>
      </c>
      <c r="Y38">
        <v>1</v>
      </c>
      <c r="Z38">
        <v>0</v>
      </c>
      <c r="AA38">
        <v>0</v>
      </c>
      <c r="AB38" s="21">
        <f t="shared" si="4"/>
        <v>-4.6051701859880909</v>
      </c>
      <c r="AC38" s="21">
        <f t="shared" si="6"/>
        <v>-2.2514165353719555</v>
      </c>
      <c r="AD38" s="21" t="str">
        <f t="shared" si="7"/>
        <v>na</v>
      </c>
      <c r="AE38" s="21">
        <f t="shared" si="8"/>
        <v>-3.4594937006934927</v>
      </c>
      <c r="AF38" s="21">
        <f t="shared" si="9"/>
        <v>-3.1408158044382901</v>
      </c>
      <c r="AG38" s="21">
        <f t="shared" si="10"/>
        <v>-7.0009497398042049</v>
      </c>
      <c r="AH38" s="21" t="str">
        <f t="shared" si="11"/>
        <v>na</v>
      </c>
      <c r="AI38" s="21">
        <f t="shared" si="12"/>
        <v>-5.7873403103605128</v>
      </c>
      <c r="AJ38" s="21" t="str">
        <f t="shared" si="13"/>
        <v>na</v>
      </c>
      <c r="AK38" s="21" t="str">
        <f t="shared" si="14"/>
        <v>na</v>
      </c>
      <c r="AL38" s="52">
        <f t="shared" si="5"/>
        <v>1</v>
      </c>
      <c r="AM38" s="21">
        <f t="shared" si="15"/>
        <v>0.23901234567901236</v>
      </c>
      <c r="AN38" s="21" t="str">
        <f t="shared" si="16"/>
        <v>na</v>
      </c>
      <c r="AO38" s="21">
        <f t="shared" si="17"/>
        <v>0.56433075550267697</v>
      </c>
      <c r="AP38" s="21">
        <f t="shared" si="18"/>
        <v>0.46515057965340822</v>
      </c>
      <c r="AQ38" s="21">
        <f t="shared" si="19"/>
        <v>2.3111202930511441</v>
      </c>
      <c r="AR38" s="21" t="str">
        <f t="shared" si="20"/>
        <v>na</v>
      </c>
      <c r="AS38" s="21">
        <f t="shared" si="21"/>
        <v>1.5793074088753833</v>
      </c>
      <c r="AT38" s="21" t="str">
        <f t="shared" si="22"/>
        <v>na</v>
      </c>
      <c r="AU38" s="53" t="str">
        <f t="shared" si="23"/>
        <v>na</v>
      </c>
    </row>
    <row r="39" spans="1:47" ht="16.5" x14ac:dyDescent="0.35">
      <c r="A39" s="1" t="s">
        <v>144</v>
      </c>
      <c r="B39" s="48">
        <v>1</v>
      </c>
      <c r="D39">
        <v>1</v>
      </c>
      <c r="E39">
        <v>1</v>
      </c>
      <c r="F39">
        <v>1</v>
      </c>
      <c r="G39" s="49"/>
      <c r="H39" t="s">
        <v>245</v>
      </c>
      <c r="I39" t="s">
        <v>246</v>
      </c>
      <c r="J39" s="19">
        <v>4</v>
      </c>
      <c r="K39" s="34"/>
      <c r="L39" s="21">
        <v>119.97480066787648</v>
      </c>
      <c r="M39" s="78">
        <v>20.103000000000002</v>
      </c>
      <c r="N39" s="21">
        <v>3.0158333333333331</v>
      </c>
      <c r="O39" s="38">
        <v>5.6003979246919249</v>
      </c>
      <c r="P39" s="21">
        <f t="shared" si="24"/>
        <v>2.5137223121395269E-2</v>
      </c>
      <c r="Q39" s="21">
        <f t="shared" si="25"/>
        <v>4.6679785200855466E-2</v>
      </c>
      <c r="R39" s="25">
        <v>1</v>
      </c>
      <c r="S39">
        <v>0.25</v>
      </c>
      <c r="T39">
        <v>0.25</v>
      </c>
      <c r="U39">
        <v>0.125</v>
      </c>
      <c r="V39">
        <v>0.15</v>
      </c>
      <c r="W39">
        <v>1</v>
      </c>
      <c r="X39">
        <v>0</v>
      </c>
      <c r="Y39">
        <v>1</v>
      </c>
      <c r="Z39">
        <v>0</v>
      </c>
      <c r="AA39">
        <v>0.125</v>
      </c>
      <c r="AB39" s="21">
        <f t="shared" si="4"/>
        <v>-3.6834055385081141</v>
      </c>
      <c r="AC39" s="21">
        <f t="shared" si="6"/>
        <v>-1.8007760410484113</v>
      </c>
      <c r="AD39" s="21">
        <f t="shared" si="7"/>
        <v>-2.678840391642265</v>
      </c>
      <c r="AE39" s="21">
        <f t="shared" si="8"/>
        <v>-1.3835230559274381</v>
      </c>
      <c r="AF39" s="21">
        <f t="shared" si="9"/>
        <v>-1.5072926118607162</v>
      </c>
      <c r="AG39" s="21">
        <f t="shared" si="10"/>
        <v>-5.5996490911179615</v>
      </c>
      <c r="AH39" s="21" t="str">
        <f t="shared" si="11"/>
        <v>na</v>
      </c>
      <c r="AI39" s="21">
        <f t="shared" si="12"/>
        <v>-4.6289540867075152</v>
      </c>
      <c r="AJ39" s="21" t="str">
        <f t="shared" si="13"/>
        <v>na</v>
      </c>
      <c r="AK39" s="21">
        <f t="shared" si="14"/>
        <v>-0.84368506747951211</v>
      </c>
      <c r="AL39" s="52">
        <f t="shared" si="5"/>
        <v>3.4484433655085112</v>
      </c>
      <c r="AM39" s="21">
        <f t="shared" si="15"/>
        <v>0.8242205377314169</v>
      </c>
      <c r="AN39" s="21">
        <f t="shared" si="16"/>
        <v>1.823970044566485</v>
      </c>
      <c r="AO39" s="21">
        <f t="shared" si="17"/>
        <v>0.48651566244140304</v>
      </c>
      <c r="AP39" s="21">
        <f t="shared" si="18"/>
        <v>0.57745635493256409</v>
      </c>
      <c r="AQ39" s="21">
        <f t="shared" si="19"/>
        <v>7.9697674414643043</v>
      </c>
      <c r="AR39" s="21" t="str">
        <f t="shared" si="20"/>
        <v>na</v>
      </c>
      <c r="AS39" s="21">
        <f t="shared" si="21"/>
        <v>5.4461521562347537</v>
      </c>
      <c r="AT39" s="21" t="str">
        <f t="shared" si="22"/>
        <v>na</v>
      </c>
      <c r="AU39" s="53">
        <f t="shared" si="23"/>
        <v>0.18091923777097488</v>
      </c>
    </row>
    <row r="40" spans="1:47" ht="16.5" x14ac:dyDescent="0.35">
      <c r="A40" s="1" t="s">
        <v>13</v>
      </c>
      <c r="B40" s="48">
        <v>1</v>
      </c>
      <c r="C40">
        <v>1</v>
      </c>
      <c r="G40" s="49"/>
      <c r="H40" t="s">
        <v>245</v>
      </c>
      <c r="I40" t="s">
        <v>246</v>
      </c>
      <c r="J40" s="19">
        <v>29</v>
      </c>
      <c r="K40" s="34"/>
      <c r="L40" s="21">
        <v>3.91447962763747</v>
      </c>
      <c r="M40" s="78">
        <v>20.103000000000002</v>
      </c>
      <c r="N40" s="21">
        <v>0</v>
      </c>
      <c r="O40" s="21">
        <v>0</v>
      </c>
      <c r="P40" s="21">
        <f t="shared" si="24"/>
        <v>0.01</v>
      </c>
      <c r="Q40" s="21">
        <f t="shared" si="25"/>
        <v>0.01</v>
      </c>
      <c r="R40" s="25">
        <v>1</v>
      </c>
      <c r="S40" s="3">
        <v>0.375</v>
      </c>
      <c r="T40" s="3">
        <v>0</v>
      </c>
      <c r="U40" s="3">
        <v>0.25</v>
      </c>
      <c r="V40" s="3">
        <v>0.25</v>
      </c>
      <c r="W40" s="3">
        <v>0.25</v>
      </c>
      <c r="X40" s="3">
        <v>0</v>
      </c>
      <c r="Y40" s="3">
        <v>0</v>
      </c>
      <c r="Z40" s="3">
        <v>0</v>
      </c>
      <c r="AA40" s="3">
        <v>0.125</v>
      </c>
      <c r="AB40" s="21">
        <f t="shared" si="4"/>
        <v>-4.6051701859880909</v>
      </c>
      <c r="AC40" s="21">
        <f t="shared" si="6"/>
        <v>-3.3771248030579337</v>
      </c>
      <c r="AD40" s="21" t="str">
        <f t="shared" si="7"/>
        <v>na</v>
      </c>
      <c r="AE40" s="21">
        <f t="shared" si="8"/>
        <v>-3.4594937006934927</v>
      </c>
      <c r="AF40" s="21">
        <f t="shared" si="9"/>
        <v>-3.1408158044382901</v>
      </c>
      <c r="AG40" s="21">
        <f t="shared" si="10"/>
        <v>-1.7502374349510512</v>
      </c>
      <c r="AH40" s="21" t="str">
        <f t="shared" si="11"/>
        <v>na</v>
      </c>
      <c r="AI40" s="21" t="str">
        <f t="shared" si="12"/>
        <v>na</v>
      </c>
      <c r="AJ40" s="21" t="str">
        <f t="shared" si="13"/>
        <v>na</v>
      </c>
      <c r="AK40" s="21">
        <f t="shared" si="14"/>
        <v>-1.0548155174609593</v>
      </c>
      <c r="AL40" s="52">
        <f t="shared" si="5"/>
        <v>1</v>
      </c>
      <c r="AM40" s="21">
        <f t="shared" si="15"/>
        <v>0.53777777777777791</v>
      </c>
      <c r="AN40" s="21" t="str">
        <f t="shared" si="16"/>
        <v>na</v>
      </c>
      <c r="AO40" s="21">
        <f t="shared" si="17"/>
        <v>0.56433075550267697</v>
      </c>
      <c r="AP40" s="21">
        <f t="shared" si="18"/>
        <v>0.46515057965340822</v>
      </c>
      <c r="AQ40" s="21">
        <f t="shared" si="19"/>
        <v>0.14444501831569651</v>
      </c>
      <c r="AR40" s="21" t="str">
        <f t="shared" si="20"/>
        <v>na</v>
      </c>
      <c r="AS40" s="21" t="str">
        <f t="shared" si="21"/>
        <v>na</v>
      </c>
      <c r="AT40" s="21" t="str">
        <f t="shared" si="22"/>
        <v>na</v>
      </c>
      <c r="AU40" s="53">
        <f t="shared" si="23"/>
        <v>5.2464030460971874E-2</v>
      </c>
    </row>
    <row r="41" spans="1:47" ht="16.5" x14ac:dyDescent="0.35">
      <c r="A41" s="1" t="s">
        <v>58</v>
      </c>
      <c r="B41" s="48"/>
      <c r="C41">
        <v>1</v>
      </c>
      <c r="D41">
        <v>1</v>
      </c>
      <c r="E41">
        <v>1</v>
      </c>
      <c r="G41" s="49"/>
      <c r="H41" t="s">
        <v>245</v>
      </c>
      <c r="I41" t="s">
        <v>246</v>
      </c>
      <c r="J41" s="19">
        <v>18</v>
      </c>
      <c r="K41" s="34"/>
      <c r="L41" s="21">
        <v>7.9799079084090918</v>
      </c>
      <c r="M41" s="78">
        <v>20.103000000000002</v>
      </c>
      <c r="N41" s="21">
        <v>0</v>
      </c>
      <c r="O41" s="21">
        <v>0</v>
      </c>
      <c r="P41" s="21">
        <f t="shared" si="24"/>
        <v>0.01</v>
      </c>
      <c r="Q41" s="21">
        <f t="shared" si="25"/>
        <v>0.01</v>
      </c>
      <c r="R41" s="25">
        <v>1</v>
      </c>
      <c r="S41">
        <v>1</v>
      </c>
      <c r="T41" s="3">
        <v>0.25</v>
      </c>
      <c r="U41">
        <v>0.375</v>
      </c>
      <c r="V41">
        <v>1</v>
      </c>
      <c r="W41">
        <v>0.25</v>
      </c>
      <c r="X41">
        <v>0.25</v>
      </c>
      <c r="Y41">
        <v>0</v>
      </c>
      <c r="Z41">
        <v>0</v>
      </c>
      <c r="AA41">
        <v>0</v>
      </c>
      <c r="AB41" s="21">
        <f t="shared" si="4"/>
        <v>-4.6051701859880909</v>
      </c>
      <c r="AC41" s="21">
        <f t="shared" si="6"/>
        <v>-9.0056661414878221</v>
      </c>
      <c r="AD41" s="21">
        <f t="shared" si="7"/>
        <v>-3.3492146807186116</v>
      </c>
      <c r="AE41" s="21">
        <f t="shared" si="8"/>
        <v>-5.1892405510402382</v>
      </c>
      <c r="AF41" s="21">
        <f t="shared" si="9"/>
        <v>-12.56326321775316</v>
      </c>
      <c r="AG41" s="21">
        <f t="shared" si="10"/>
        <v>-1.7502374349510512</v>
      </c>
      <c r="AH41" s="21">
        <f t="shared" si="11"/>
        <v>-2.2231856070287335</v>
      </c>
      <c r="AI41" s="21" t="str">
        <f t="shared" si="12"/>
        <v>na</v>
      </c>
      <c r="AJ41" s="21" t="str">
        <f t="shared" si="13"/>
        <v>na</v>
      </c>
      <c r="AK41" s="21" t="str">
        <f t="shared" si="14"/>
        <v>na</v>
      </c>
      <c r="AL41" s="52">
        <f t="shared" si="5"/>
        <v>1</v>
      </c>
      <c r="AM41" s="21">
        <f t="shared" si="15"/>
        <v>3.8241975308641978</v>
      </c>
      <c r="AN41" s="21">
        <f t="shared" si="16"/>
        <v>0.52892561983471076</v>
      </c>
      <c r="AO41" s="21">
        <f t="shared" si="17"/>
        <v>1.2697441998810231</v>
      </c>
      <c r="AP41" s="21">
        <f t="shared" si="18"/>
        <v>7.4424092744545316</v>
      </c>
      <c r="AQ41" s="21">
        <f t="shared" si="19"/>
        <v>0.14444501831569651</v>
      </c>
      <c r="AR41" s="21">
        <f t="shared" si="20"/>
        <v>0.23305588585017831</v>
      </c>
      <c r="AS41" s="21" t="str">
        <f t="shared" si="21"/>
        <v>na</v>
      </c>
      <c r="AT41" s="21" t="str">
        <f t="shared" si="22"/>
        <v>na</v>
      </c>
      <c r="AU41" s="53" t="str">
        <f t="shared" si="23"/>
        <v>na</v>
      </c>
    </row>
    <row r="42" spans="1:47" ht="16.5" x14ac:dyDescent="0.35">
      <c r="A42" s="1" t="s">
        <v>59</v>
      </c>
      <c r="B42" s="48">
        <v>1</v>
      </c>
      <c r="C42">
        <v>1</v>
      </c>
      <c r="D42">
        <v>1</v>
      </c>
      <c r="E42">
        <v>1</v>
      </c>
      <c r="G42" s="49">
        <v>1</v>
      </c>
      <c r="H42" t="s">
        <v>245</v>
      </c>
      <c r="I42" t="s">
        <v>246</v>
      </c>
      <c r="J42" s="19">
        <v>2</v>
      </c>
      <c r="K42" s="34"/>
      <c r="L42" s="21">
        <v>60.090263317057406</v>
      </c>
      <c r="M42" s="78">
        <v>20.103000000000002</v>
      </c>
      <c r="N42" s="21">
        <v>0</v>
      </c>
      <c r="O42" s="21">
        <v>0</v>
      </c>
      <c r="P42" s="21">
        <f t="shared" si="24"/>
        <v>0.01</v>
      </c>
      <c r="Q42" s="21">
        <f t="shared" si="25"/>
        <v>0.01</v>
      </c>
      <c r="R42" s="25">
        <v>1</v>
      </c>
      <c r="S42">
        <v>0.125</v>
      </c>
      <c r="T42">
        <v>0</v>
      </c>
      <c r="U42">
        <v>0.375</v>
      </c>
      <c r="V42">
        <v>0.15</v>
      </c>
      <c r="W42">
        <v>1</v>
      </c>
      <c r="X42">
        <v>0</v>
      </c>
      <c r="Y42">
        <v>1</v>
      </c>
      <c r="Z42">
        <v>0</v>
      </c>
      <c r="AA42">
        <v>0</v>
      </c>
      <c r="AB42" s="21">
        <f t="shared" si="4"/>
        <v>-4.6051701859880909</v>
      </c>
      <c r="AC42" s="21">
        <f t="shared" si="6"/>
        <v>-1.1257082676859778</v>
      </c>
      <c r="AD42" s="21" t="str">
        <f t="shared" si="7"/>
        <v>na</v>
      </c>
      <c r="AE42" s="21">
        <f t="shared" si="8"/>
        <v>-5.1892405510402382</v>
      </c>
      <c r="AF42" s="21">
        <f t="shared" si="9"/>
        <v>-1.8844894826629741</v>
      </c>
      <c r="AG42" s="21">
        <f t="shared" si="10"/>
        <v>-7.0009497398042049</v>
      </c>
      <c r="AH42" s="21" t="str">
        <f t="shared" si="11"/>
        <v>na</v>
      </c>
      <c r="AI42" s="21">
        <f t="shared" si="12"/>
        <v>-5.7873403103605128</v>
      </c>
      <c r="AJ42" s="21" t="str">
        <f t="shared" si="13"/>
        <v>na</v>
      </c>
      <c r="AK42" s="21" t="str">
        <f t="shared" si="14"/>
        <v>na</v>
      </c>
      <c r="AL42" s="52">
        <f t="shared" si="5"/>
        <v>1</v>
      </c>
      <c r="AM42" s="21">
        <f t="shared" si="15"/>
        <v>5.975308641975309E-2</v>
      </c>
      <c r="AN42" s="21" t="str">
        <f t="shared" si="16"/>
        <v>na</v>
      </c>
      <c r="AO42" s="21">
        <f t="shared" si="17"/>
        <v>1.2697441998810231</v>
      </c>
      <c r="AP42" s="21">
        <f t="shared" si="18"/>
        <v>0.16745420867522695</v>
      </c>
      <c r="AQ42" s="21">
        <f t="shared" si="19"/>
        <v>2.3111202930511441</v>
      </c>
      <c r="AR42" s="21" t="str">
        <f t="shared" si="20"/>
        <v>na</v>
      </c>
      <c r="AS42" s="21">
        <f t="shared" si="21"/>
        <v>1.5793074088753833</v>
      </c>
      <c r="AT42" s="21" t="str">
        <f t="shared" si="22"/>
        <v>na</v>
      </c>
      <c r="AU42" s="53" t="str">
        <f t="shared" si="23"/>
        <v>na</v>
      </c>
    </row>
    <row r="43" spans="1:47" ht="16.5" x14ac:dyDescent="0.35">
      <c r="A43" s="1" t="s">
        <v>14</v>
      </c>
      <c r="B43" s="48">
        <v>1</v>
      </c>
      <c r="C43">
        <v>1</v>
      </c>
      <c r="G43" s="49"/>
      <c r="H43" t="s">
        <v>245</v>
      </c>
      <c r="I43" t="s">
        <v>246</v>
      </c>
      <c r="J43" s="19">
        <v>15</v>
      </c>
      <c r="K43" s="34"/>
      <c r="L43" s="21">
        <v>11.366588722517745</v>
      </c>
      <c r="M43" s="78">
        <v>20.103000000000002</v>
      </c>
      <c r="N43" s="21">
        <v>0</v>
      </c>
      <c r="O43" s="21">
        <v>0</v>
      </c>
      <c r="P43" s="21">
        <f t="shared" si="24"/>
        <v>0.01</v>
      </c>
      <c r="Q43" s="21">
        <f t="shared" si="25"/>
        <v>0.01</v>
      </c>
      <c r="R43" s="25">
        <v>1</v>
      </c>
      <c r="S43">
        <v>0</v>
      </c>
      <c r="T43">
        <v>0</v>
      </c>
      <c r="U43" s="3">
        <v>0.25</v>
      </c>
      <c r="V43">
        <v>0.1</v>
      </c>
      <c r="W43" s="3">
        <v>1</v>
      </c>
      <c r="X43" s="3">
        <v>1</v>
      </c>
      <c r="Y43">
        <v>1</v>
      </c>
      <c r="Z43">
        <v>0</v>
      </c>
      <c r="AA43">
        <v>0</v>
      </c>
      <c r="AB43" s="21">
        <f t="shared" si="4"/>
        <v>-4.6051701859880909</v>
      </c>
      <c r="AC43" s="21" t="str">
        <f t="shared" si="6"/>
        <v>na</v>
      </c>
      <c r="AD43" s="21" t="str">
        <f t="shared" si="7"/>
        <v>na</v>
      </c>
      <c r="AE43" s="21">
        <f t="shared" si="8"/>
        <v>-3.4594937006934927</v>
      </c>
      <c r="AF43" s="21">
        <f t="shared" si="9"/>
        <v>-1.2563263217753162</v>
      </c>
      <c r="AG43" s="21">
        <f t="shared" si="10"/>
        <v>-7.0009497398042049</v>
      </c>
      <c r="AH43" s="21">
        <f t="shared" si="11"/>
        <v>-8.8927424281149339</v>
      </c>
      <c r="AI43" s="21">
        <f t="shared" si="12"/>
        <v>-5.7873403103605128</v>
      </c>
      <c r="AJ43" s="21" t="str">
        <f t="shared" si="13"/>
        <v>na</v>
      </c>
      <c r="AK43" s="21" t="str">
        <f t="shared" si="14"/>
        <v>na</v>
      </c>
      <c r="AL43" s="52">
        <f t="shared" si="5"/>
        <v>1</v>
      </c>
      <c r="AM43" s="21" t="str">
        <f t="shared" si="15"/>
        <v>na</v>
      </c>
      <c r="AN43" s="21" t="str">
        <f t="shared" si="16"/>
        <v>na</v>
      </c>
      <c r="AO43" s="21">
        <f t="shared" si="17"/>
        <v>0.56433075550267697</v>
      </c>
      <c r="AP43" s="21">
        <f t="shared" si="18"/>
        <v>7.4424092744545325E-2</v>
      </c>
      <c r="AQ43" s="21">
        <f t="shared" si="19"/>
        <v>2.3111202930511441</v>
      </c>
      <c r="AR43" s="21">
        <f t="shared" si="20"/>
        <v>3.7288941736028529</v>
      </c>
      <c r="AS43" s="21">
        <f t="shared" si="21"/>
        <v>1.5793074088753833</v>
      </c>
      <c r="AT43" s="21" t="str">
        <f t="shared" si="22"/>
        <v>na</v>
      </c>
      <c r="AU43" s="53" t="str">
        <f t="shared" si="23"/>
        <v>na</v>
      </c>
    </row>
    <row r="44" spans="1:47" ht="16.5" x14ac:dyDescent="0.35">
      <c r="A44" s="1" t="s">
        <v>60</v>
      </c>
      <c r="B44" s="48"/>
      <c r="D44">
        <v>1</v>
      </c>
      <c r="E44">
        <v>1</v>
      </c>
      <c r="F44">
        <v>1</v>
      </c>
      <c r="G44" s="49"/>
      <c r="H44" t="s">
        <v>245</v>
      </c>
      <c r="I44" t="s">
        <v>246</v>
      </c>
      <c r="J44" s="19">
        <v>4</v>
      </c>
      <c r="K44" s="34"/>
      <c r="L44" s="21">
        <v>346.35077320334858</v>
      </c>
      <c r="M44" s="78">
        <v>20.103000000000002</v>
      </c>
      <c r="N44" s="21">
        <v>10.817777777777776</v>
      </c>
      <c r="O44" s="21">
        <v>7.1050147442047171</v>
      </c>
      <c r="P44" s="21">
        <f t="shared" si="24"/>
        <v>3.1233589224374185E-2</v>
      </c>
      <c r="Q44" s="21">
        <f t="shared" si="25"/>
        <v>2.0513927768924713E-2</v>
      </c>
      <c r="R44" s="25">
        <v>1</v>
      </c>
      <c r="S44">
        <v>0.25</v>
      </c>
      <c r="T44">
        <v>0.25</v>
      </c>
      <c r="U44">
        <v>0.25</v>
      </c>
      <c r="V44">
        <v>0.05</v>
      </c>
      <c r="W44">
        <v>1</v>
      </c>
      <c r="X44">
        <v>0</v>
      </c>
      <c r="Y44">
        <v>1</v>
      </c>
      <c r="Z44">
        <v>1</v>
      </c>
      <c r="AA44">
        <v>1</v>
      </c>
      <c r="AB44" s="21">
        <f t="shared" si="4"/>
        <v>-3.4662611855565868</v>
      </c>
      <c r="AC44" s="21">
        <f t="shared" si="6"/>
        <v>-1.6946165796054424</v>
      </c>
      <c r="AD44" s="21">
        <f t="shared" si="7"/>
        <v>-2.520917225859336</v>
      </c>
      <c r="AE44" s="21">
        <f t="shared" si="8"/>
        <v>-2.6039230369547042</v>
      </c>
      <c r="AF44" s="21">
        <f t="shared" si="9"/>
        <v>-0.4728115346109073</v>
      </c>
      <c r="AG44" s="21">
        <f t="shared" si="10"/>
        <v>-5.2695382287829649</v>
      </c>
      <c r="AH44" s="21" t="str">
        <f t="shared" si="11"/>
        <v>na</v>
      </c>
      <c r="AI44" s="21">
        <f t="shared" si="12"/>
        <v>-4.3560676967914196</v>
      </c>
      <c r="AJ44" s="21">
        <f t="shared" si="13"/>
        <v>-4.726719798486255</v>
      </c>
      <c r="AK44" s="21">
        <f t="shared" si="14"/>
        <v>-6.3515847422489404</v>
      </c>
      <c r="AL44" s="52">
        <f t="shared" si="5"/>
        <v>0.43137389065417864</v>
      </c>
      <c r="AM44" s="21">
        <f t="shared" si="15"/>
        <v>0.10310368546993701</v>
      </c>
      <c r="AN44" s="21">
        <f t="shared" si="16"/>
        <v>0.22816470249477216</v>
      </c>
      <c r="AO44" s="21">
        <f t="shared" si="17"/>
        <v>0.24343755361700178</v>
      </c>
      <c r="AP44" s="21">
        <f t="shared" si="18"/>
        <v>8.0261526114054852E-3</v>
      </c>
      <c r="AQ44" s="21">
        <f t="shared" si="19"/>
        <v>0.99695695258329742</v>
      </c>
      <c r="AR44" s="21" t="str">
        <f t="shared" si="20"/>
        <v>na</v>
      </c>
      <c r="AS44" s="21">
        <f t="shared" si="21"/>
        <v>0.6812719815055438</v>
      </c>
      <c r="AT44" s="21">
        <f t="shared" si="22"/>
        <v>0.80214153220818352</v>
      </c>
      <c r="AU44" s="53">
        <f t="shared" si="23"/>
        <v>1.4484232281183218</v>
      </c>
    </row>
    <row r="45" spans="1:47" ht="16.5" x14ac:dyDescent="0.35">
      <c r="A45" s="1" t="s">
        <v>85</v>
      </c>
      <c r="B45" s="48"/>
      <c r="G45" s="49">
        <v>1</v>
      </c>
      <c r="H45" t="s">
        <v>245</v>
      </c>
      <c r="I45" t="s">
        <v>246</v>
      </c>
      <c r="J45" s="19">
        <v>20</v>
      </c>
      <c r="K45" s="34"/>
      <c r="L45" s="21">
        <v>1.4762646515617042</v>
      </c>
      <c r="M45" s="78">
        <v>20.103000000000002</v>
      </c>
      <c r="N45" s="21">
        <v>0</v>
      </c>
      <c r="O45" s="21">
        <v>0</v>
      </c>
      <c r="P45" s="21">
        <f t="shared" si="24"/>
        <v>0.01</v>
      </c>
      <c r="Q45" s="21">
        <f t="shared" si="25"/>
        <v>0.01</v>
      </c>
      <c r="R45" s="25">
        <v>1</v>
      </c>
      <c r="S45" s="3">
        <v>1</v>
      </c>
      <c r="T45" s="3">
        <v>0.25</v>
      </c>
      <c r="U45" s="3">
        <v>0.375</v>
      </c>
      <c r="V45" s="3">
        <v>0.1</v>
      </c>
      <c r="W45" s="3">
        <v>0.05</v>
      </c>
      <c r="X45" s="3">
        <v>0.25</v>
      </c>
      <c r="Y45" s="3">
        <v>0</v>
      </c>
      <c r="Z45" s="3">
        <v>0</v>
      </c>
      <c r="AA45" s="3">
        <v>1</v>
      </c>
      <c r="AB45" s="21">
        <f t="shared" si="4"/>
        <v>-4.6051701859880909</v>
      </c>
      <c r="AC45" s="21">
        <f t="shared" si="6"/>
        <v>-9.0056661414878221</v>
      </c>
      <c r="AD45" s="21">
        <f t="shared" si="7"/>
        <v>-3.3492146807186116</v>
      </c>
      <c r="AE45" s="21">
        <f t="shared" si="8"/>
        <v>-5.1892405510402382</v>
      </c>
      <c r="AF45" s="21">
        <f t="shared" si="9"/>
        <v>-1.2563263217753162</v>
      </c>
      <c r="AG45" s="21">
        <f t="shared" si="10"/>
        <v>-0.35004748699021027</v>
      </c>
      <c r="AH45" s="21">
        <f t="shared" si="11"/>
        <v>-2.2231856070287335</v>
      </c>
      <c r="AI45" s="21" t="str">
        <f t="shared" si="12"/>
        <v>na</v>
      </c>
      <c r="AJ45" s="21" t="str">
        <f t="shared" si="13"/>
        <v>na</v>
      </c>
      <c r="AK45" s="21">
        <f t="shared" si="14"/>
        <v>-8.438524139687674</v>
      </c>
      <c r="AL45" s="52">
        <f t="shared" si="5"/>
        <v>1</v>
      </c>
      <c r="AM45" s="21">
        <f t="shared" si="15"/>
        <v>3.8241975308641978</v>
      </c>
      <c r="AN45" s="21">
        <f t="shared" si="16"/>
        <v>0.52892561983471076</v>
      </c>
      <c r="AO45" s="21">
        <f t="shared" si="17"/>
        <v>1.2697441998810231</v>
      </c>
      <c r="AP45" s="21">
        <f t="shared" si="18"/>
        <v>7.4424092744545325E-2</v>
      </c>
      <c r="AQ45" s="21">
        <f t="shared" si="19"/>
        <v>5.7778007326278608E-3</v>
      </c>
      <c r="AR45" s="21">
        <f t="shared" si="20"/>
        <v>0.23305588585017831</v>
      </c>
      <c r="AS45" s="21" t="str">
        <f t="shared" si="21"/>
        <v>na</v>
      </c>
      <c r="AT45" s="21" t="str">
        <f t="shared" si="22"/>
        <v>na</v>
      </c>
      <c r="AU45" s="53">
        <f t="shared" si="23"/>
        <v>3.3576979495021999</v>
      </c>
    </row>
    <row r="46" spans="1:47" ht="16.5" x14ac:dyDescent="0.35">
      <c r="A46" s="1" t="s">
        <v>183</v>
      </c>
      <c r="B46" s="48"/>
      <c r="D46">
        <v>1</v>
      </c>
      <c r="F46">
        <v>1</v>
      </c>
      <c r="G46" s="49"/>
      <c r="H46" t="s">
        <v>245</v>
      </c>
      <c r="I46" t="s">
        <v>246</v>
      </c>
      <c r="J46" s="19">
        <v>18</v>
      </c>
      <c r="K46" s="34"/>
      <c r="L46" s="21">
        <v>0.58181191112180197</v>
      </c>
      <c r="M46" s="78">
        <v>20.103000000000002</v>
      </c>
      <c r="N46" s="21">
        <v>6.8250000000000002</v>
      </c>
      <c r="O46" s="21">
        <v>3.4486121167673947</v>
      </c>
      <c r="P46" s="21">
        <f t="shared" si="24"/>
        <v>11.730595179532498</v>
      </c>
      <c r="Q46" s="21">
        <f t="shared" si="25"/>
        <v>5.9273659594181645</v>
      </c>
      <c r="R46" s="23">
        <v>1</v>
      </c>
      <c r="S46">
        <v>0</v>
      </c>
      <c r="T46">
        <v>0.125</v>
      </c>
      <c r="U46">
        <v>0.25</v>
      </c>
      <c r="V46">
        <v>1</v>
      </c>
      <c r="W46">
        <v>0.25</v>
      </c>
      <c r="X46" s="3">
        <v>0.25</v>
      </c>
      <c r="Y46">
        <v>1</v>
      </c>
      <c r="Z46">
        <v>0</v>
      </c>
      <c r="AA46">
        <v>0.25</v>
      </c>
      <c r="AB46" s="21">
        <f t="shared" si="4"/>
        <v>2.4622004013212511</v>
      </c>
      <c r="AC46" s="21" t="str">
        <f t="shared" si="6"/>
        <v>na</v>
      </c>
      <c r="AD46" s="21">
        <f t="shared" si="7"/>
        <v>0.89534560048045497</v>
      </c>
      <c r="AE46" s="21">
        <f t="shared" si="8"/>
        <v>1.8496529844071836</v>
      </c>
      <c r="AF46" s="21">
        <f t="shared" si="9"/>
        <v>6.717074611221836</v>
      </c>
      <c r="AG46" s="21">
        <f t="shared" si="10"/>
        <v>0.93578198865615159</v>
      </c>
      <c r="AH46" s="21">
        <f t="shared" si="11"/>
        <v>1.1886484696033626</v>
      </c>
      <c r="AI46" s="21">
        <f t="shared" si="12"/>
        <v>3.0942595081738324</v>
      </c>
      <c r="AJ46" s="21" t="str">
        <f t="shared" si="13"/>
        <v>na</v>
      </c>
      <c r="AK46" s="21">
        <f t="shared" si="14"/>
        <v>1.1279353793762155</v>
      </c>
      <c r="AL46" s="52">
        <f t="shared" si="5"/>
        <v>0.25531914893617025</v>
      </c>
      <c r="AM46" s="21" t="str">
        <f t="shared" si="15"/>
        <v>na</v>
      </c>
      <c r="AN46" s="21">
        <f t="shared" si="16"/>
        <v>3.3761209776683676E-2</v>
      </c>
      <c r="AO46" s="21">
        <f t="shared" si="17"/>
        <v>0.14408444821344948</v>
      </c>
      <c r="AP46" s="21">
        <f t="shared" si="18"/>
        <v>1.9001896019883915</v>
      </c>
      <c r="AQ46" s="21">
        <f t="shared" si="19"/>
        <v>3.6879579144433162E-2</v>
      </c>
      <c r="AR46" s="21">
        <f t="shared" si="20"/>
        <v>5.9503630429832775E-2</v>
      </c>
      <c r="AS46" s="21">
        <f t="shared" si="21"/>
        <v>0.40322742354265112</v>
      </c>
      <c r="AT46" s="21" t="str">
        <f t="shared" si="22"/>
        <v>na</v>
      </c>
      <c r="AU46" s="53">
        <f t="shared" si="23"/>
        <v>5.3580286428226598E-2</v>
      </c>
    </row>
    <row r="47" spans="1:47" ht="16.5" x14ac:dyDescent="0.35">
      <c r="A47" s="1" t="s">
        <v>61</v>
      </c>
      <c r="B47" s="48">
        <v>1</v>
      </c>
      <c r="D47">
        <v>1</v>
      </c>
      <c r="E47">
        <v>1</v>
      </c>
      <c r="F47">
        <v>1</v>
      </c>
      <c r="G47" s="49">
        <v>1</v>
      </c>
      <c r="H47" t="s">
        <v>245</v>
      </c>
      <c r="I47" t="s">
        <v>246</v>
      </c>
      <c r="J47" s="19">
        <v>9</v>
      </c>
      <c r="K47" s="34"/>
      <c r="L47" s="21">
        <v>19.663431444462745</v>
      </c>
      <c r="M47" s="78">
        <v>20.103000000000002</v>
      </c>
      <c r="N47" s="21">
        <v>0</v>
      </c>
      <c r="O47" s="21">
        <v>0</v>
      </c>
      <c r="P47" s="21">
        <f t="shared" si="24"/>
        <v>0.01</v>
      </c>
      <c r="Q47" s="21">
        <f t="shared" si="25"/>
        <v>0.01</v>
      </c>
      <c r="R47" s="25">
        <v>1</v>
      </c>
      <c r="S47">
        <v>0</v>
      </c>
      <c r="T47">
        <v>0.25</v>
      </c>
      <c r="U47">
        <v>0.25</v>
      </c>
      <c r="V47">
        <v>0.15</v>
      </c>
      <c r="W47">
        <v>1</v>
      </c>
      <c r="X47">
        <v>0</v>
      </c>
      <c r="Y47">
        <v>1</v>
      </c>
      <c r="Z47">
        <v>0</v>
      </c>
      <c r="AA47">
        <v>0</v>
      </c>
      <c r="AB47" s="21">
        <f t="shared" si="4"/>
        <v>-4.6051701859880909</v>
      </c>
      <c r="AC47" s="21" t="str">
        <f t="shared" si="6"/>
        <v>na</v>
      </c>
      <c r="AD47" s="21">
        <f t="shared" si="7"/>
        <v>-3.3492146807186116</v>
      </c>
      <c r="AE47" s="21">
        <f t="shared" si="8"/>
        <v>-3.4594937006934927</v>
      </c>
      <c r="AF47" s="21">
        <f t="shared" si="9"/>
        <v>-1.8844894826629741</v>
      </c>
      <c r="AG47" s="21">
        <f t="shared" si="10"/>
        <v>-7.0009497398042049</v>
      </c>
      <c r="AH47" s="21" t="str">
        <f t="shared" si="11"/>
        <v>na</v>
      </c>
      <c r="AI47" s="21">
        <f t="shared" si="12"/>
        <v>-5.7873403103605128</v>
      </c>
      <c r="AJ47" s="21" t="str">
        <f t="shared" si="13"/>
        <v>na</v>
      </c>
      <c r="AK47" s="21" t="str">
        <f t="shared" si="14"/>
        <v>na</v>
      </c>
      <c r="AL47" s="52">
        <f t="shared" si="5"/>
        <v>1</v>
      </c>
      <c r="AM47" s="21" t="str">
        <f t="shared" si="15"/>
        <v>na</v>
      </c>
      <c r="AN47" s="21">
        <f t="shared" si="16"/>
        <v>0.52892561983471076</v>
      </c>
      <c r="AO47" s="21">
        <f t="shared" si="17"/>
        <v>0.56433075550267697</v>
      </c>
      <c r="AP47" s="21">
        <f t="shared" si="18"/>
        <v>0.16745420867522695</v>
      </c>
      <c r="AQ47" s="21">
        <f t="shared" si="19"/>
        <v>2.3111202930511441</v>
      </c>
      <c r="AR47" s="21" t="str">
        <f t="shared" si="20"/>
        <v>na</v>
      </c>
      <c r="AS47" s="21">
        <f t="shared" si="21"/>
        <v>1.5793074088753833</v>
      </c>
      <c r="AT47" s="21" t="str">
        <f t="shared" si="22"/>
        <v>na</v>
      </c>
      <c r="AU47" s="53" t="str">
        <f t="shared" si="23"/>
        <v>na</v>
      </c>
    </row>
    <row r="48" spans="1:47" ht="16.5" x14ac:dyDescent="0.35">
      <c r="A48" s="1" t="s">
        <v>98</v>
      </c>
      <c r="B48" s="48">
        <v>1</v>
      </c>
      <c r="C48">
        <v>1</v>
      </c>
      <c r="D48">
        <v>1</v>
      </c>
      <c r="G48" s="49">
        <v>1</v>
      </c>
      <c r="H48" t="s">
        <v>245</v>
      </c>
      <c r="I48" t="s">
        <v>246</v>
      </c>
      <c r="J48" s="19">
        <v>3</v>
      </c>
      <c r="K48" s="34"/>
      <c r="L48" s="21">
        <v>12.879833290039379</v>
      </c>
      <c r="M48" s="78">
        <v>20.103000000000002</v>
      </c>
      <c r="N48" s="21">
        <v>1.1355555555555557</v>
      </c>
      <c r="O48" s="21">
        <v>5.8795586910831377</v>
      </c>
      <c r="P48" s="21">
        <f t="shared" si="24"/>
        <v>8.8165392360609024E-2</v>
      </c>
      <c r="Q48" s="21">
        <f t="shared" si="25"/>
        <v>0.45649338455569111</v>
      </c>
      <c r="R48" s="23">
        <v>1</v>
      </c>
      <c r="S48">
        <v>0.25</v>
      </c>
      <c r="T48">
        <v>0</v>
      </c>
      <c r="U48">
        <v>1</v>
      </c>
      <c r="V48">
        <v>0.3</v>
      </c>
      <c r="W48">
        <v>0.25</v>
      </c>
      <c r="X48">
        <v>0.25</v>
      </c>
      <c r="Y48">
        <v>0</v>
      </c>
      <c r="Z48">
        <v>0</v>
      </c>
      <c r="AA48">
        <v>0.125</v>
      </c>
      <c r="AB48" s="21">
        <f t="shared" si="4"/>
        <v>-2.4285407698331789</v>
      </c>
      <c r="AC48" s="21">
        <f t="shared" si="6"/>
        <v>-1.1872865985851095</v>
      </c>
      <c r="AD48" s="21" t="str">
        <f t="shared" si="7"/>
        <v>na</v>
      </c>
      <c r="AE48" s="21">
        <f t="shared" si="8"/>
        <v>-7.2974688498401861</v>
      </c>
      <c r="AF48" s="21">
        <f t="shared" si="9"/>
        <v>-1.9875745538758698</v>
      </c>
      <c r="AG48" s="21">
        <f t="shared" si="10"/>
        <v>-0.92298933503037883</v>
      </c>
      <c r="AH48" s="21">
        <f t="shared" si="11"/>
        <v>-1.1723989923332587</v>
      </c>
      <c r="AI48" s="21" t="str">
        <f t="shared" si="12"/>
        <v>na</v>
      </c>
      <c r="AJ48" s="21" t="str">
        <f t="shared" si="13"/>
        <v>na</v>
      </c>
      <c r="AK48" s="21">
        <f t="shared" si="14"/>
        <v>-0.55625794169363307</v>
      </c>
      <c r="AL48" s="52">
        <f t="shared" si="5"/>
        <v>26.808510638297882</v>
      </c>
      <c r="AM48" s="21">
        <f t="shared" si="15"/>
        <v>6.4075650118203331</v>
      </c>
      <c r="AN48" s="21" t="str">
        <f t="shared" si="16"/>
        <v>na</v>
      </c>
      <c r="AO48" s="21">
        <f t="shared" si="17"/>
        <v>242.06187299859513</v>
      </c>
      <c r="AP48" s="21">
        <f t="shared" si="18"/>
        <v>17.956791738790301</v>
      </c>
      <c r="AQ48" s="21">
        <f t="shared" si="19"/>
        <v>3.872355810165482</v>
      </c>
      <c r="AR48" s="21">
        <f t="shared" si="20"/>
        <v>6.2478811951324422</v>
      </c>
      <c r="AS48" s="21" t="str">
        <f t="shared" si="21"/>
        <v>na</v>
      </c>
      <c r="AT48" s="21" t="str">
        <f t="shared" si="22"/>
        <v>na</v>
      </c>
      <c r="AU48" s="53">
        <f t="shared" si="23"/>
        <v>1.4064825187409484</v>
      </c>
    </row>
    <row r="49" spans="1:47" ht="16.5" x14ac:dyDescent="0.35">
      <c r="A49" s="1" t="s">
        <v>107</v>
      </c>
      <c r="B49" s="48"/>
      <c r="D49">
        <v>1</v>
      </c>
      <c r="G49" s="49"/>
      <c r="H49" t="s">
        <v>245</v>
      </c>
      <c r="I49" t="s">
        <v>246</v>
      </c>
      <c r="J49" s="19">
        <v>18</v>
      </c>
      <c r="K49" s="34"/>
      <c r="L49" s="21">
        <v>7.4065796252041922</v>
      </c>
      <c r="M49" s="78">
        <v>20.103000000000002</v>
      </c>
      <c r="N49" s="21">
        <v>0</v>
      </c>
      <c r="O49" s="21">
        <v>0</v>
      </c>
      <c r="P49" s="21">
        <f t="shared" si="24"/>
        <v>0.01</v>
      </c>
      <c r="Q49" s="21">
        <f t="shared" si="25"/>
        <v>0.01</v>
      </c>
      <c r="R49" s="23">
        <v>1</v>
      </c>
      <c r="S49">
        <v>1</v>
      </c>
      <c r="T49">
        <v>0.25</v>
      </c>
      <c r="U49">
        <v>0.25</v>
      </c>
      <c r="V49">
        <v>0.3</v>
      </c>
      <c r="W49">
        <v>0.25</v>
      </c>
      <c r="X49">
        <v>0</v>
      </c>
      <c r="Y49">
        <v>0</v>
      </c>
      <c r="Z49">
        <v>0</v>
      </c>
      <c r="AA49">
        <v>0</v>
      </c>
      <c r="AB49" s="21">
        <f t="shared" si="4"/>
        <v>-4.6051701859880909</v>
      </c>
      <c r="AC49" s="21">
        <f t="shared" si="6"/>
        <v>-9.0056661414878221</v>
      </c>
      <c r="AD49" s="21">
        <f t="shared" si="7"/>
        <v>-3.3492146807186116</v>
      </c>
      <c r="AE49" s="21">
        <f t="shared" si="8"/>
        <v>-3.4594937006934927</v>
      </c>
      <c r="AF49" s="21">
        <f t="shared" si="9"/>
        <v>-3.7689789653259482</v>
      </c>
      <c r="AG49" s="21">
        <f t="shared" si="10"/>
        <v>-1.7502374349510512</v>
      </c>
      <c r="AH49" s="21" t="str">
        <f t="shared" si="11"/>
        <v>na</v>
      </c>
      <c r="AI49" s="21" t="str">
        <f t="shared" si="12"/>
        <v>na</v>
      </c>
      <c r="AJ49" s="21" t="str">
        <f t="shared" si="13"/>
        <v>na</v>
      </c>
      <c r="AK49" s="21" t="str">
        <f t="shared" si="14"/>
        <v>na</v>
      </c>
      <c r="AL49" s="52">
        <f t="shared" si="5"/>
        <v>1</v>
      </c>
      <c r="AM49" s="21">
        <f t="shared" si="15"/>
        <v>3.8241975308641978</v>
      </c>
      <c r="AN49" s="21">
        <f t="shared" si="16"/>
        <v>0.52892561983471076</v>
      </c>
      <c r="AO49" s="21">
        <f t="shared" si="17"/>
        <v>0.56433075550267697</v>
      </c>
      <c r="AP49" s="21">
        <f t="shared" si="18"/>
        <v>0.6698168347009078</v>
      </c>
      <c r="AQ49" s="21">
        <f t="shared" si="19"/>
        <v>0.14444501831569651</v>
      </c>
      <c r="AR49" s="21" t="str">
        <f t="shared" si="20"/>
        <v>na</v>
      </c>
      <c r="AS49" s="21" t="str">
        <f t="shared" si="21"/>
        <v>na</v>
      </c>
      <c r="AT49" s="21" t="str">
        <f t="shared" si="22"/>
        <v>na</v>
      </c>
      <c r="AU49" s="53" t="str">
        <f t="shared" si="23"/>
        <v>na</v>
      </c>
    </row>
    <row r="50" spans="1:47" ht="16.5" x14ac:dyDescent="0.35">
      <c r="A50" s="1" t="s">
        <v>108</v>
      </c>
      <c r="B50" s="48">
        <v>1</v>
      </c>
      <c r="D50">
        <v>1</v>
      </c>
      <c r="E50">
        <v>1</v>
      </c>
      <c r="F50">
        <v>1</v>
      </c>
      <c r="G50" s="49">
        <v>1</v>
      </c>
      <c r="H50" t="s">
        <v>245</v>
      </c>
      <c r="I50" t="s">
        <v>246</v>
      </c>
      <c r="J50" s="19">
        <v>2</v>
      </c>
      <c r="K50" s="34"/>
      <c r="L50" s="21">
        <v>362.12937977956364</v>
      </c>
      <c r="M50" s="78">
        <v>20.103000000000002</v>
      </c>
      <c r="N50" s="21">
        <v>0</v>
      </c>
      <c r="O50" s="21">
        <v>0</v>
      </c>
      <c r="P50" s="21">
        <f t="shared" si="24"/>
        <v>0.01</v>
      </c>
      <c r="Q50" s="21">
        <f t="shared" si="25"/>
        <v>0.01</v>
      </c>
      <c r="R50" s="23">
        <v>1</v>
      </c>
      <c r="S50">
        <v>0.125</v>
      </c>
      <c r="T50">
        <v>0.125</v>
      </c>
      <c r="U50">
        <v>0.125</v>
      </c>
      <c r="V50">
        <v>0.15</v>
      </c>
      <c r="W50">
        <v>1</v>
      </c>
      <c r="X50">
        <v>0</v>
      </c>
      <c r="Y50">
        <v>1</v>
      </c>
      <c r="Z50">
        <v>0</v>
      </c>
      <c r="AA50">
        <v>1</v>
      </c>
      <c r="AB50" s="21">
        <f t="shared" si="4"/>
        <v>-4.6051701859880909</v>
      </c>
      <c r="AC50" s="21">
        <f t="shared" si="6"/>
        <v>-1.1257082676859778</v>
      </c>
      <c r="AD50" s="21">
        <f t="shared" si="7"/>
        <v>-1.6746073403593058</v>
      </c>
      <c r="AE50" s="21">
        <f t="shared" si="8"/>
        <v>-1.7297468503467464</v>
      </c>
      <c r="AF50" s="21">
        <f t="shared" si="9"/>
        <v>-1.8844894826629741</v>
      </c>
      <c r="AG50" s="21">
        <f t="shared" si="10"/>
        <v>-7.0009497398042049</v>
      </c>
      <c r="AH50" s="21" t="str">
        <f t="shared" si="11"/>
        <v>na</v>
      </c>
      <c r="AI50" s="21">
        <f t="shared" si="12"/>
        <v>-5.7873403103605128</v>
      </c>
      <c r="AJ50" s="21" t="str">
        <f t="shared" si="13"/>
        <v>na</v>
      </c>
      <c r="AK50" s="21">
        <f t="shared" si="14"/>
        <v>-8.438524139687674</v>
      </c>
      <c r="AL50" s="52">
        <f t="shared" si="5"/>
        <v>1</v>
      </c>
      <c r="AM50" s="21">
        <f t="shared" si="15"/>
        <v>5.975308641975309E-2</v>
      </c>
      <c r="AN50" s="21">
        <f t="shared" si="16"/>
        <v>0.13223140495867769</v>
      </c>
      <c r="AO50" s="21">
        <f t="shared" si="17"/>
        <v>0.14108268887566924</v>
      </c>
      <c r="AP50" s="21">
        <f t="shared" si="18"/>
        <v>0.16745420867522695</v>
      </c>
      <c r="AQ50" s="21">
        <f t="shared" si="19"/>
        <v>2.3111202930511441</v>
      </c>
      <c r="AR50" s="21" t="str">
        <f t="shared" si="20"/>
        <v>na</v>
      </c>
      <c r="AS50" s="21">
        <f t="shared" si="21"/>
        <v>1.5793074088753833</v>
      </c>
      <c r="AT50" s="21" t="str">
        <f t="shared" si="22"/>
        <v>na</v>
      </c>
      <c r="AU50" s="53">
        <f t="shared" si="23"/>
        <v>3.3576979495021999</v>
      </c>
    </row>
    <row r="51" spans="1:47" ht="16.5" x14ac:dyDescent="0.35">
      <c r="A51" s="1" t="s">
        <v>109</v>
      </c>
      <c r="B51" s="48"/>
      <c r="D51">
        <v>1</v>
      </c>
      <c r="G51" s="49"/>
      <c r="H51" t="s">
        <v>245</v>
      </c>
      <c r="I51" t="s">
        <v>246</v>
      </c>
      <c r="J51" s="19">
        <v>9</v>
      </c>
      <c r="K51" s="34"/>
      <c r="L51" s="21">
        <v>0.65752529468765053</v>
      </c>
      <c r="M51" s="78">
        <v>20.103000000000002</v>
      </c>
      <c r="N51" s="21">
        <v>0</v>
      </c>
      <c r="O51" s="21">
        <v>0</v>
      </c>
      <c r="P51" s="21">
        <f t="shared" si="24"/>
        <v>0.01</v>
      </c>
      <c r="Q51" s="21">
        <f t="shared" si="25"/>
        <v>0.01</v>
      </c>
      <c r="R51" s="23">
        <v>1</v>
      </c>
      <c r="S51">
        <v>0.25</v>
      </c>
      <c r="T51">
        <v>0</v>
      </c>
      <c r="U51">
        <v>0.375</v>
      </c>
      <c r="V51">
        <v>1</v>
      </c>
      <c r="W51">
        <v>1</v>
      </c>
      <c r="X51">
        <v>0</v>
      </c>
      <c r="Y51">
        <v>1</v>
      </c>
      <c r="Z51">
        <v>1</v>
      </c>
      <c r="AA51">
        <v>0</v>
      </c>
      <c r="AB51" s="21">
        <f t="shared" si="4"/>
        <v>-4.6051701859880909</v>
      </c>
      <c r="AC51" s="21">
        <f t="shared" si="6"/>
        <v>-2.2514165353719555</v>
      </c>
      <c r="AD51" s="21" t="str">
        <f t="shared" si="7"/>
        <v>na</v>
      </c>
      <c r="AE51" s="21">
        <f t="shared" si="8"/>
        <v>-5.1892405510402382</v>
      </c>
      <c r="AF51" s="21">
        <f t="shared" si="9"/>
        <v>-12.56326321775316</v>
      </c>
      <c r="AG51" s="21">
        <f t="shared" si="10"/>
        <v>-7.0009497398042049</v>
      </c>
      <c r="AH51" s="21" t="str">
        <f t="shared" si="11"/>
        <v>na</v>
      </c>
      <c r="AI51" s="21">
        <f t="shared" si="12"/>
        <v>-5.7873403103605128</v>
      </c>
      <c r="AJ51" s="21">
        <f t="shared" si="13"/>
        <v>-6.2797775263473969</v>
      </c>
      <c r="AK51" s="21" t="str">
        <f t="shared" si="14"/>
        <v>na</v>
      </c>
      <c r="AL51" s="52">
        <f t="shared" si="5"/>
        <v>1</v>
      </c>
      <c r="AM51" s="21">
        <f t="shared" si="15"/>
        <v>0.23901234567901236</v>
      </c>
      <c r="AN51" s="21" t="str">
        <f t="shared" si="16"/>
        <v>na</v>
      </c>
      <c r="AO51" s="21">
        <f t="shared" si="17"/>
        <v>1.2697441998810231</v>
      </c>
      <c r="AP51" s="21">
        <f t="shared" si="18"/>
        <v>7.4424092744545316</v>
      </c>
      <c r="AQ51" s="21">
        <f t="shared" si="19"/>
        <v>2.3111202930511441</v>
      </c>
      <c r="AR51" s="21" t="str">
        <f t="shared" si="20"/>
        <v>na</v>
      </c>
      <c r="AS51" s="21">
        <f t="shared" si="21"/>
        <v>1.5793074088753833</v>
      </c>
      <c r="AT51" s="21">
        <f t="shared" si="22"/>
        <v>1.8595041322314052</v>
      </c>
      <c r="AU51" s="53" t="str">
        <f t="shared" si="23"/>
        <v>na</v>
      </c>
    </row>
    <row r="52" spans="1:47" ht="16.5" x14ac:dyDescent="0.35">
      <c r="A52" s="1" t="s">
        <v>232</v>
      </c>
      <c r="B52" s="48">
        <v>1</v>
      </c>
      <c r="C52">
        <v>1</v>
      </c>
      <c r="E52">
        <v>1</v>
      </c>
      <c r="G52" s="49">
        <v>1</v>
      </c>
      <c r="H52" t="s">
        <v>245</v>
      </c>
      <c r="I52" t="s">
        <v>246</v>
      </c>
      <c r="J52" s="19">
        <v>50</v>
      </c>
      <c r="K52" s="34"/>
      <c r="L52" s="21">
        <v>2.5900851603532908</v>
      </c>
      <c r="M52" s="78">
        <v>20.103000000000002</v>
      </c>
      <c r="N52" s="21">
        <v>0</v>
      </c>
      <c r="O52" s="21">
        <v>0</v>
      </c>
      <c r="P52" s="21">
        <f t="shared" si="24"/>
        <v>0.01</v>
      </c>
      <c r="Q52" s="21">
        <f t="shared" si="25"/>
        <v>0.01</v>
      </c>
      <c r="R52" s="23">
        <v>1</v>
      </c>
      <c r="S52">
        <v>1</v>
      </c>
      <c r="T52">
        <v>0.375</v>
      </c>
      <c r="U52">
        <v>0.125</v>
      </c>
      <c r="V52">
        <v>0.1</v>
      </c>
      <c r="W52">
        <v>0.05</v>
      </c>
      <c r="X52">
        <v>0</v>
      </c>
      <c r="Y52">
        <v>0</v>
      </c>
      <c r="Z52">
        <v>0</v>
      </c>
      <c r="AA52">
        <v>0.125</v>
      </c>
      <c r="AB52" s="21">
        <f t="shared" si="4"/>
        <v>-4.6051701859880909</v>
      </c>
      <c r="AC52" s="21">
        <f t="shared" si="6"/>
        <v>-9.0056661414878221</v>
      </c>
      <c r="AD52" s="21">
        <f t="shared" si="7"/>
        <v>-5.0238220210779172</v>
      </c>
      <c r="AE52" s="21">
        <f t="shared" si="8"/>
        <v>-1.7297468503467464</v>
      </c>
      <c r="AF52" s="21">
        <f t="shared" si="9"/>
        <v>-1.2563263217753162</v>
      </c>
      <c r="AG52" s="21">
        <f t="shared" si="10"/>
        <v>-0.35004748699021027</v>
      </c>
      <c r="AH52" s="21" t="str">
        <f t="shared" si="11"/>
        <v>na</v>
      </c>
      <c r="AI52" s="21" t="str">
        <f t="shared" si="12"/>
        <v>na</v>
      </c>
      <c r="AJ52" s="21" t="str">
        <f t="shared" si="13"/>
        <v>na</v>
      </c>
      <c r="AK52" s="21">
        <f t="shared" si="14"/>
        <v>-1.0548155174609593</v>
      </c>
      <c r="AL52" s="52">
        <f t="shared" si="5"/>
        <v>1</v>
      </c>
      <c r="AM52" s="21">
        <f t="shared" si="15"/>
        <v>3.8241975308641978</v>
      </c>
      <c r="AN52" s="21">
        <f t="shared" si="16"/>
        <v>1.190082644628099</v>
      </c>
      <c r="AO52" s="21">
        <f t="shared" si="17"/>
        <v>0.14108268887566924</v>
      </c>
      <c r="AP52" s="21">
        <f t="shared" si="18"/>
        <v>7.4424092744545325E-2</v>
      </c>
      <c r="AQ52" s="21">
        <f t="shared" si="19"/>
        <v>5.7778007326278608E-3</v>
      </c>
      <c r="AR52" s="21" t="str">
        <f t="shared" si="20"/>
        <v>na</v>
      </c>
      <c r="AS52" s="21" t="str">
        <f t="shared" si="21"/>
        <v>na</v>
      </c>
      <c r="AT52" s="21" t="str">
        <f t="shared" si="22"/>
        <v>na</v>
      </c>
      <c r="AU52" s="53">
        <f t="shared" si="23"/>
        <v>5.2464030460971874E-2</v>
      </c>
    </row>
    <row r="53" spans="1:47" ht="16.5" x14ac:dyDescent="0.35">
      <c r="A53" s="14" t="s">
        <v>62</v>
      </c>
      <c r="B53" s="33"/>
      <c r="C53" s="15"/>
      <c r="D53" s="15">
        <v>1</v>
      </c>
      <c r="E53" s="15">
        <v>1</v>
      </c>
      <c r="F53" s="15"/>
      <c r="G53" s="37"/>
      <c r="H53" t="s">
        <v>245</v>
      </c>
      <c r="I53" t="s">
        <v>246</v>
      </c>
      <c r="J53" s="19">
        <v>2</v>
      </c>
      <c r="K53" s="34"/>
      <c r="L53" s="21">
        <v>54.015254541417917</v>
      </c>
      <c r="M53" s="78">
        <v>20.103000000000002</v>
      </c>
      <c r="N53" s="21">
        <v>47.513849206349207</v>
      </c>
      <c r="O53" s="21">
        <v>14.032196172523426</v>
      </c>
      <c r="P53" s="21">
        <f t="shared" si="24"/>
        <v>0.87963760626021759</v>
      </c>
      <c r="Q53" s="21">
        <f t="shared" si="25"/>
        <v>0.2597820984396878</v>
      </c>
      <c r="R53" s="26">
        <v>1</v>
      </c>
      <c r="S53" s="15">
        <v>0.25</v>
      </c>
      <c r="T53" s="15">
        <v>0</v>
      </c>
      <c r="U53" s="15">
        <v>0.25</v>
      </c>
      <c r="V53" s="15">
        <v>0.15</v>
      </c>
      <c r="W53" s="15">
        <v>1</v>
      </c>
      <c r="X53" s="15">
        <v>0</v>
      </c>
      <c r="Y53" s="15">
        <v>0.25</v>
      </c>
      <c r="Z53" s="15">
        <v>0</v>
      </c>
      <c r="AA53" s="15">
        <v>0.25</v>
      </c>
      <c r="AB53" s="21">
        <f t="shared" si="4"/>
        <v>-0.12824526739528394</v>
      </c>
      <c r="AC53" s="21">
        <f t="shared" si="6"/>
        <v>-6.2697686282138815E-2</v>
      </c>
      <c r="AD53" s="21" t="str">
        <f t="shared" si="7"/>
        <v>na</v>
      </c>
      <c r="AE53" s="21">
        <f t="shared" si="8"/>
        <v>-9.6340347214018185E-2</v>
      </c>
      <c r="AF53" s="21">
        <f t="shared" si="9"/>
        <v>-5.2479462831373933E-2</v>
      </c>
      <c r="AG53" s="21">
        <f t="shared" si="10"/>
        <v>-0.19496319031464684</v>
      </c>
      <c r="AH53" s="21" t="str">
        <f t="shared" si="11"/>
        <v>na</v>
      </c>
      <c r="AI53" s="21">
        <f t="shared" si="12"/>
        <v>-4.0291616576296103E-2</v>
      </c>
      <c r="AJ53" s="21" t="str">
        <f t="shared" si="13"/>
        <v>na</v>
      </c>
      <c r="AK53" s="21">
        <f t="shared" si="14"/>
        <v>-5.8749228639180348E-2</v>
      </c>
      <c r="AL53" s="52">
        <f t="shared" si="5"/>
        <v>8.7218952215045359E-2</v>
      </c>
      <c r="AM53" s="21">
        <f t="shared" si="15"/>
        <v>2.0846406356583681E-2</v>
      </c>
      <c r="AN53" s="21" t="str">
        <f t="shared" si="16"/>
        <v>na</v>
      </c>
      <c r="AO53" s="21">
        <f t="shared" si="17"/>
        <v>4.9220337197668426E-2</v>
      </c>
      <c r="AP53" s="21">
        <f t="shared" si="18"/>
        <v>1.4605180624652854E-2</v>
      </c>
      <c r="AQ53" s="21">
        <f t="shared" si="19"/>
        <v>0.20157349040284939</v>
      </c>
      <c r="AR53" s="21" t="str">
        <f t="shared" si="20"/>
        <v>na</v>
      </c>
      <c r="AS53" s="21">
        <f t="shared" si="21"/>
        <v>8.6090960892230735E-3</v>
      </c>
      <c r="AT53" s="21" t="str">
        <f t="shared" si="22"/>
        <v>na</v>
      </c>
      <c r="AU53" s="53">
        <f t="shared" si="23"/>
        <v>1.8303431063136762E-2</v>
      </c>
    </row>
    <row r="54" spans="1:47" ht="16.5" x14ac:dyDescent="0.35">
      <c r="A54" s="10" t="s">
        <v>114</v>
      </c>
      <c r="B54" s="48"/>
      <c r="D54">
        <v>1</v>
      </c>
      <c r="E54">
        <v>1</v>
      </c>
      <c r="F54">
        <v>1</v>
      </c>
      <c r="G54" s="49">
        <v>1</v>
      </c>
      <c r="H54" t="s">
        <v>245</v>
      </c>
      <c r="I54" t="s">
        <v>246</v>
      </c>
      <c r="J54" s="19">
        <v>2</v>
      </c>
      <c r="K54" s="34"/>
      <c r="L54" s="21">
        <v>9.7475332230480021</v>
      </c>
      <c r="M54" s="78">
        <v>20.103000000000002</v>
      </c>
      <c r="N54" s="21">
        <v>2.8383333333333334</v>
      </c>
      <c r="O54" s="21">
        <v>2.2194150561554191</v>
      </c>
      <c r="P54" s="21">
        <f t="shared" si="24"/>
        <v>0.29118478166579681</v>
      </c>
      <c r="Q54" s="21">
        <f t="shared" si="25"/>
        <v>0.22768991963090945</v>
      </c>
      <c r="R54" s="23">
        <v>1</v>
      </c>
      <c r="S54">
        <v>1</v>
      </c>
      <c r="T54">
        <v>0.25</v>
      </c>
      <c r="U54">
        <v>0.375</v>
      </c>
      <c r="V54">
        <v>0.25</v>
      </c>
      <c r="W54">
        <v>1</v>
      </c>
      <c r="X54">
        <v>0</v>
      </c>
      <c r="Y54">
        <v>0.25</v>
      </c>
      <c r="Z54">
        <v>0</v>
      </c>
      <c r="AA54">
        <v>0.25</v>
      </c>
      <c r="AB54" s="21">
        <f t="shared" si="4"/>
        <v>-1.2337972247883078</v>
      </c>
      <c r="AC54" s="21">
        <f t="shared" si="6"/>
        <v>-2.4127590173638018</v>
      </c>
      <c r="AD54" s="21">
        <f t="shared" si="7"/>
        <v>-0.89730707257331477</v>
      </c>
      <c r="AE54" s="21">
        <f t="shared" si="8"/>
        <v>-1.3902788240297514</v>
      </c>
      <c r="AF54" s="21">
        <f t="shared" si="9"/>
        <v>-0.84147374941275188</v>
      </c>
      <c r="AG54" s="21">
        <f t="shared" si="10"/>
        <v>-1.8756640929654431</v>
      </c>
      <c r="AH54" s="21" t="str">
        <f t="shared" si="11"/>
        <v>na</v>
      </c>
      <c r="AI54" s="21">
        <f t="shared" si="12"/>
        <v>-0.38762977943540705</v>
      </c>
      <c r="AJ54" s="21" t="str">
        <f t="shared" si="13"/>
        <v>na</v>
      </c>
      <c r="AK54" s="21">
        <f t="shared" si="14"/>
        <v>-0.56520319794771634</v>
      </c>
      <c r="AL54" s="52">
        <f t="shared" si="5"/>
        <v>0.61143495139011395</v>
      </c>
      <c r="AM54" s="21">
        <f t="shared" si="15"/>
        <v>2.3382480313901444</v>
      </c>
      <c r="AN54" s="21">
        <f t="shared" si="16"/>
        <v>0.3234036106526223</v>
      </c>
      <c r="AO54" s="21">
        <f t="shared" si="17"/>
        <v>0.77636598313213256</v>
      </c>
      <c r="AP54" s="21">
        <f t="shared" si="18"/>
        <v>0.28440932205946495</v>
      </c>
      <c r="AQ54" s="21">
        <f t="shared" si="19"/>
        <v>1.4130997240384322</v>
      </c>
      <c r="AR54" s="21" t="str">
        <f t="shared" si="20"/>
        <v>na</v>
      </c>
      <c r="AS54" s="21">
        <f t="shared" si="21"/>
        <v>6.0352734298485436E-2</v>
      </c>
      <c r="AT54" s="21" t="str">
        <f t="shared" si="22"/>
        <v>na</v>
      </c>
      <c r="AU54" s="53">
        <f t="shared" si="23"/>
        <v>0.12831336765853518</v>
      </c>
    </row>
    <row r="55" spans="1:47" ht="16.5" x14ac:dyDescent="0.35">
      <c r="A55" s="1" t="s">
        <v>86</v>
      </c>
      <c r="B55" s="48"/>
      <c r="G55" s="49">
        <v>1</v>
      </c>
      <c r="H55" t="s">
        <v>245</v>
      </c>
      <c r="I55" t="s">
        <v>246</v>
      </c>
      <c r="J55" s="19">
        <v>37</v>
      </c>
      <c r="K55" s="34"/>
      <c r="L55" s="21">
        <v>3.4333399458350296E-2</v>
      </c>
      <c r="M55" s="78">
        <v>20.103000000000002</v>
      </c>
      <c r="N55" s="21">
        <v>0</v>
      </c>
      <c r="O55" s="21">
        <v>0</v>
      </c>
      <c r="P55" s="21">
        <f t="shared" si="24"/>
        <v>0.01</v>
      </c>
      <c r="Q55" s="21">
        <f t="shared" si="25"/>
        <v>0.01</v>
      </c>
      <c r="R55" s="25">
        <v>1</v>
      </c>
      <c r="S55" s="3">
        <v>0.25</v>
      </c>
      <c r="T55" s="3">
        <v>0</v>
      </c>
      <c r="U55" s="3">
        <v>0.25</v>
      </c>
      <c r="V55" s="3">
        <v>0.25</v>
      </c>
      <c r="W55" s="3">
        <v>1</v>
      </c>
      <c r="X55" s="3">
        <v>0</v>
      </c>
      <c r="Y55" s="3">
        <v>0</v>
      </c>
      <c r="Z55" s="3">
        <v>0</v>
      </c>
      <c r="AA55" s="3">
        <v>0</v>
      </c>
      <c r="AB55" s="21">
        <f t="shared" si="4"/>
        <v>-4.6051701859880909</v>
      </c>
      <c r="AC55" s="21">
        <f t="shared" si="6"/>
        <v>-2.2514165353719555</v>
      </c>
      <c r="AD55" s="21" t="str">
        <f t="shared" si="7"/>
        <v>na</v>
      </c>
      <c r="AE55" s="21">
        <f t="shared" si="8"/>
        <v>-3.4594937006934927</v>
      </c>
      <c r="AF55" s="21">
        <f t="shared" si="9"/>
        <v>-3.1408158044382901</v>
      </c>
      <c r="AG55" s="21">
        <f t="shared" si="10"/>
        <v>-7.0009497398042049</v>
      </c>
      <c r="AH55" s="21" t="str">
        <f t="shared" si="11"/>
        <v>na</v>
      </c>
      <c r="AI55" s="21" t="str">
        <f t="shared" si="12"/>
        <v>na</v>
      </c>
      <c r="AJ55" s="21" t="str">
        <f t="shared" si="13"/>
        <v>na</v>
      </c>
      <c r="AK55" s="21" t="str">
        <f t="shared" si="14"/>
        <v>na</v>
      </c>
      <c r="AL55" s="52">
        <f t="shared" si="5"/>
        <v>1</v>
      </c>
      <c r="AM55" s="21">
        <f t="shared" si="15"/>
        <v>0.23901234567901236</v>
      </c>
      <c r="AN55" s="21" t="str">
        <f t="shared" si="16"/>
        <v>na</v>
      </c>
      <c r="AO55" s="21">
        <f t="shared" si="17"/>
        <v>0.56433075550267697</v>
      </c>
      <c r="AP55" s="21">
        <f t="shared" si="18"/>
        <v>0.46515057965340822</v>
      </c>
      <c r="AQ55" s="21">
        <f t="shared" si="19"/>
        <v>2.3111202930511441</v>
      </c>
      <c r="AR55" s="21" t="str">
        <f t="shared" si="20"/>
        <v>na</v>
      </c>
      <c r="AS55" s="21" t="str">
        <f t="shared" si="21"/>
        <v>na</v>
      </c>
      <c r="AT55" s="21" t="str">
        <f t="shared" si="22"/>
        <v>na</v>
      </c>
      <c r="AU55" s="53" t="str">
        <f t="shared" si="23"/>
        <v>na</v>
      </c>
    </row>
    <row r="56" spans="1:47" ht="16.5" x14ac:dyDescent="0.35">
      <c r="A56" s="1" t="s">
        <v>87</v>
      </c>
      <c r="B56" s="48"/>
      <c r="C56">
        <v>1</v>
      </c>
      <c r="E56">
        <v>1</v>
      </c>
      <c r="F56">
        <v>1</v>
      </c>
      <c r="G56" s="49">
        <v>1</v>
      </c>
      <c r="H56" t="s">
        <v>245</v>
      </c>
      <c r="I56" t="s">
        <v>246</v>
      </c>
      <c r="J56" s="19">
        <v>3</v>
      </c>
      <c r="K56" s="34"/>
      <c r="L56" s="21">
        <v>122.81874234250074</v>
      </c>
      <c r="M56" s="78">
        <v>20.103000000000002</v>
      </c>
      <c r="N56" s="21">
        <v>0</v>
      </c>
      <c r="O56" s="21">
        <v>0</v>
      </c>
      <c r="P56" s="21">
        <f t="shared" si="24"/>
        <v>0.01</v>
      </c>
      <c r="Q56" s="21">
        <f t="shared" si="25"/>
        <v>0.01</v>
      </c>
      <c r="R56" s="25">
        <v>1</v>
      </c>
      <c r="S56" s="3">
        <v>1</v>
      </c>
      <c r="T56" s="3">
        <v>0.125</v>
      </c>
      <c r="U56" s="3">
        <v>0.25</v>
      </c>
      <c r="V56" s="3">
        <v>1</v>
      </c>
      <c r="W56" s="3">
        <v>0.1</v>
      </c>
      <c r="X56" s="3">
        <v>0</v>
      </c>
      <c r="Y56" s="3">
        <v>0</v>
      </c>
      <c r="Z56" s="3">
        <v>0</v>
      </c>
      <c r="AA56" s="3">
        <v>0</v>
      </c>
      <c r="AB56" s="21">
        <f t="shared" si="4"/>
        <v>-4.6051701859880909</v>
      </c>
      <c r="AC56" s="21">
        <f t="shared" si="6"/>
        <v>-9.0056661414878221</v>
      </c>
      <c r="AD56" s="21">
        <f t="shared" si="7"/>
        <v>-1.6746073403593058</v>
      </c>
      <c r="AE56" s="21">
        <f t="shared" si="8"/>
        <v>-3.4594937006934927</v>
      </c>
      <c r="AF56" s="21">
        <f t="shared" si="9"/>
        <v>-12.56326321775316</v>
      </c>
      <c r="AG56" s="21">
        <f t="shared" si="10"/>
        <v>-0.70009497398042053</v>
      </c>
      <c r="AH56" s="21" t="str">
        <f t="shared" si="11"/>
        <v>na</v>
      </c>
      <c r="AI56" s="21" t="str">
        <f t="shared" si="12"/>
        <v>na</v>
      </c>
      <c r="AJ56" s="21" t="str">
        <f t="shared" si="13"/>
        <v>na</v>
      </c>
      <c r="AK56" s="21" t="str">
        <f t="shared" si="14"/>
        <v>na</v>
      </c>
      <c r="AL56" s="52">
        <f t="shared" si="5"/>
        <v>1</v>
      </c>
      <c r="AM56" s="21">
        <f t="shared" si="15"/>
        <v>3.8241975308641978</v>
      </c>
      <c r="AN56" s="21">
        <f t="shared" si="16"/>
        <v>0.13223140495867769</v>
      </c>
      <c r="AO56" s="21">
        <f t="shared" si="17"/>
        <v>0.56433075550267697</v>
      </c>
      <c r="AP56" s="21">
        <f t="shared" si="18"/>
        <v>7.4424092744545316</v>
      </c>
      <c r="AQ56" s="21">
        <f t="shared" si="19"/>
        <v>2.3111202930511443E-2</v>
      </c>
      <c r="AR56" s="21" t="str">
        <f t="shared" si="20"/>
        <v>na</v>
      </c>
      <c r="AS56" s="21" t="str">
        <f t="shared" si="21"/>
        <v>na</v>
      </c>
      <c r="AT56" s="21" t="str">
        <f t="shared" si="22"/>
        <v>na</v>
      </c>
      <c r="AU56" s="53" t="str">
        <f t="shared" si="23"/>
        <v>na</v>
      </c>
    </row>
    <row r="57" spans="1:47" ht="16.5" x14ac:dyDescent="0.35">
      <c r="A57" s="1" t="s">
        <v>236</v>
      </c>
      <c r="B57" s="48">
        <v>1</v>
      </c>
      <c r="C57">
        <v>1</v>
      </c>
      <c r="G57" s="49"/>
      <c r="H57" t="s">
        <v>245</v>
      </c>
      <c r="I57" t="s">
        <v>246</v>
      </c>
      <c r="J57" s="19">
        <v>45</v>
      </c>
      <c r="K57" s="34"/>
      <c r="L57" s="21">
        <v>2.6429120148207725</v>
      </c>
      <c r="M57" s="78">
        <v>20.103000000000002</v>
      </c>
      <c r="N57" s="21">
        <v>0</v>
      </c>
      <c r="O57" s="21">
        <v>0</v>
      </c>
      <c r="P57" s="21">
        <f t="shared" si="24"/>
        <v>0.01</v>
      </c>
      <c r="Q57" s="21">
        <f t="shared" si="25"/>
        <v>0.01</v>
      </c>
      <c r="R57" s="25">
        <v>1</v>
      </c>
      <c r="S57" s="3">
        <v>0.25</v>
      </c>
      <c r="T57" s="3">
        <v>0.25</v>
      </c>
      <c r="U57" s="3">
        <v>0.375</v>
      </c>
      <c r="V57" s="3">
        <v>0.1</v>
      </c>
      <c r="W57" s="3">
        <v>1</v>
      </c>
      <c r="X57" s="3">
        <v>0</v>
      </c>
      <c r="Y57" s="3">
        <v>0.25</v>
      </c>
      <c r="Z57" s="3">
        <v>0</v>
      </c>
      <c r="AA57" s="3">
        <v>0.25</v>
      </c>
      <c r="AB57" s="21">
        <f t="shared" si="4"/>
        <v>-4.6051701859880909</v>
      </c>
      <c r="AC57" s="21">
        <f t="shared" si="6"/>
        <v>-2.2514165353719555</v>
      </c>
      <c r="AD57" s="21">
        <f t="shared" si="7"/>
        <v>-3.3492146807186116</v>
      </c>
      <c r="AE57" s="21">
        <f t="shared" si="8"/>
        <v>-5.1892405510402382</v>
      </c>
      <c r="AF57" s="21">
        <f t="shared" si="9"/>
        <v>-1.2563263217753162</v>
      </c>
      <c r="AG57" s="21">
        <f t="shared" si="10"/>
        <v>-7.0009497398042049</v>
      </c>
      <c r="AH57" s="21" t="str">
        <f t="shared" si="11"/>
        <v>na</v>
      </c>
      <c r="AI57" s="21">
        <f t="shared" si="12"/>
        <v>-1.4468350775901282</v>
      </c>
      <c r="AJ57" s="21" t="str">
        <f t="shared" si="13"/>
        <v>na</v>
      </c>
      <c r="AK57" s="21">
        <f t="shared" si="14"/>
        <v>-2.1096310349219185</v>
      </c>
      <c r="AL57" s="52">
        <f t="shared" si="5"/>
        <v>1</v>
      </c>
      <c r="AM57" s="21">
        <f t="shared" si="15"/>
        <v>0.23901234567901236</v>
      </c>
      <c r="AN57" s="21">
        <f t="shared" si="16"/>
        <v>0.52892561983471076</v>
      </c>
      <c r="AO57" s="21">
        <f t="shared" si="17"/>
        <v>1.2697441998810231</v>
      </c>
      <c r="AP57" s="21">
        <f t="shared" si="18"/>
        <v>7.4424092744545325E-2</v>
      </c>
      <c r="AQ57" s="21">
        <f t="shared" si="19"/>
        <v>2.3111202930511441</v>
      </c>
      <c r="AR57" s="21" t="str">
        <f t="shared" si="20"/>
        <v>na</v>
      </c>
      <c r="AS57" s="21">
        <f t="shared" si="21"/>
        <v>9.8706713054711459E-2</v>
      </c>
      <c r="AT57" s="21" t="str">
        <f t="shared" si="22"/>
        <v>na</v>
      </c>
      <c r="AU57" s="53">
        <f t="shared" si="23"/>
        <v>0.20985612184388749</v>
      </c>
    </row>
    <row r="58" spans="1:47" ht="16.5" x14ac:dyDescent="0.35">
      <c r="A58" s="1" t="s">
        <v>63</v>
      </c>
      <c r="B58" s="48"/>
      <c r="C58">
        <v>1</v>
      </c>
      <c r="E58">
        <v>1</v>
      </c>
      <c r="G58" s="49">
        <v>1</v>
      </c>
      <c r="H58" t="s">
        <v>245</v>
      </c>
      <c r="I58" t="s">
        <v>246</v>
      </c>
      <c r="J58" s="19">
        <v>6</v>
      </c>
      <c r="K58" s="34"/>
      <c r="L58" s="21">
        <v>89.336424858372055</v>
      </c>
      <c r="M58" s="78">
        <v>20.103000000000002</v>
      </c>
      <c r="N58" s="21">
        <v>2.7252777777777779</v>
      </c>
      <c r="O58" s="21">
        <v>3.5365792079479621</v>
      </c>
      <c r="P58" s="21">
        <f t="shared" si="24"/>
        <v>3.0505785093798522E-2</v>
      </c>
      <c r="Q58" s="21">
        <f t="shared" si="25"/>
        <v>3.9587203243857325E-2</v>
      </c>
      <c r="R58" s="25">
        <v>1</v>
      </c>
      <c r="S58" s="3">
        <v>0</v>
      </c>
      <c r="T58" s="3">
        <v>0.25</v>
      </c>
      <c r="U58" s="3">
        <v>0.25</v>
      </c>
      <c r="V58" s="3">
        <v>0.15</v>
      </c>
      <c r="W58" s="3">
        <v>1</v>
      </c>
      <c r="X58" s="3">
        <v>0</v>
      </c>
      <c r="Y58" s="3">
        <v>1</v>
      </c>
      <c r="Z58" s="3">
        <v>0</v>
      </c>
      <c r="AA58" s="3">
        <v>0.25</v>
      </c>
      <c r="AB58" s="21">
        <f t="shared" si="4"/>
        <v>-3.4898389381483299</v>
      </c>
      <c r="AC58" s="21" t="str">
        <f t="shared" si="6"/>
        <v>na</v>
      </c>
      <c r="AD58" s="21">
        <f t="shared" si="7"/>
        <v>-2.5380646822896944</v>
      </c>
      <c r="AE58" s="21">
        <f t="shared" si="8"/>
        <v>-2.6216351047553306</v>
      </c>
      <c r="AF58" s="21">
        <f t="shared" si="9"/>
        <v>-1.4280828958587495</v>
      </c>
      <c r="AG58" s="21">
        <f t="shared" si="10"/>
        <v>-5.3053819987644895</v>
      </c>
      <c r="AH58" s="21" t="str">
        <f t="shared" si="11"/>
        <v>na</v>
      </c>
      <c r="AI58" s="21">
        <f t="shared" si="12"/>
        <v>-4.3856979759105448</v>
      </c>
      <c r="AJ58" s="21" t="str">
        <f t="shared" si="13"/>
        <v>na</v>
      </c>
      <c r="AK58" s="21">
        <f t="shared" si="14"/>
        <v>-1.5986971671964414</v>
      </c>
      <c r="AL58" s="52">
        <f t="shared" si="5"/>
        <v>1.6840121817113007</v>
      </c>
      <c r="AM58" s="21" t="str">
        <f t="shared" si="15"/>
        <v>na</v>
      </c>
      <c r="AN58" s="21">
        <f t="shared" si="16"/>
        <v>0.89071718702085323</v>
      </c>
      <c r="AO58" s="21">
        <f t="shared" si="17"/>
        <v>0.9503398667808497</v>
      </c>
      <c r="AP58" s="21">
        <f t="shared" si="18"/>
        <v>0.28199492728790837</v>
      </c>
      <c r="AQ58" s="21">
        <f t="shared" si="19"/>
        <v>3.8919547268983177</v>
      </c>
      <c r="AR58" s="21" t="str">
        <f t="shared" si="20"/>
        <v>na</v>
      </c>
      <c r="AS58" s="21">
        <f t="shared" si="21"/>
        <v>2.6595729152130554</v>
      </c>
      <c r="AT58" s="21" t="str">
        <f t="shared" si="22"/>
        <v>na</v>
      </c>
      <c r="AU58" s="53">
        <f t="shared" si="23"/>
        <v>0.35340026559179755</v>
      </c>
    </row>
    <row r="59" spans="1:47" ht="16.5" x14ac:dyDescent="0.35">
      <c r="A59" s="1" t="s">
        <v>64</v>
      </c>
      <c r="B59" s="48">
        <v>1</v>
      </c>
      <c r="D59">
        <v>1</v>
      </c>
      <c r="F59">
        <v>1</v>
      </c>
      <c r="G59" s="49"/>
      <c r="H59" t="s">
        <v>245</v>
      </c>
      <c r="I59" t="s">
        <v>246</v>
      </c>
      <c r="J59" s="19">
        <v>18</v>
      </c>
      <c r="K59" s="34"/>
      <c r="L59" s="21">
        <v>8.7967921213576918</v>
      </c>
      <c r="M59" s="78">
        <v>20.103000000000002</v>
      </c>
      <c r="N59" s="21">
        <v>3.3561111111111108</v>
      </c>
      <c r="O59" s="21">
        <v>2.3778611234591955</v>
      </c>
      <c r="P59" s="21">
        <f t="shared" si="24"/>
        <v>0.38151533704687912</v>
      </c>
      <c r="Q59" s="21">
        <f t="shared" si="25"/>
        <v>0.27031002786640795</v>
      </c>
      <c r="R59" s="25">
        <v>1</v>
      </c>
      <c r="S59">
        <v>0.25</v>
      </c>
      <c r="T59">
        <v>0</v>
      </c>
      <c r="U59">
        <v>0.25</v>
      </c>
      <c r="V59">
        <v>0.375</v>
      </c>
      <c r="W59">
        <v>1</v>
      </c>
      <c r="X59">
        <v>0</v>
      </c>
      <c r="Y59">
        <v>1</v>
      </c>
      <c r="Z59">
        <v>0</v>
      </c>
      <c r="AA59">
        <v>0</v>
      </c>
      <c r="AB59" s="21">
        <f t="shared" si="4"/>
        <v>-0.96360422710795901</v>
      </c>
      <c r="AC59" s="21">
        <f t="shared" si="6"/>
        <v>-0.4710953999194466</v>
      </c>
      <c r="AD59" s="21" t="str">
        <f t="shared" si="7"/>
        <v>na</v>
      </c>
      <c r="AE59" s="21">
        <f t="shared" si="8"/>
        <v>-0.72387829743719845</v>
      </c>
      <c r="AF59" s="21">
        <f t="shared" si="9"/>
        <v>-0.98579528991115373</v>
      </c>
      <c r="AG59" s="21">
        <f t="shared" si="10"/>
        <v>-1.4649067223556336</v>
      </c>
      <c r="AH59" s="21" t="str">
        <f t="shared" si="11"/>
        <v>na</v>
      </c>
      <c r="AI59" s="21">
        <f t="shared" si="12"/>
        <v>-1.2109662317678564</v>
      </c>
      <c r="AJ59" s="21" t="str">
        <f t="shared" si="13"/>
        <v>na</v>
      </c>
      <c r="AK59" s="21" t="str">
        <f t="shared" si="14"/>
        <v>na</v>
      </c>
      <c r="AL59" s="52">
        <f t="shared" si="5"/>
        <v>0.50199606372308558</v>
      </c>
      <c r="AM59" s="21">
        <f t="shared" si="15"/>
        <v>0.11998325671208564</v>
      </c>
      <c r="AN59" s="21" t="str">
        <f t="shared" si="16"/>
        <v>na</v>
      </c>
      <c r="AO59" s="21">
        <f t="shared" si="17"/>
        <v>0.2832918179002189</v>
      </c>
      <c r="AP59" s="21">
        <f t="shared" si="18"/>
        <v>0.52538346005517567</v>
      </c>
      <c r="AQ59" s="21">
        <f t="shared" si="19"/>
        <v>1.1601732899022184</v>
      </c>
      <c r="AR59" s="21" t="str">
        <f t="shared" si="20"/>
        <v>na</v>
      </c>
      <c r="AS59" s="21">
        <f t="shared" si="21"/>
        <v>0.79280610266414819</v>
      </c>
      <c r="AT59" s="21" t="str">
        <f t="shared" si="22"/>
        <v>na</v>
      </c>
      <c r="AU59" s="53" t="str">
        <f t="shared" si="23"/>
        <v>na</v>
      </c>
    </row>
    <row r="60" spans="1:47" ht="16.5" x14ac:dyDescent="0.35">
      <c r="A60" s="1" t="s">
        <v>110</v>
      </c>
      <c r="B60" s="48">
        <v>1</v>
      </c>
      <c r="C60">
        <v>1</v>
      </c>
      <c r="D60">
        <v>1</v>
      </c>
      <c r="F60">
        <v>1</v>
      </c>
      <c r="G60" s="49"/>
      <c r="H60" t="s">
        <v>245</v>
      </c>
      <c r="I60" t="s">
        <v>246</v>
      </c>
      <c r="J60" s="19">
        <v>3</v>
      </c>
      <c r="K60" s="34"/>
      <c r="L60" s="21">
        <v>1323.6259093325989</v>
      </c>
      <c r="M60" s="78">
        <v>20.103000000000002</v>
      </c>
      <c r="N60" s="21">
        <v>881.20388888888886</v>
      </c>
      <c r="O60" s="21">
        <v>818.81592187244394</v>
      </c>
      <c r="P60" s="21">
        <f t="shared" si="24"/>
        <v>0.66574995448163377</v>
      </c>
      <c r="Q60" s="21">
        <f t="shared" si="25"/>
        <v>0.6186158159183428</v>
      </c>
      <c r="R60" s="23">
        <v>1</v>
      </c>
      <c r="S60" s="3">
        <v>0.125</v>
      </c>
      <c r="T60">
        <v>0.25</v>
      </c>
      <c r="U60">
        <v>0.375</v>
      </c>
      <c r="V60">
        <v>0.25</v>
      </c>
      <c r="W60">
        <v>1</v>
      </c>
      <c r="X60">
        <v>0</v>
      </c>
      <c r="Y60">
        <v>1</v>
      </c>
      <c r="Z60">
        <v>1</v>
      </c>
      <c r="AA60">
        <v>1</v>
      </c>
      <c r="AB60" s="21">
        <f t="shared" si="4"/>
        <v>-0.40684112265965805</v>
      </c>
      <c r="AC60" s="21">
        <f t="shared" si="6"/>
        <v>-9.9450052205694181E-2</v>
      </c>
      <c r="AD60" s="21">
        <f t="shared" si="7"/>
        <v>-0.29588445284338766</v>
      </c>
      <c r="AE60" s="21">
        <f t="shared" si="8"/>
        <v>-0.45844048455795611</v>
      </c>
      <c r="AF60" s="21">
        <f t="shared" si="9"/>
        <v>-0.27747357347027163</v>
      </c>
      <c r="AG60" s="21">
        <f t="shared" si="10"/>
        <v>-0.61849489525752555</v>
      </c>
      <c r="AH60" s="21" t="str">
        <f t="shared" si="11"/>
        <v>na</v>
      </c>
      <c r="AI60" s="21">
        <f t="shared" si="12"/>
        <v>-0.51127926525811429</v>
      </c>
      <c r="AJ60" s="21">
        <f t="shared" si="13"/>
        <v>-0.55478334908135196</v>
      </c>
      <c r="AK60" s="21">
        <f t="shared" si="14"/>
        <v>-0.74549658230373084</v>
      </c>
      <c r="AL60" s="52">
        <f t="shared" si="5"/>
        <v>0.86341531479746858</v>
      </c>
      <c r="AM60" s="21">
        <f t="shared" si="15"/>
        <v>5.1591729921231455E-2</v>
      </c>
      <c r="AN60" s="21">
        <f t="shared" si="16"/>
        <v>0.45668248055403293</v>
      </c>
      <c r="AO60" s="21">
        <f t="shared" si="17"/>
        <v>1.0963165880525334</v>
      </c>
      <c r="AP60" s="21">
        <f t="shared" si="18"/>
        <v>0.40161813415967246</v>
      </c>
      <c r="AQ60" s="21">
        <f t="shared" si="19"/>
        <v>1.9954566553595712</v>
      </c>
      <c r="AR60" s="21" t="str">
        <f t="shared" si="20"/>
        <v>na</v>
      </c>
      <c r="AS60" s="21">
        <f t="shared" si="21"/>
        <v>1.3635982035961134</v>
      </c>
      <c r="AT60" s="21">
        <f t="shared" si="22"/>
        <v>1.6055243456977721</v>
      </c>
      <c r="AU60" s="53">
        <f t="shared" si="23"/>
        <v>2.8990878320642564</v>
      </c>
    </row>
    <row r="61" spans="1:47" ht="16.5" x14ac:dyDescent="0.35">
      <c r="A61" s="1" t="s">
        <v>88</v>
      </c>
      <c r="B61" s="48"/>
      <c r="E61">
        <v>1</v>
      </c>
      <c r="G61" s="49">
        <v>1</v>
      </c>
      <c r="H61" t="s">
        <v>245</v>
      </c>
      <c r="I61" t="s">
        <v>246</v>
      </c>
      <c r="J61" s="19">
        <v>5</v>
      </c>
      <c r="K61" s="34"/>
      <c r="L61" s="21">
        <v>3.1823888728632377</v>
      </c>
      <c r="M61" s="78">
        <v>20.103000000000002</v>
      </c>
      <c r="N61" s="21">
        <v>0</v>
      </c>
      <c r="O61" s="21">
        <v>0</v>
      </c>
      <c r="P61" s="21">
        <f t="shared" si="24"/>
        <v>0.01</v>
      </c>
      <c r="Q61" s="21">
        <f t="shared" si="25"/>
        <v>0.01</v>
      </c>
      <c r="R61" s="25">
        <v>1</v>
      </c>
      <c r="S61" s="3">
        <v>0</v>
      </c>
      <c r="T61" s="3">
        <v>0</v>
      </c>
      <c r="U61" s="3">
        <v>0.25</v>
      </c>
      <c r="V61" s="3">
        <v>0.1</v>
      </c>
      <c r="W61" s="3">
        <v>1</v>
      </c>
      <c r="X61" s="3">
        <v>0</v>
      </c>
      <c r="Y61" s="3">
        <v>0.25</v>
      </c>
      <c r="Z61" s="3">
        <v>0</v>
      </c>
      <c r="AA61" s="3">
        <v>0</v>
      </c>
      <c r="AB61" s="21">
        <f t="shared" si="4"/>
        <v>-4.6051701859880909</v>
      </c>
      <c r="AC61" s="21" t="str">
        <f t="shared" si="6"/>
        <v>na</v>
      </c>
      <c r="AD61" s="21" t="str">
        <f t="shared" si="7"/>
        <v>na</v>
      </c>
      <c r="AE61" s="21">
        <f t="shared" si="8"/>
        <v>-3.4594937006934927</v>
      </c>
      <c r="AF61" s="21">
        <f t="shared" si="9"/>
        <v>-1.2563263217753162</v>
      </c>
      <c r="AG61" s="21">
        <f t="shared" si="10"/>
        <v>-7.0009497398042049</v>
      </c>
      <c r="AH61" s="21" t="str">
        <f t="shared" si="11"/>
        <v>na</v>
      </c>
      <c r="AI61" s="21">
        <f t="shared" si="12"/>
        <v>-1.4468350775901282</v>
      </c>
      <c r="AJ61" s="21" t="str">
        <f t="shared" si="13"/>
        <v>na</v>
      </c>
      <c r="AK61" s="21" t="str">
        <f t="shared" si="14"/>
        <v>na</v>
      </c>
      <c r="AL61" s="52">
        <f t="shared" si="5"/>
        <v>1</v>
      </c>
      <c r="AM61" s="21" t="str">
        <f t="shared" si="15"/>
        <v>na</v>
      </c>
      <c r="AN61" s="21" t="str">
        <f t="shared" si="16"/>
        <v>na</v>
      </c>
      <c r="AO61" s="21">
        <f t="shared" si="17"/>
        <v>0.56433075550267697</v>
      </c>
      <c r="AP61" s="21">
        <f t="shared" si="18"/>
        <v>7.4424092744545325E-2</v>
      </c>
      <c r="AQ61" s="21">
        <f t="shared" si="19"/>
        <v>2.3111202930511441</v>
      </c>
      <c r="AR61" s="21" t="str">
        <f t="shared" si="20"/>
        <v>na</v>
      </c>
      <c r="AS61" s="21">
        <f t="shared" si="21"/>
        <v>9.8706713054711459E-2</v>
      </c>
      <c r="AT61" s="21" t="str">
        <f t="shared" si="22"/>
        <v>na</v>
      </c>
      <c r="AU61" s="53" t="str">
        <f t="shared" si="23"/>
        <v>na</v>
      </c>
    </row>
    <row r="62" spans="1:47" ht="16.5" x14ac:dyDescent="0.35">
      <c r="A62" s="1" t="s">
        <v>65</v>
      </c>
      <c r="B62" s="48">
        <v>1</v>
      </c>
      <c r="D62">
        <v>1</v>
      </c>
      <c r="E62">
        <v>1</v>
      </c>
      <c r="G62" s="49">
        <v>1</v>
      </c>
      <c r="H62" t="s">
        <v>245</v>
      </c>
      <c r="I62" t="s">
        <v>246</v>
      </c>
      <c r="J62" s="19">
        <v>29</v>
      </c>
      <c r="K62" s="34"/>
      <c r="L62" s="21">
        <v>2.3087679901325138</v>
      </c>
      <c r="M62" s="78">
        <v>20.103000000000002</v>
      </c>
      <c r="N62" s="21">
        <v>0</v>
      </c>
      <c r="O62" s="21">
        <v>0</v>
      </c>
      <c r="P62" s="21">
        <f t="shared" si="24"/>
        <v>0.01</v>
      </c>
      <c r="Q62" s="21">
        <f t="shared" si="25"/>
        <v>0.01</v>
      </c>
      <c r="R62" s="25">
        <v>1</v>
      </c>
      <c r="S62">
        <v>0.125</v>
      </c>
      <c r="T62">
        <v>0</v>
      </c>
      <c r="U62">
        <v>1</v>
      </c>
      <c r="V62">
        <v>1</v>
      </c>
      <c r="W62">
        <v>1</v>
      </c>
      <c r="X62">
        <v>0</v>
      </c>
      <c r="Y62">
        <v>0</v>
      </c>
      <c r="Z62">
        <v>0</v>
      </c>
      <c r="AA62">
        <v>0</v>
      </c>
      <c r="AB62" s="21">
        <f t="shared" si="4"/>
        <v>-4.6051701859880909</v>
      </c>
      <c r="AC62" s="21">
        <f t="shared" si="6"/>
        <v>-1.1257082676859778</v>
      </c>
      <c r="AD62" s="21" t="str">
        <f t="shared" si="7"/>
        <v>na</v>
      </c>
      <c r="AE62" s="21">
        <f t="shared" si="8"/>
        <v>-13.837974802773971</v>
      </c>
      <c r="AF62" s="21">
        <f t="shared" si="9"/>
        <v>-12.56326321775316</v>
      </c>
      <c r="AG62" s="21">
        <f t="shared" si="10"/>
        <v>-7.0009497398042049</v>
      </c>
      <c r="AH62" s="21" t="str">
        <f t="shared" si="11"/>
        <v>na</v>
      </c>
      <c r="AI62" s="21" t="str">
        <f t="shared" si="12"/>
        <v>na</v>
      </c>
      <c r="AJ62" s="21" t="str">
        <f t="shared" si="13"/>
        <v>na</v>
      </c>
      <c r="AK62" s="21" t="str">
        <f t="shared" si="14"/>
        <v>na</v>
      </c>
      <c r="AL62" s="52">
        <f t="shared" si="5"/>
        <v>1</v>
      </c>
      <c r="AM62" s="21">
        <f t="shared" si="15"/>
        <v>5.975308641975309E-2</v>
      </c>
      <c r="AN62" s="21" t="str">
        <f t="shared" si="16"/>
        <v>na</v>
      </c>
      <c r="AO62" s="21">
        <f t="shared" si="17"/>
        <v>9.0292920880428316</v>
      </c>
      <c r="AP62" s="21">
        <f t="shared" si="18"/>
        <v>7.4424092744545316</v>
      </c>
      <c r="AQ62" s="21">
        <f t="shared" si="19"/>
        <v>2.3111202930511441</v>
      </c>
      <c r="AR62" s="21" t="str">
        <f t="shared" si="20"/>
        <v>na</v>
      </c>
      <c r="AS62" s="21" t="str">
        <f t="shared" si="21"/>
        <v>na</v>
      </c>
      <c r="AT62" s="21" t="str">
        <f t="shared" si="22"/>
        <v>na</v>
      </c>
      <c r="AU62" s="53" t="str">
        <f t="shared" si="23"/>
        <v>na</v>
      </c>
    </row>
    <row r="63" spans="1:47" ht="16.5" x14ac:dyDescent="0.35">
      <c r="A63" s="1" t="s">
        <v>111</v>
      </c>
      <c r="B63" s="48"/>
      <c r="D63">
        <v>1</v>
      </c>
      <c r="E63">
        <v>1</v>
      </c>
      <c r="G63" s="49">
        <v>1</v>
      </c>
      <c r="H63" t="s">
        <v>245</v>
      </c>
      <c r="I63" t="s">
        <v>246</v>
      </c>
      <c r="J63" s="19">
        <v>4</v>
      </c>
      <c r="K63" s="34"/>
      <c r="L63" s="21">
        <v>3.0242273778714814</v>
      </c>
      <c r="M63" s="78">
        <v>20.103000000000002</v>
      </c>
      <c r="N63" s="21">
        <v>0.18051587301587302</v>
      </c>
      <c r="O63" s="21">
        <v>0.73584875878962086</v>
      </c>
      <c r="P63" s="21">
        <f t="shared" si="24"/>
        <v>5.9689914302318139E-2</v>
      </c>
      <c r="Q63" s="21">
        <f t="shared" si="25"/>
        <v>0.2433179344165344</v>
      </c>
      <c r="R63" s="23">
        <v>0</v>
      </c>
      <c r="S63" s="12">
        <v>0.25</v>
      </c>
      <c r="T63" s="12">
        <v>0</v>
      </c>
      <c r="U63" s="12">
        <v>0.125</v>
      </c>
      <c r="V63" s="12">
        <v>0.05</v>
      </c>
      <c r="W63" s="12">
        <v>1</v>
      </c>
      <c r="X63" s="12">
        <v>0</v>
      </c>
      <c r="Y63">
        <v>1</v>
      </c>
      <c r="Z63">
        <v>0</v>
      </c>
      <c r="AA63">
        <v>0.125</v>
      </c>
      <c r="AB63" s="21" t="str">
        <f t="shared" si="4"/>
        <v>na</v>
      </c>
      <c r="AC63" s="21">
        <f t="shared" si="6"/>
        <v>-1.377978415007409</v>
      </c>
      <c r="AD63" s="21" t="str">
        <f t="shared" si="7"/>
        <v>na</v>
      </c>
      <c r="AE63" s="21">
        <f t="shared" si="8"/>
        <v>-1.058690733481302</v>
      </c>
      <c r="AF63" s="21">
        <f t="shared" si="9"/>
        <v>-0.38446696255742591</v>
      </c>
      <c r="AG63" s="21">
        <f t="shared" si="10"/>
        <v>-4.2849279440013213</v>
      </c>
      <c r="AH63" s="21" t="str">
        <f t="shared" si="11"/>
        <v>na</v>
      </c>
      <c r="AI63" s="21">
        <f t="shared" si="12"/>
        <v>-3.5421388724328384</v>
      </c>
      <c r="AJ63" s="21" t="str">
        <f t="shared" si="13"/>
        <v>na</v>
      </c>
      <c r="AK63" s="21">
        <f t="shared" si="14"/>
        <v>-0.64559933359285671</v>
      </c>
      <c r="AL63" s="52" t="str">
        <f t="shared" si="5"/>
        <v>na</v>
      </c>
      <c r="AM63" s="21">
        <f t="shared" si="15"/>
        <v>3.9716106382188969</v>
      </c>
      <c r="AN63" s="21" t="str">
        <f t="shared" si="16"/>
        <v>na</v>
      </c>
      <c r="AO63" s="21">
        <f t="shared" si="17"/>
        <v>2.3443370944513386</v>
      </c>
      <c r="AP63" s="21">
        <f t="shared" si="18"/>
        <v>0.30917181039780617</v>
      </c>
      <c r="AQ63" s="21">
        <f t="shared" si="19"/>
        <v>38.403329819675896</v>
      </c>
      <c r="AR63" s="21" t="str">
        <f t="shared" si="20"/>
        <v>na</v>
      </c>
      <c r="AS63" s="21">
        <f t="shared" si="21"/>
        <v>26.242971208403869</v>
      </c>
      <c r="AT63" s="21" t="str">
        <f t="shared" si="22"/>
        <v>na</v>
      </c>
      <c r="AU63" s="53">
        <f t="shared" si="23"/>
        <v>0.87178217054305407</v>
      </c>
    </row>
    <row r="64" spans="1:47" ht="16.5" x14ac:dyDescent="0.35">
      <c r="A64" s="28" t="s">
        <v>18</v>
      </c>
      <c r="B64" s="48">
        <v>1</v>
      </c>
      <c r="C64">
        <v>1</v>
      </c>
      <c r="G64" s="49"/>
      <c r="H64" t="s">
        <v>245</v>
      </c>
      <c r="I64" t="s">
        <v>246</v>
      </c>
      <c r="J64" s="19">
        <v>31</v>
      </c>
      <c r="K64" s="34"/>
      <c r="L64" s="21">
        <v>36.40255941304396</v>
      </c>
      <c r="M64" s="78">
        <v>20.103000000000002</v>
      </c>
      <c r="N64" s="21">
        <v>3.0308333333333333</v>
      </c>
      <c r="O64" s="21">
        <v>2.2444673111093194</v>
      </c>
      <c r="P64" s="21">
        <f t="shared" ref="P64:P81" si="26">IF(N64&lt;0.01*L64,0.01,IF(N64&gt;100*L64,100,N64/L64))</f>
        <v>8.3258797793413081E-2</v>
      </c>
      <c r="Q64" s="21">
        <f t="shared" ref="Q64:Q81" si="27">IF(O64&gt;0,SQRT((((1/L64)^2)*((O64^2)+(N64^2))-((1/L64)^2)*(N64^2))),0.01)</f>
        <v>6.1656854553613326E-2</v>
      </c>
      <c r="R64" s="25">
        <v>0</v>
      </c>
      <c r="S64" s="12">
        <v>0</v>
      </c>
      <c r="T64" s="12">
        <v>0</v>
      </c>
      <c r="U64" s="12">
        <v>0.125</v>
      </c>
      <c r="V64" s="12">
        <v>0.05</v>
      </c>
      <c r="W64" s="13">
        <v>1</v>
      </c>
      <c r="X64" s="13">
        <v>0</v>
      </c>
      <c r="Y64">
        <v>1</v>
      </c>
      <c r="Z64">
        <v>0</v>
      </c>
      <c r="AA64">
        <v>0</v>
      </c>
      <c r="AB64" s="21" t="str">
        <f t="shared" si="4"/>
        <v>na</v>
      </c>
      <c r="AC64" s="21" t="str">
        <f t="shared" si="6"/>
        <v>na</v>
      </c>
      <c r="AD64" s="21" t="str">
        <f t="shared" si="7"/>
        <v>na</v>
      </c>
      <c r="AE64" s="21">
        <f t="shared" si="8"/>
        <v>-0.93369128629703013</v>
      </c>
      <c r="AF64" s="21">
        <f t="shared" si="9"/>
        <v>-0.33907300919555566</v>
      </c>
      <c r="AG64" s="21">
        <f t="shared" si="10"/>
        <v>-3.7790071804716909</v>
      </c>
      <c r="AH64" s="21" t="str">
        <f t="shared" si="11"/>
        <v>na</v>
      </c>
      <c r="AI64" s="21">
        <f t="shared" si="12"/>
        <v>-3.1239190969105985</v>
      </c>
      <c r="AJ64" s="21" t="str">
        <f t="shared" si="13"/>
        <v>na</v>
      </c>
      <c r="AK64" s="21" t="str">
        <f t="shared" si="14"/>
        <v>na</v>
      </c>
      <c r="AL64" s="52" t="str">
        <f t="shared" si="5"/>
        <v>na</v>
      </c>
      <c r="AM64" s="21" t="str">
        <f t="shared" si="15"/>
        <v>na</v>
      </c>
      <c r="AN64" s="21" t="str">
        <f t="shared" si="16"/>
        <v>na</v>
      </c>
      <c r="AO64" s="21">
        <f t="shared" si="17"/>
        <v>7.7370639674874953E-2</v>
      </c>
      <c r="AP64" s="21">
        <f t="shared" si="18"/>
        <v>1.020366089694783E-2</v>
      </c>
      <c r="AQ64" s="21">
        <f t="shared" si="19"/>
        <v>1.2674329987893298</v>
      </c>
      <c r="AR64" s="21" t="str">
        <f t="shared" si="20"/>
        <v>na</v>
      </c>
      <c r="AS64" s="21">
        <f t="shared" si="21"/>
        <v>0.86610218051373289</v>
      </c>
      <c r="AT64" s="21" t="str">
        <f t="shared" si="22"/>
        <v>na</v>
      </c>
      <c r="AU64" s="53" t="str">
        <f t="shared" si="23"/>
        <v>na</v>
      </c>
    </row>
    <row r="65" spans="1:47" ht="16.5" x14ac:dyDescent="0.35">
      <c r="A65" s="28" t="s">
        <v>66</v>
      </c>
      <c r="B65" s="48">
        <v>1</v>
      </c>
      <c r="C65">
        <v>1</v>
      </c>
      <c r="E65">
        <v>1</v>
      </c>
      <c r="G65" s="49"/>
      <c r="H65" t="s">
        <v>245</v>
      </c>
      <c r="I65" t="s">
        <v>246</v>
      </c>
      <c r="J65" s="19">
        <v>29</v>
      </c>
      <c r="K65" s="34"/>
      <c r="L65" s="21">
        <v>0.41365166340305309</v>
      </c>
      <c r="M65" s="78">
        <v>20.103000000000002</v>
      </c>
      <c r="N65" s="21">
        <v>0</v>
      </c>
      <c r="O65" s="21">
        <v>0</v>
      </c>
      <c r="P65" s="21">
        <f t="shared" si="26"/>
        <v>0.01</v>
      </c>
      <c r="Q65" s="21">
        <f t="shared" si="27"/>
        <v>0.01</v>
      </c>
      <c r="R65" s="25">
        <v>1</v>
      </c>
      <c r="S65">
        <v>0.25</v>
      </c>
      <c r="T65">
        <v>1</v>
      </c>
      <c r="U65">
        <v>0.25</v>
      </c>
      <c r="V65">
        <v>1</v>
      </c>
      <c r="W65">
        <v>1</v>
      </c>
      <c r="X65">
        <v>0</v>
      </c>
      <c r="Y65">
        <v>0</v>
      </c>
      <c r="Z65">
        <v>0</v>
      </c>
      <c r="AA65">
        <v>0</v>
      </c>
      <c r="AB65" s="21">
        <f t="shared" si="4"/>
        <v>-4.6051701859880909</v>
      </c>
      <c r="AC65" s="21">
        <f t="shared" si="6"/>
        <v>-2.2514165353719555</v>
      </c>
      <c r="AD65" s="21">
        <f t="shared" si="7"/>
        <v>-13.396858722874446</v>
      </c>
      <c r="AE65" s="21">
        <f t="shared" si="8"/>
        <v>-3.4594937006934927</v>
      </c>
      <c r="AF65" s="21">
        <f t="shared" si="9"/>
        <v>-12.56326321775316</v>
      </c>
      <c r="AG65" s="21">
        <f t="shared" si="10"/>
        <v>-7.0009497398042049</v>
      </c>
      <c r="AH65" s="21" t="str">
        <f t="shared" si="11"/>
        <v>na</v>
      </c>
      <c r="AI65" s="21" t="str">
        <f t="shared" si="12"/>
        <v>na</v>
      </c>
      <c r="AJ65" s="21" t="str">
        <f t="shared" si="13"/>
        <v>na</v>
      </c>
      <c r="AK65" s="21" t="str">
        <f t="shared" si="14"/>
        <v>na</v>
      </c>
      <c r="AL65" s="52">
        <f t="shared" si="5"/>
        <v>1</v>
      </c>
      <c r="AM65" s="21">
        <f t="shared" si="15"/>
        <v>0.23901234567901236</v>
      </c>
      <c r="AN65" s="21">
        <f t="shared" si="16"/>
        <v>8.4628099173553721</v>
      </c>
      <c r="AO65" s="21">
        <f t="shared" si="17"/>
        <v>0.56433075550267697</v>
      </c>
      <c r="AP65" s="21">
        <f t="shared" si="18"/>
        <v>7.4424092744545316</v>
      </c>
      <c r="AQ65" s="21">
        <f t="shared" si="19"/>
        <v>2.3111202930511441</v>
      </c>
      <c r="AR65" s="21" t="str">
        <f t="shared" si="20"/>
        <v>na</v>
      </c>
      <c r="AS65" s="21" t="str">
        <f t="shared" si="21"/>
        <v>na</v>
      </c>
      <c r="AT65" s="21" t="str">
        <f t="shared" si="22"/>
        <v>na</v>
      </c>
      <c r="AU65" s="53" t="str">
        <f t="shared" si="23"/>
        <v>na</v>
      </c>
    </row>
    <row r="66" spans="1:47" ht="16.5" x14ac:dyDescent="0.35">
      <c r="A66" s="28" t="s">
        <v>19</v>
      </c>
      <c r="B66" s="48">
        <v>1</v>
      </c>
      <c r="C66">
        <v>1</v>
      </c>
      <c r="E66">
        <v>1</v>
      </c>
      <c r="G66" s="49"/>
      <c r="H66" t="s">
        <v>245</v>
      </c>
      <c r="I66" t="s">
        <v>246</v>
      </c>
      <c r="J66" s="19">
        <v>37</v>
      </c>
      <c r="K66" s="34"/>
      <c r="L66" s="21">
        <v>553.28787633830609</v>
      </c>
      <c r="M66" s="78">
        <v>20.103000000000002</v>
      </c>
      <c r="N66" s="21">
        <v>0</v>
      </c>
      <c r="O66" s="21">
        <v>0</v>
      </c>
      <c r="P66" s="21">
        <f t="shared" si="26"/>
        <v>0.01</v>
      </c>
      <c r="Q66" s="21">
        <f t="shared" si="27"/>
        <v>0.01</v>
      </c>
      <c r="R66" s="25">
        <v>1</v>
      </c>
      <c r="S66">
        <v>0.375</v>
      </c>
      <c r="T66">
        <v>0.25</v>
      </c>
      <c r="U66">
        <v>0.25</v>
      </c>
      <c r="V66">
        <v>0.2</v>
      </c>
      <c r="W66">
        <v>1</v>
      </c>
      <c r="X66">
        <v>1</v>
      </c>
      <c r="Y66">
        <v>0.25</v>
      </c>
      <c r="Z66">
        <v>1</v>
      </c>
      <c r="AA66">
        <v>0</v>
      </c>
      <c r="AB66" s="21">
        <f t="shared" si="4"/>
        <v>-4.6051701859880909</v>
      </c>
      <c r="AC66" s="21">
        <f t="shared" si="6"/>
        <v>-3.3771248030579337</v>
      </c>
      <c r="AD66" s="21">
        <f t="shared" si="7"/>
        <v>-3.3492146807186116</v>
      </c>
      <c r="AE66" s="21">
        <f t="shared" si="8"/>
        <v>-3.4594937006934927</v>
      </c>
      <c r="AF66" s="21">
        <f t="shared" si="9"/>
        <v>-2.5126526435506324</v>
      </c>
      <c r="AG66" s="21">
        <f t="shared" si="10"/>
        <v>-7.0009497398042049</v>
      </c>
      <c r="AH66" s="21">
        <f t="shared" si="11"/>
        <v>-8.8927424281149339</v>
      </c>
      <c r="AI66" s="21">
        <f t="shared" si="12"/>
        <v>-1.4468350775901282</v>
      </c>
      <c r="AJ66" s="21">
        <f t="shared" si="13"/>
        <v>-6.2797775263473969</v>
      </c>
      <c r="AK66" s="21" t="str">
        <f t="shared" si="14"/>
        <v>na</v>
      </c>
      <c r="AL66" s="52">
        <f t="shared" si="5"/>
        <v>1</v>
      </c>
      <c r="AM66" s="21">
        <f t="shared" si="15"/>
        <v>0.53777777777777791</v>
      </c>
      <c r="AN66" s="21">
        <f t="shared" si="16"/>
        <v>0.52892561983471076</v>
      </c>
      <c r="AO66" s="21">
        <f t="shared" si="17"/>
        <v>0.56433075550267697</v>
      </c>
      <c r="AP66" s="21">
        <f t="shared" si="18"/>
        <v>0.2976963709781813</v>
      </c>
      <c r="AQ66" s="21">
        <f t="shared" si="19"/>
        <v>2.3111202930511441</v>
      </c>
      <c r="AR66" s="21">
        <f t="shared" si="20"/>
        <v>3.7288941736028529</v>
      </c>
      <c r="AS66" s="21">
        <f t="shared" si="21"/>
        <v>9.8706713054711459E-2</v>
      </c>
      <c r="AT66" s="21">
        <f t="shared" si="22"/>
        <v>1.8595041322314052</v>
      </c>
      <c r="AU66" s="53" t="str">
        <f t="shared" si="23"/>
        <v>na</v>
      </c>
    </row>
    <row r="67" spans="1:47" ht="16.5" x14ac:dyDescent="0.35">
      <c r="A67" s="28" t="s">
        <v>112</v>
      </c>
      <c r="B67" s="48"/>
      <c r="D67">
        <v>1</v>
      </c>
      <c r="E67">
        <v>1</v>
      </c>
      <c r="G67" s="49"/>
      <c r="H67" t="s">
        <v>245</v>
      </c>
      <c r="I67" t="s">
        <v>246</v>
      </c>
      <c r="J67" s="19">
        <v>3</v>
      </c>
      <c r="K67" s="34"/>
      <c r="L67" s="21">
        <v>10.767954353341215</v>
      </c>
      <c r="M67" s="78">
        <v>20.103000000000002</v>
      </c>
      <c r="N67" s="21">
        <v>0.14194444444444446</v>
      </c>
      <c r="O67" s="21">
        <v>0.73494483638539221</v>
      </c>
      <c r="P67" s="21">
        <f t="shared" si="26"/>
        <v>1.3182117957288717E-2</v>
      </c>
      <c r="Q67" s="21">
        <f t="shared" si="27"/>
        <v>6.8252967301755355E-2</v>
      </c>
      <c r="R67" s="23">
        <v>1</v>
      </c>
      <c r="S67">
        <v>0.25</v>
      </c>
      <c r="T67">
        <v>0</v>
      </c>
      <c r="U67">
        <v>0.25</v>
      </c>
      <c r="V67">
        <v>0.2</v>
      </c>
      <c r="W67">
        <v>1</v>
      </c>
      <c r="X67">
        <v>0</v>
      </c>
      <c r="Y67">
        <v>0</v>
      </c>
      <c r="Z67">
        <v>0</v>
      </c>
      <c r="AA67" s="3">
        <v>0</v>
      </c>
      <c r="AB67" s="21">
        <f t="shared" si="4"/>
        <v>-4.328894068031099</v>
      </c>
      <c r="AC67" s="21">
        <f t="shared" si="6"/>
        <v>-2.1163482110374261</v>
      </c>
      <c r="AD67" s="21" t="str">
        <f t="shared" si="7"/>
        <v>na</v>
      </c>
      <c r="AE67" s="21">
        <f t="shared" si="8"/>
        <v>-3.2519496901306795</v>
      </c>
      <c r="AF67" s="21">
        <f t="shared" si="9"/>
        <v>-2.3619120867202454</v>
      </c>
      <c r="AG67" s="21">
        <f t="shared" si="10"/>
        <v>-6.5809445851608013</v>
      </c>
      <c r="AH67" s="21" t="str">
        <f t="shared" si="11"/>
        <v>na</v>
      </c>
      <c r="AI67" s="21" t="str">
        <f t="shared" si="12"/>
        <v>na</v>
      </c>
      <c r="AJ67" s="21" t="str">
        <f t="shared" si="13"/>
        <v>na</v>
      </c>
      <c r="AK67" s="21" t="str">
        <f t="shared" si="14"/>
        <v>na</v>
      </c>
      <c r="AL67" s="52">
        <f t="shared" si="5"/>
        <v>26.808510638297875</v>
      </c>
      <c r="AM67" s="21">
        <f t="shared" si="15"/>
        <v>6.4075650118203322</v>
      </c>
      <c r="AN67" s="21" t="str">
        <f t="shared" si="16"/>
        <v>na</v>
      </c>
      <c r="AO67" s="21">
        <f t="shared" si="17"/>
        <v>15.128867062412192</v>
      </c>
      <c r="AP67" s="21">
        <f t="shared" si="18"/>
        <v>7.9807963283512446</v>
      </c>
      <c r="AQ67" s="21">
        <f t="shared" si="19"/>
        <v>61.957692962647705</v>
      </c>
      <c r="AR67" s="21" t="str">
        <f t="shared" si="20"/>
        <v>na</v>
      </c>
      <c r="AS67" s="21" t="str">
        <f t="shared" si="21"/>
        <v>na</v>
      </c>
      <c r="AT67" s="21" t="str">
        <f t="shared" si="22"/>
        <v>na</v>
      </c>
      <c r="AU67" s="53" t="str">
        <f t="shared" si="23"/>
        <v>na</v>
      </c>
    </row>
    <row r="68" spans="1:47" ht="16.5" x14ac:dyDescent="0.35">
      <c r="A68" s="28" t="s">
        <v>67</v>
      </c>
      <c r="B68" s="48">
        <v>1</v>
      </c>
      <c r="C68">
        <v>1</v>
      </c>
      <c r="D68">
        <v>1</v>
      </c>
      <c r="E68">
        <v>1</v>
      </c>
      <c r="F68">
        <v>1</v>
      </c>
      <c r="G68" s="49">
        <v>1</v>
      </c>
      <c r="H68" t="s">
        <v>245</v>
      </c>
      <c r="I68" t="s">
        <v>246</v>
      </c>
      <c r="J68" s="19">
        <v>2</v>
      </c>
      <c r="K68" s="34"/>
      <c r="L68" s="21">
        <v>434.66954179360181</v>
      </c>
      <c r="M68" s="78">
        <v>20.103000000000002</v>
      </c>
      <c r="N68" s="21">
        <v>41.258214285714281</v>
      </c>
      <c r="O68" s="21">
        <v>48.648320387447669</v>
      </c>
      <c r="P68" s="21">
        <f t="shared" si="26"/>
        <v>9.4918576800822413E-2</v>
      </c>
      <c r="Q68" s="21">
        <f t="shared" si="27"/>
        <v>0.11192024218376868</v>
      </c>
      <c r="R68" s="25">
        <v>0</v>
      </c>
      <c r="S68" s="12">
        <v>0.25</v>
      </c>
      <c r="T68" s="12">
        <v>0.25</v>
      </c>
      <c r="U68" s="12">
        <v>0.25</v>
      </c>
      <c r="V68" s="12">
        <v>0.1</v>
      </c>
      <c r="W68" s="12">
        <v>0.25</v>
      </c>
      <c r="X68" s="12">
        <v>0</v>
      </c>
      <c r="Y68">
        <v>0</v>
      </c>
      <c r="Z68">
        <v>0.25</v>
      </c>
      <c r="AA68">
        <v>1</v>
      </c>
      <c r="AB68" s="21" t="str">
        <f t="shared" si="4"/>
        <v>na</v>
      </c>
      <c r="AC68" s="21">
        <f t="shared" si="6"/>
        <v>-1.151204189029744</v>
      </c>
      <c r="AD68" s="21">
        <f t="shared" si="7"/>
        <v>-1.7125351572343299</v>
      </c>
      <c r="AE68" s="21">
        <f t="shared" si="8"/>
        <v>-1.7689235099725336</v>
      </c>
      <c r="AF68" s="21">
        <f t="shared" si="9"/>
        <v>-0.64239029148692539</v>
      </c>
      <c r="AG68" s="21">
        <f t="shared" si="10"/>
        <v>-0.89493909068205657</v>
      </c>
      <c r="AH68" s="21" t="str">
        <f t="shared" si="11"/>
        <v>na</v>
      </c>
      <c r="AI68" s="21" t="str">
        <f t="shared" si="12"/>
        <v>na</v>
      </c>
      <c r="AJ68" s="21">
        <f t="shared" si="13"/>
        <v>-0.80275085495359222</v>
      </c>
      <c r="AK68" s="21">
        <f t="shared" si="14"/>
        <v>-4.3148232173892893</v>
      </c>
      <c r="AL68" s="52" t="str">
        <f t="shared" si="5"/>
        <v>na</v>
      </c>
      <c r="AM68" s="21">
        <f t="shared" si="15"/>
        <v>0.33230370308507767</v>
      </c>
      <c r="AN68" s="21">
        <f t="shared" si="16"/>
        <v>0.73537599753818172</v>
      </c>
      <c r="AO68" s="21">
        <f t="shared" si="17"/>
        <v>0.78460047444656356</v>
      </c>
      <c r="AP68" s="21">
        <f t="shared" si="18"/>
        <v>0.10347332288422179</v>
      </c>
      <c r="AQ68" s="21">
        <f t="shared" si="19"/>
        <v>0.20082483330363243</v>
      </c>
      <c r="AR68" s="21" t="str">
        <f t="shared" si="20"/>
        <v>na</v>
      </c>
      <c r="AS68" s="21" t="str">
        <f t="shared" si="21"/>
        <v>na</v>
      </c>
      <c r="AT68" s="21">
        <f t="shared" si="22"/>
        <v>0.16158164008407316</v>
      </c>
      <c r="AU68" s="53">
        <f t="shared" si="23"/>
        <v>4.6682754369483996</v>
      </c>
    </row>
    <row r="69" spans="1:47" ht="16.5" x14ac:dyDescent="0.35">
      <c r="A69" s="28" t="s">
        <v>20</v>
      </c>
      <c r="B69" s="48"/>
      <c r="C69">
        <v>1</v>
      </c>
      <c r="E69">
        <v>1</v>
      </c>
      <c r="G69" s="49">
        <v>1</v>
      </c>
      <c r="H69" t="s">
        <v>245</v>
      </c>
      <c r="I69" t="s">
        <v>246</v>
      </c>
      <c r="J69" s="19">
        <v>3</v>
      </c>
      <c r="K69" s="34"/>
      <c r="L69" s="21">
        <v>10.031918890226651</v>
      </c>
      <c r="M69" s="78">
        <v>20.103000000000002</v>
      </c>
      <c r="N69" s="21">
        <v>0</v>
      </c>
      <c r="O69" s="21">
        <v>0</v>
      </c>
      <c r="P69" s="21">
        <f t="shared" si="26"/>
        <v>0.01</v>
      </c>
      <c r="Q69" s="21">
        <f t="shared" si="27"/>
        <v>0.01</v>
      </c>
      <c r="R69" s="25">
        <v>0</v>
      </c>
      <c r="S69" s="12">
        <v>0.25</v>
      </c>
      <c r="T69" s="12">
        <v>0</v>
      </c>
      <c r="U69" s="12">
        <v>0.125</v>
      </c>
      <c r="V69" s="12">
        <v>0.05</v>
      </c>
      <c r="W69" s="13">
        <v>0.25</v>
      </c>
      <c r="X69" s="13">
        <v>0</v>
      </c>
      <c r="Y69">
        <v>0</v>
      </c>
      <c r="Z69">
        <v>0.25</v>
      </c>
      <c r="AA69">
        <v>0.25</v>
      </c>
      <c r="AB69" s="21" t="str">
        <f t="shared" si="4"/>
        <v>na</v>
      </c>
      <c r="AC69" s="21">
        <f t="shared" si="6"/>
        <v>-2.2514165353719555</v>
      </c>
      <c r="AD69" s="21" t="str">
        <f t="shared" si="7"/>
        <v>na</v>
      </c>
      <c r="AE69" s="21">
        <f t="shared" si="8"/>
        <v>-1.7297468503467464</v>
      </c>
      <c r="AF69" s="21">
        <f t="shared" si="9"/>
        <v>-0.62816316088765811</v>
      </c>
      <c r="AG69" s="21">
        <f t="shared" si="10"/>
        <v>-1.7502374349510512</v>
      </c>
      <c r="AH69" s="21" t="str">
        <f t="shared" si="11"/>
        <v>na</v>
      </c>
      <c r="AI69" s="21" t="str">
        <f t="shared" si="12"/>
        <v>na</v>
      </c>
      <c r="AJ69" s="21">
        <f t="shared" si="13"/>
        <v>-1.5699443815868492</v>
      </c>
      <c r="AK69" s="21">
        <f t="shared" si="14"/>
        <v>-2.1096310349219185</v>
      </c>
      <c r="AL69" s="52" t="str">
        <f t="shared" si="5"/>
        <v>na</v>
      </c>
      <c r="AM69" s="21">
        <f t="shared" si="15"/>
        <v>0.23901234567901236</v>
      </c>
      <c r="AN69" s="21" t="str">
        <f t="shared" si="16"/>
        <v>na</v>
      </c>
      <c r="AO69" s="21">
        <f t="shared" si="17"/>
        <v>0.14108268887566924</v>
      </c>
      <c r="AP69" s="21">
        <f t="shared" si="18"/>
        <v>1.8606023186136331E-2</v>
      </c>
      <c r="AQ69" s="21">
        <f t="shared" si="19"/>
        <v>0.14444501831569651</v>
      </c>
      <c r="AR69" s="21" t="str">
        <f t="shared" si="20"/>
        <v>na</v>
      </c>
      <c r="AS69" s="21" t="str">
        <f t="shared" si="21"/>
        <v>na</v>
      </c>
      <c r="AT69" s="21">
        <f t="shared" si="22"/>
        <v>0.11621900826446283</v>
      </c>
      <c r="AU69" s="53">
        <f t="shared" si="23"/>
        <v>0.20985612184388749</v>
      </c>
    </row>
    <row r="70" spans="1:47" ht="16.5" x14ac:dyDescent="0.35">
      <c r="A70" s="28" t="s">
        <v>68</v>
      </c>
      <c r="B70" s="48"/>
      <c r="D70">
        <v>1</v>
      </c>
      <c r="E70">
        <v>1</v>
      </c>
      <c r="G70" s="49"/>
      <c r="H70" t="s">
        <v>245</v>
      </c>
      <c r="I70" t="s">
        <v>246</v>
      </c>
      <c r="J70" s="19">
        <v>31</v>
      </c>
      <c r="K70" s="34"/>
      <c r="L70" s="21">
        <v>9.1867817878045148</v>
      </c>
      <c r="M70" s="78">
        <v>20.103000000000002</v>
      </c>
      <c r="N70" s="21">
        <v>5.0557142857142852</v>
      </c>
      <c r="O70" s="21">
        <v>2.4966708532652184</v>
      </c>
      <c r="P70" s="21">
        <f t="shared" si="26"/>
        <v>0.55032484742652354</v>
      </c>
      <c r="Q70" s="21">
        <f t="shared" si="27"/>
        <v>0.27176773226284284</v>
      </c>
      <c r="R70" s="25">
        <v>1</v>
      </c>
      <c r="S70">
        <v>0.125</v>
      </c>
      <c r="T70">
        <v>0.25</v>
      </c>
      <c r="U70">
        <v>0.25</v>
      </c>
      <c r="V70">
        <v>0.25</v>
      </c>
      <c r="W70">
        <v>1</v>
      </c>
      <c r="X70">
        <v>0</v>
      </c>
      <c r="Y70">
        <v>1</v>
      </c>
      <c r="Z70">
        <v>0</v>
      </c>
      <c r="AA70">
        <v>1</v>
      </c>
      <c r="AB70" s="21">
        <f t="shared" ref="AB70:AB81" si="28">IF(R70&gt;0,(R70/R$83)*LN($P70),"na")</f>
        <v>-0.59724654342527628</v>
      </c>
      <c r="AC70" s="21">
        <f t="shared" si="6"/>
        <v>-0.14599359950395641</v>
      </c>
      <c r="AD70" s="21">
        <f t="shared" si="7"/>
        <v>-0.43436112249111003</v>
      </c>
      <c r="AE70" s="21">
        <f t="shared" si="8"/>
        <v>-0.44866325701215876</v>
      </c>
      <c r="AF70" s="21">
        <f t="shared" si="9"/>
        <v>-0.40733378072405907</v>
      </c>
      <c r="AG70" s="21">
        <f t="shared" si="10"/>
        <v>-0.90795624568107147</v>
      </c>
      <c r="AH70" s="21" t="str">
        <f t="shared" si="11"/>
        <v>na</v>
      </c>
      <c r="AI70" s="21">
        <f t="shared" si="12"/>
        <v>-0.75056270591375718</v>
      </c>
      <c r="AJ70" s="21" t="str">
        <f t="shared" si="13"/>
        <v>na</v>
      </c>
      <c r="AK70" s="21">
        <f t="shared" si="14"/>
        <v>-1.0943959008016235</v>
      </c>
      <c r="AL70" s="52">
        <f t="shared" ref="AL70:AL81" si="29">IF(R70&gt;0,(((R70/R$83)^2)*($Q70^2))/($P70^2),"na")</f>
        <v>0.24386952772697626</v>
      </c>
      <c r="AM70" s="21">
        <f t="shared" si="15"/>
        <v>1.4571956965414384E-2</v>
      </c>
      <c r="AN70" s="21">
        <f t="shared" si="16"/>
        <v>0.1289888411117891</v>
      </c>
      <c r="AO70" s="21">
        <f t="shared" si="17"/>
        <v>0.13762307482624556</v>
      </c>
      <c r="AP70" s="21">
        <f t="shared" si="18"/>
        <v>0.11343605218200592</v>
      </c>
      <c r="AQ70" s="21">
        <f t="shared" si="19"/>
        <v>0.56361181438661345</v>
      </c>
      <c r="AR70" s="21" t="str">
        <f t="shared" si="20"/>
        <v>na</v>
      </c>
      <c r="AS70" s="21">
        <f t="shared" si="21"/>
        <v>0.38514495193815435</v>
      </c>
      <c r="AT70" s="21" t="str">
        <f t="shared" si="22"/>
        <v>na</v>
      </c>
      <c r="AU70" s="53">
        <f t="shared" si="23"/>
        <v>0.81884021319493805</v>
      </c>
    </row>
    <row r="71" spans="1:47" ht="16.5" x14ac:dyDescent="0.35">
      <c r="A71" s="28" t="s">
        <v>113</v>
      </c>
      <c r="B71" s="48"/>
      <c r="C71">
        <v>1</v>
      </c>
      <c r="D71">
        <v>1</v>
      </c>
      <c r="E71">
        <v>1</v>
      </c>
      <c r="F71">
        <v>1</v>
      </c>
      <c r="G71" s="49"/>
      <c r="H71" t="s">
        <v>245</v>
      </c>
      <c r="I71" t="s">
        <v>246</v>
      </c>
      <c r="J71" s="19">
        <v>9</v>
      </c>
      <c r="K71" s="34"/>
      <c r="L71" s="21">
        <v>0.92256288496701211</v>
      </c>
      <c r="M71" s="78">
        <v>20.103000000000002</v>
      </c>
      <c r="N71" s="21">
        <v>0</v>
      </c>
      <c r="O71" s="21">
        <v>0</v>
      </c>
      <c r="P71" s="21">
        <f t="shared" si="26"/>
        <v>0.01</v>
      </c>
      <c r="Q71" s="21">
        <f t="shared" si="27"/>
        <v>0.01</v>
      </c>
      <c r="R71" s="23">
        <v>1</v>
      </c>
      <c r="S71">
        <v>0.25</v>
      </c>
      <c r="T71">
        <v>0.25</v>
      </c>
      <c r="U71">
        <v>0.25</v>
      </c>
      <c r="V71">
        <v>0.25</v>
      </c>
      <c r="W71">
        <v>1</v>
      </c>
      <c r="X71">
        <v>0</v>
      </c>
      <c r="Y71">
        <v>1</v>
      </c>
      <c r="Z71">
        <v>0</v>
      </c>
      <c r="AA71">
        <v>1</v>
      </c>
      <c r="AB71" s="21">
        <f t="shared" si="28"/>
        <v>-4.6051701859880909</v>
      </c>
      <c r="AC71" s="21">
        <f t="shared" si="6"/>
        <v>-2.2514165353719555</v>
      </c>
      <c r="AD71" s="21">
        <f t="shared" si="7"/>
        <v>-3.3492146807186116</v>
      </c>
      <c r="AE71" s="21">
        <f t="shared" si="8"/>
        <v>-3.4594937006934927</v>
      </c>
      <c r="AF71" s="21">
        <f t="shared" si="9"/>
        <v>-3.1408158044382901</v>
      </c>
      <c r="AG71" s="21">
        <f t="shared" si="10"/>
        <v>-7.0009497398042049</v>
      </c>
      <c r="AH71" s="21" t="str">
        <f t="shared" si="11"/>
        <v>na</v>
      </c>
      <c r="AI71" s="21">
        <f t="shared" si="12"/>
        <v>-5.7873403103605128</v>
      </c>
      <c r="AJ71" s="21" t="str">
        <f t="shared" si="13"/>
        <v>na</v>
      </c>
      <c r="AK71" s="21">
        <f t="shared" si="14"/>
        <v>-8.438524139687674</v>
      </c>
      <c r="AL71" s="52">
        <f t="shared" si="29"/>
        <v>1</v>
      </c>
      <c r="AM71" s="21">
        <f t="shared" si="15"/>
        <v>0.23901234567901236</v>
      </c>
      <c r="AN71" s="21">
        <f t="shared" si="16"/>
        <v>0.52892561983471076</v>
      </c>
      <c r="AO71" s="21">
        <f t="shared" si="17"/>
        <v>0.56433075550267697</v>
      </c>
      <c r="AP71" s="21">
        <f t="shared" si="18"/>
        <v>0.46515057965340822</v>
      </c>
      <c r="AQ71" s="21">
        <f t="shared" si="19"/>
        <v>2.3111202930511441</v>
      </c>
      <c r="AR71" s="21" t="str">
        <f t="shared" si="20"/>
        <v>na</v>
      </c>
      <c r="AS71" s="21">
        <f t="shared" si="21"/>
        <v>1.5793074088753833</v>
      </c>
      <c r="AT71" s="21" t="str">
        <f t="shared" si="22"/>
        <v>na</v>
      </c>
      <c r="AU71" s="53">
        <f t="shared" si="23"/>
        <v>3.3576979495021999</v>
      </c>
    </row>
    <row r="72" spans="1:47" ht="16.5" x14ac:dyDescent="0.35">
      <c r="A72" s="28" t="s">
        <v>89</v>
      </c>
      <c r="B72" s="48"/>
      <c r="C72">
        <v>1</v>
      </c>
      <c r="E72">
        <v>1</v>
      </c>
      <c r="G72" s="49">
        <v>1</v>
      </c>
      <c r="H72" t="s">
        <v>245</v>
      </c>
      <c r="I72" t="s">
        <v>246</v>
      </c>
      <c r="J72" s="19">
        <v>3</v>
      </c>
      <c r="K72" s="34"/>
      <c r="L72" s="21">
        <v>10.750890959005581</v>
      </c>
      <c r="M72" s="78">
        <v>20.103000000000002</v>
      </c>
      <c r="N72" s="21">
        <v>0</v>
      </c>
      <c r="O72" s="21">
        <v>0</v>
      </c>
      <c r="P72" s="21">
        <f t="shared" si="26"/>
        <v>0.01</v>
      </c>
      <c r="Q72" s="21">
        <f t="shared" si="27"/>
        <v>0.01</v>
      </c>
      <c r="R72" s="25">
        <v>1</v>
      </c>
      <c r="S72" s="3">
        <v>0.25</v>
      </c>
      <c r="T72" s="3">
        <v>0.25</v>
      </c>
      <c r="U72" s="3">
        <v>0.25</v>
      </c>
      <c r="V72" s="3">
        <v>0.15</v>
      </c>
      <c r="W72" s="3">
        <v>1</v>
      </c>
      <c r="X72" s="3">
        <v>0</v>
      </c>
      <c r="Y72" s="3">
        <v>0</v>
      </c>
      <c r="Z72" s="3">
        <v>0</v>
      </c>
      <c r="AA72" s="3">
        <v>0</v>
      </c>
      <c r="AB72" s="21">
        <f t="shared" si="28"/>
        <v>-4.6051701859880909</v>
      </c>
      <c r="AC72" s="21">
        <f t="shared" si="6"/>
        <v>-2.2514165353719555</v>
      </c>
      <c r="AD72" s="21">
        <f t="shared" si="7"/>
        <v>-3.3492146807186116</v>
      </c>
      <c r="AE72" s="21">
        <f t="shared" si="8"/>
        <v>-3.4594937006934927</v>
      </c>
      <c r="AF72" s="21">
        <f t="shared" si="9"/>
        <v>-1.8844894826629741</v>
      </c>
      <c r="AG72" s="21">
        <f t="shared" si="10"/>
        <v>-7.0009497398042049</v>
      </c>
      <c r="AH72" s="21" t="str">
        <f t="shared" si="11"/>
        <v>na</v>
      </c>
      <c r="AI72" s="21" t="str">
        <f t="shared" si="12"/>
        <v>na</v>
      </c>
      <c r="AJ72" s="21" t="str">
        <f t="shared" si="13"/>
        <v>na</v>
      </c>
      <c r="AK72" s="21" t="str">
        <f t="shared" si="14"/>
        <v>na</v>
      </c>
      <c r="AL72" s="52">
        <f t="shared" si="29"/>
        <v>1</v>
      </c>
      <c r="AM72" s="21">
        <f t="shared" si="15"/>
        <v>0.23901234567901236</v>
      </c>
      <c r="AN72" s="21">
        <f t="shared" si="16"/>
        <v>0.52892561983471076</v>
      </c>
      <c r="AO72" s="21">
        <f t="shared" si="17"/>
        <v>0.56433075550267697</v>
      </c>
      <c r="AP72" s="21">
        <f t="shared" si="18"/>
        <v>0.16745420867522695</v>
      </c>
      <c r="AQ72" s="21">
        <f t="shared" si="19"/>
        <v>2.3111202930511441</v>
      </c>
      <c r="AR72" s="21" t="str">
        <f t="shared" si="20"/>
        <v>na</v>
      </c>
      <c r="AS72" s="21" t="str">
        <f t="shared" si="21"/>
        <v>na</v>
      </c>
      <c r="AT72" s="21" t="str">
        <f t="shared" si="22"/>
        <v>na</v>
      </c>
      <c r="AU72" s="53" t="str">
        <f t="shared" si="23"/>
        <v>na</v>
      </c>
    </row>
    <row r="73" spans="1:47" ht="16.5" x14ac:dyDescent="0.35">
      <c r="A73" s="28" t="s">
        <v>22</v>
      </c>
      <c r="B73" s="48"/>
      <c r="C73">
        <v>1</v>
      </c>
      <c r="E73">
        <v>1</v>
      </c>
      <c r="G73" s="49">
        <v>1</v>
      </c>
      <c r="H73" t="s">
        <v>245</v>
      </c>
      <c r="I73" t="s">
        <v>246</v>
      </c>
      <c r="J73" s="19">
        <v>26</v>
      </c>
      <c r="K73" s="34"/>
      <c r="L73" s="21">
        <v>4.060002840332066</v>
      </c>
      <c r="M73" s="78">
        <v>20.103000000000002</v>
      </c>
      <c r="N73" s="21">
        <v>0</v>
      </c>
      <c r="O73" s="21">
        <v>0</v>
      </c>
      <c r="P73" s="21">
        <f t="shared" si="26"/>
        <v>0.01</v>
      </c>
      <c r="Q73" s="21">
        <f t="shared" si="27"/>
        <v>0.01</v>
      </c>
      <c r="R73" s="25">
        <v>0</v>
      </c>
      <c r="S73" s="12">
        <v>0.375</v>
      </c>
      <c r="T73" s="12">
        <v>0.25</v>
      </c>
      <c r="U73" s="12">
        <v>0.25</v>
      </c>
      <c r="V73" s="12">
        <v>0.15</v>
      </c>
      <c r="W73" s="13">
        <v>0.25</v>
      </c>
      <c r="X73" s="13">
        <v>0</v>
      </c>
      <c r="Y73">
        <v>0</v>
      </c>
      <c r="Z73">
        <v>1</v>
      </c>
      <c r="AA73">
        <v>0</v>
      </c>
      <c r="AB73" s="21" t="str">
        <f t="shared" si="28"/>
        <v>na</v>
      </c>
      <c r="AC73" s="21">
        <f t="shared" si="6"/>
        <v>-3.3771248030579337</v>
      </c>
      <c r="AD73" s="21">
        <f t="shared" si="7"/>
        <v>-3.3492146807186116</v>
      </c>
      <c r="AE73" s="21">
        <f t="shared" si="8"/>
        <v>-3.4594937006934927</v>
      </c>
      <c r="AF73" s="21">
        <f t="shared" si="9"/>
        <v>-1.8844894826629741</v>
      </c>
      <c r="AG73" s="21">
        <f t="shared" si="10"/>
        <v>-1.7502374349510512</v>
      </c>
      <c r="AH73" s="21" t="str">
        <f t="shared" si="11"/>
        <v>na</v>
      </c>
      <c r="AI73" s="21" t="str">
        <f t="shared" si="12"/>
        <v>na</v>
      </c>
      <c r="AJ73" s="21">
        <f t="shared" si="13"/>
        <v>-6.2797775263473969</v>
      </c>
      <c r="AK73" s="21" t="str">
        <f t="shared" si="14"/>
        <v>na</v>
      </c>
      <c r="AL73" s="52" t="str">
        <f t="shared" si="29"/>
        <v>na</v>
      </c>
      <c r="AM73" s="21">
        <f t="shared" si="15"/>
        <v>0.53777777777777791</v>
      </c>
      <c r="AN73" s="21">
        <f t="shared" si="16"/>
        <v>0.52892561983471076</v>
      </c>
      <c r="AO73" s="21">
        <f t="shared" si="17"/>
        <v>0.56433075550267697</v>
      </c>
      <c r="AP73" s="21">
        <f t="shared" si="18"/>
        <v>0.16745420867522695</v>
      </c>
      <c r="AQ73" s="21">
        <f t="shared" si="19"/>
        <v>0.14444501831569651</v>
      </c>
      <c r="AR73" s="21" t="str">
        <f t="shared" si="20"/>
        <v>na</v>
      </c>
      <c r="AS73" s="21" t="str">
        <f t="shared" si="21"/>
        <v>na</v>
      </c>
      <c r="AT73" s="21">
        <f t="shared" si="22"/>
        <v>1.8595041322314052</v>
      </c>
      <c r="AU73" s="53" t="str">
        <f t="shared" si="23"/>
        <v>na</v>
      </c>
    </row>
    <row r="74" spans="1:47" ht="16.5" x14ac:dyDescent="0.35">
      <c r="A74" s="1" t="s">
        <v>69</v>
      </c>
      <c r="B74" s="48">
        <v>1</v>
      </c>
      <c r="C74">
        <v>1</v>
      </c>
      <c r="D74">
        <v>1</v>
      </c>
      <c r="E74">
        <v>1</v>
      </c>
      <c r="G74" s="49"/>
      <c r="H74" t="s">
        <v>245</v>
      </c>
      <c r="I74" t="s">
        <v>246</v>
      </c>
      <c r="J74" s="19">
        <v>12</v>
      </c>
      <c r="K74" s="34"/>
      <c r="L74" s="21">
        <v>7.5623841719613472</v>
      </c>
      <c r="M74" s="78">
        <v>20.103000000000002</v>
      </c>
      <c r="N74" s="21">
        <v>1.6496825396825396</v>
      </c>
      <c r="O74" s="21">
        <v>1.7976426127537448</v>
      </c>
      <c r="P74" s="21">
        <f t="shared" si="26"/>
        <v>0.21814318106173189</v>
      </c>
      <c r="Q74" s="21">
        <f t="shared" si="27"/>
        <v>0.23770844906541105</v>
      </c>
      <c r="R74" s="25">
        <v>1</v>
      </c>
      <c r="S74">
        <v>0.25</v>
      </c>
      <c r="T74">
        <v>0</v>
      </c>
      <c r="U74">
        <v>0.25</v>
      </c>
      <c r="V74">
        <v>0.05</v>
      </c>
      <c r="W74">
        <v>1</v>
      </c>
      <c r="X74">
        <v>0</v>
      </c>
      <c r="Y74">
        <v>0</v>
      </c>
      <c r="Z74">
        <v>0</v>
      </c>
      <c r="AA74">
        <v>0</v>
      </c>
      <c r="AB74" s="21">
        <f t="shared" si="28"/>
        <v>-1.522603637926585</v>
      </c>
      <c r="AC74" s="21">
        <f t="shared" si="6"/>
        <v>-0.74438400076410827</v>
      </c>
      <c r="AD74" s="21" t="str">
        <f t="shared" si="7"/>
        <v>na</v>
      </c>
      <c r="AE74" s="21">
        <f t="shared" si="8"/>
        <v>-1.1438095621497273</v>
      </c>
      <c r="AF74" s="21">
        <f t="shared" si="9"/>
        <v>-0.20768907018662011</v>
      </c>
      <c r="AG74" s="21">
        <f t="shared" si="10"/>
        <v>-2.3147182649624289</v>
      </c>
      <c r="AH74" s="21" t="str">
        <f t="shared" si="11"/>
        <v>na</v>
      </c>
      <c r="AI74" s="21" t="str">
        <f t="shared" si="12"/>
        <v>na</v>
      </c>
      <c r="AJ74" s="21" t="str">
        <f t="shared" si="13"/>
        <v>na</v>
      </c>
      <c r="AK74" s="21" t="str">
        <f t="shared" si="14"/>
        <v>na</v>
      </c>
      <c r="AL74" s="52">
        <f t="shared" si="29"/>
        <v>1.1874243569852039</v>
      </c>
      <c r="AM74" s="21">
        <f t="shared" si="15"/>
        <v>0.28380908087942647</v>
      </c>
      <c r="AN74" s="21" t="str">
        <f t="shared" si="16"/>
        <v>na</v>
      </c>
      <c r="AO74" s="21">
        <f t="shared" si="17"/>
        <v>0.67010008447974057</v>
      </c>
      <c r="AP74" s="21">
        <f t="shared" si="18"/>
        <v>2.2093245117849727E-2</v>
      </c>
      <c r="AQ74" s="21">
        <f t="shared" si="19"/>
        <v>2.7442805278917106</v>
      </c>
      <c r="AR74" s="21" t="str">
        <f t="shared" si="20"/>
        <v>na</v>
      </c>
      <c r="AS74" s="21" t="str">
        <f t="shared" si="21"/>
        <v>na</v>
      </c>
      <c r="AT74" s="21" t="str">
        <f t="shared" si="22"/>
        <v>na</v>
      </c>
      <c r="AU74" s="53" t="str">
        <f t="shared" si="23"/>
        <v>na</v>
      </c>
    </row>
    <row r="75" spans="1:47" ht="16.5" x14ac:dyDescent="0.35">
      <c r="A75" s="1" t="s">
        <v>241</v>
      </c>
      <c r="B75" s="48">
        <v>1</v>
      </c>
      <c r="C75">
        <v>1</v>
      </c>
      <c r="D75">
        <v>1</v>
      </c>
      <c r="E75">
        <v>1</v>
      </c>
      <c r="F75">
        <v>1</v>
      </c>
      <c r="G75" s="49">
        <v>1</v>
      </c>
      <c r="H75" t="s">
        <v>245</v>
      </c>
      <c r="I75" t="s">
        <v>246</v>
      </c>
      <c r="J75" s="19">
        <v>3</v>
      </c>
      <c r="K75" s="34"/>
      <c r="L75" s="21">
        <v>33.252201897266474</v>
      </c>
      <c r="M75" s="78">
        <v>20.103000000000002</v>
      </c>
      <c r="N75" s="21">
        <v>0.11571428571428571</v>
      </c>
      <c r="O75" s="21">
        <v>7.5901872341359367E-2</v>
      </c>
      <c r="P75" s="21">
        <f t="shared" si="26"/>
        <v>0.01</v>
      </c>
      <c r="Q75" s="21">
        <f t="shared" si="27"/>
        <v>2.2826119177268363E-3</v>
      </c>
      <c r="R75" s="25">
        <v>1</v>
      </c>
      <c r="S75">
        <v>1</v>
      </c>
      <c r="T75" s="3">
        <v>0.25</v>
      </c>
      <c r="U75" s="3">
        <v>0.375</v>
      </c>
      <c r="V75" s="3">
        <v>1</v>
      </c>
      <c r="W75" s="3">
        <v>0.05</v>
      </c>
      <c r="X75" s="3">
        <v>0</v>
      </c>
      <c r="Y75" s="3">
        <v>0</v>
      </c>
      <c r="Z75" s="3">
        <v>0</v>
      </c>
      <c r="AA75" s="3">
        <v>0</v>
      </c>
      <c r="AB75" s="21">
        <f t="shared" si="28"/>
        <v>-4.6051701859880909</v>
      </c>
      <c r="AC75" s="21">
        <f t="shared" si="6"/>
        <v>-9.0056661414878221</v>
      </c>
      <c r="AD75" s="21">
        <f t="shared" si="7"/>
        <v>-3.3492146807186116</v>
      </c>
      <c r="AE75" s="21">
        <f t="shared" si="8"/>
        <v>-5.1892405510402382</v>
      </c>
      <c r="AF75" s="21">
        <f t="shared" si="9"/>
        <v>-12.56326321775316</v>
      </c>
      <c r="AG75" s="21">
        <f t="shared" si="10"/>
        <v>-0.35004748699021027</v>
      </c>
      <c r="AH75" s="21" t="str">
        <f t="shared" si="11"/>
        <v>na</v>
      </c>
      <c r="AI75" s="21" t="str">
        <f t="shared" si="12"/>
        <v>na</v>
      </c>
      <c r="AJ75" s="21" t="str">
        <f t="shared" si="13"/>
        <v>na</v>
      </c>
      <c r="AK75" s="21" t="str">
        <f t="shared" si="14"/>
        <v>na</v>
      </c>
      <c r="AL75" s="52">
        <f t="shared" si="29"/>
        <v>5.2103171669485845E-2</v>
      </c>
      <c r="AM75" s="21">
        <f t="shared" si="15"/>
        <v>0.19925282044864118</v>
      </c>
      <c r="AN75" s="21">
        <f t="shared" si="16"/>
        <v>2.7558702370637143E-2</v>
      </c>
      <c r="AO75" s="21">
        <f t="shared" si="17"/>
        <v>6.6157700022734897E-2</v>
      </c>
      <c r="AP75" s="21">
        <f t="shared" si="18"/>
        <v>0.38777312806147807</v>
      </c>
      <c r="AQ75" s="21">
        <f t="shared" si="19"/>
        <v>3.0104174344419053E-4</v>
      </c>
      <c r="AR75" s="21" t="str">
        <f t="shared" si="20"/>
        <v>na</v>
      </c>
      <c r="AS75" s="21" t="str">
        <f t="shared" si="21"/>
        <v>na</v>
      </c>
      <c r="AT75" s="21" t="str">
        <f t="shared" si="22"/>
        <v>na</v>
      </c>
      <c r="AU75" s="53" t="str">
        <f t="shared" si="23"/>
        <v>na</v>
      </c>
    </row>
    <row r="76" spans="1:47" ht="16.5" x14ac:dyDescent="0.35">
      <c r="A76" s="28" t="s">
        <v>23</v>
      </c>
      <c r="B76" s="48">
        <v>1</v>
      </c>
      <c r="C76">
        <v>1</v>
      </c>
      <c r="G76" s="49"/>
      <c r="H76" t="s">
        <v>245</v>
      </c>
      <c r="I76" t="s">
        <v>246</v>
      </c>
      <c r="J76" s="19">
        <v>29</v>
      </c>
      <c r="K76" s="34"/>
      <c r="L76" s="21">
        <v>2.8983488722002626</v>
      </c>
      <c r="M76" s="78">
        <v>20.103000000000002</v>
      </c>
      <c r="N76" s="21">
        <v>0</v>
      </c>
      <c r="O76" s="21">
        <v>0</v>
      </c>
      <c r="P76" s="21">
        <f t="shared" si="26"/>
        <v>0.01</v>
      </c>
      <c r="Q76" s="21">
        <f t="shared" si="27"/>
        <v>0.01</v>
      </c>
      <c r="R76" s="25">
        <v>0</v>
      </c>
      <c r="S76" s="12">
        <v>0.25</v>
      </c>
      <c r="T76" s="12">
        <v>0.25</v>
      </c>
      <c r="U76" s="12">
        <v>0.125</v>
      </c>
      <c r="V76" s="12">
        <v>0.25</v>
      </c>
      <c r="W76" s="13">
        <v>0.25</v>
      </c>
      <c r="X76" s="13">
        <v>0</v>
      </c>
      <c r="Y76">
        <v>0</v>
      </c>
      <c r="Z76">
        <v>0</v>
      </c>
      <c r="AA76">
        <v>0</v>
      </c>
      <c r="AB76" s="21" t="str">
        <f t="shared" si="28"/>
        <v>na</v>
      </c>
      <c r="AC76" s="21">
        <f t="shared" si="6"/>
        <v>-2.2514165353719555</v>
      </c>
      <c r="AD76" s="21">
        <f t="shared" si="7"/>
        <v>-3.3492146807186116</v>
      </c>
      <c r="AE76" s="21">
        <f t="shared" si="8"/>
        <v>-1.7297468503467464</v>
      </c>
      <c r="AF76" s="21">
        <f t="shared" si="9"/>
        <v>-3.1408158044382901</v>
      </c>
      <c r="AG76" s="21">
        <f t="shared" si="10"/>
        <v>-1.7502374349510512</v>
      </c>
      <c r="AH76" s="21" t="str">
        <f t="shared" si="11"/>
        <v>na</v>
      </c>
      <c r="AI76" s="21" t="str">
        <f t="shared" si="12"/>
        <v>na</v>
      </c>
      <c r="AJ76" s="21" t="str">
        <f t="shared" si="13"/>
        <v>na</v>
      </c>
      <c r="AK76" s="21" t="str">
        <f t="shared" si="14"/>
        <v>na</v>
      </c>
      <c r="AL76" s="52" t="str">
        <f t="shared" si="29"/>
        <v>na</v>
      </c>
      <c r="AM76" s="21">
        <f t="shared" si="15"/>
        <v>0.23901234567901236</v>
      </c>
      <c r="AN76" s="21">
        <f t="shared" si="16"/>
        <v>0.52892561983471076</v>
      </c>
      <c r="AO76" s="21">
        <f t="shared" si="17"/>
        <v>0.14108268887566924</v>
      </c>
      <c r="AP76" s="21">
        <f t="shared" si="18"/>
        <v>0.46515057965340822</v>
      </c>
      <c r="AQ76" s="21">
        <f t="shared" si="19"/>
        <v>0.14444501831569651</v>
      </c>
      <c r="AR76" s="21" t="str">
        <f t="shared" si="20"/>
        <v>na</v>
      </c>
      <c r="AS76" s="21" t="str">
        <f t="shared" si="21"/>
        <v>na</v>
      </c>
      <c r="AT76" s="21" t="str">
        <f t="shared" si="22"/>
        <v>na</v>
      </c>
      <c r="AU76" s="53" t="str">
        <f t="shared" si="23"/>
        <v>na</v>
      </c>
    </row>
    <row r="77" spans="1:47" ht="16.5" x14ac:dyDescent="0.35">
      <c r="A77" s="28" t="s">
        <v>90</v>
      </c>
      <c r="B77" s="48"/>
      <c r="E77">
        <v>1</v>
      </c>
      <c r="G77" s="49">
        <v>1</v>
      </c>
      <c r="H77" t="s">
        <v>245</v>
      </c>
      <c r="I77" t="s">
        <v>246</v>
      </c>
      <c r="J77" s="19">
        <v>6</v>
      </c>
      <c r="K77" s="34"/>
      <c r="L77" s="21">
        <v>7.1971187580726026</v>
      </c>
      <c r="M77" s="78">
        <v>20.103000000000002</v>
      </c>
      <c r="N77" s="21">
        <v>0</v>
      </c>
      <c r="O77" s="21">
        <v>0</v>
      </c>
      <c r="P77" s="21">
        <f t="shared" si="26"/>
        <v>0.01</v>
      </c>
      <c r="Q77" s="21">
        <f t="shared" si="27"/>
        <v>0.01</v>
      </c>
      <c r="R77" s="23">
        <v>1</v>
      </c>
      <c r="S77" s="3">
        <v>1</v>
      </c>
      <c r="T77" s="3">
        <v>0</v>
      </c>
      <c r="U77" s="3">
        <v>0.25</v>
      </c>
      <c r="V77" s="3">
        <v>0.3</v>
      </c>
      <c r="W77" s="3">
        <v>1</v>
      </c>
      <c r="X77" s="3">
        <v>0</v>
      </c>
      <c r="Y77" s="3">
        <v>0</v>
      </c>
      <c r="Z77" s="3">
        <v>0</v>
      </c>
      <c r="AA77" s="3">
        <v>0</v>
      </c>
      <c r="AB77" s="21">
        <f t="shared" si="28"/>
        <v>-4.6051701859880909</v>
      </c>
      <c r="AC77" s="21">
        <f t="shared" si="6"/>
        <v>-9.0056661414878221</v>
      </c>
      <c r="AD77" s="21" t="str">
        <f t="shared" si="7"/>
        <v>na</v>
      </c>
      <c r="AE77" s="21">
        <f t="shared" si="8"/>
        <v>-3.4594937006934927</v>
      </c>
      <c r="AF77" s="21">
        <f t="shared" si="9"/>
        <v>-3.7689789653259482</v>
      </c>
      <c r="AG77" s="21">
        <f t="shared" si="10"/>
        <v>-7.0009497398042049</v>
      </c>
      <c r="AH77" s="21" t="str">
        <f t="shared" si="11"/>
        <v>na</v>
      </c>
      <c r="AI77" s="21" t="str">
        <f t="shared" si="12"/>
        <v>na</v>
      </c>
      <c r="AJ77" s="21" t="str">
        <f t="shared" si="13"/>
        <v>na</v>
      </c>
      <c r="AK77" s="21" t="str">
        <f t="shared" si="14"/>
        <v>na</v>
      </c>
      <c r="AL77" s="52">
        <f t="shared" si="29"/>
        <v>1</v>
      </c>
      <c r="AM77" s="21">
        <f t="shared" si="15"/>
        <v>3.8241975308641978</v>
      </c>
      <c r="AN77" s="21" t="str">
        <f t="shared" si="16"/>
        <v>na</v>
      </c>
      <c r="AO77" s="21">
        <f t="shared" si="17"/>
        <v>0.56433075550267697</v>
      </c>
      <c r="AP77" s="21">
        <f t="shared" si="18"/>
        <v>0.6698168347009078</v>
      </c>
      <c r="AQ77" s="21">
        <f t="shared" si="19"/>
        <v>2.3111202930511441</v>
      </c>
      <c r="AR77" s="21" t="str">
        <f t="shared" si="20"/>
        <v>na</v>
      </c>
      <c r="AS77" s="21" t="str">
        <f t="shared" si="21"/>
        <v>na</v>
      </c>
      <c r="AT77" s="21" t="str">
        <f t="shared" si="22"/>
        <v>na</v>
      </c>
      <c r="AU77" s="53" t="str">
        <f t="shared" si="23"/>
        <v>na</v>
      </c>
    </row>
    <row r="78" spans="1:47" ht="16.5" x14ac:dyDescent="0.35">
      <c r="A78" s="28" t="s">
        <v>24</v>
      </c>
      <c r="B78" s="48">
        <v>1</v>
      </c>
      <c r="C78">
        <v>1</v>
      </c>
      <c r="E78">
        <v>1</v>
      </c>
      <c r="F78">
        <v>1</v>
      </c>
      <c r="G78" s="49">
        <v>1</v>
      </c>
      <c r="H78" t="s">
        <v>245</v>
      </c>
      <c r="I78" t="s">
        <v>246</v>
      </c>
      <c r="J78" s="19">
        <v>11</v>
      </c>
      <c r="K78" s="34"/>
      <c r="L78" s="21">
        <v>27.420286412193402</v>
      </c>
      <c r="M78" s="78">
        <v>20.103000000000002</v>
      </c>
      <c r="N78" s="21">
        <v>0</v>
      </c>
      <c r="O78" s="21">
        <v>0</v>
      </c>
      <c r="P78" s="21">
        <f t="shared" si="26"/>
        <v>0.01</v>
      </c>
      <c r="Q78" s="21">
        <f t="shared" si="27"/>
        <v>0.01</v>
      </c>
      <c r="R78" s="25">
        <v>1</v>
      </c>
      <c r="S78">
        <v>1</v>
      </c>
      <c r="T78">
        <v>0.375</v>
      </c>
      <c r="U78">
        <v>1</v>
      </c>
      <c r="V78">
        <v>0.15</v>
      </c>
      <c r="W78" s="3">
        <v>1</v>
      </c>
      <c r="X78" s="3">
        <v>0</v>
      </c>
      <c r="Y78">
        <v>0.25</v>
      </c>
      <c r="Z78">
        <v>1</v>
      </c>
      <c r="AA78">
        <v>1</v>
      </c>
      <c r="AB78" s="21">
        <f t="shared" si="28"/>
        <v>-4.6051701859880909</v>
      </c>
      <c r="AC78" s="21">
        <f t="shared" si="6"/>
        <v>-9.0056661414878221</v>
      </c>
      <c r="AD78" s="21">
        <f t="shared" si="7"/>
        <v>-5.0238220210779172</v>
      </c>
      <c r="AE78" s="21">
        <f t="shared" si="8"/>
        <v>-13.837974802773971</v>
      </c>
      <c r="AF78" s="21">
        <f t="shared" si="9"/>
        <v>-1.8844894826629741</v>
      </c>
      <c r="AG78" s="21">
        <f t="shared" si="10"/>
        <v>-7.0009497398042049</v>
      </c>
      <c r="AH78" s="21" t="str">
        <f t="shared" si="11"/>
        <v>na</v>
      </c>
      <c r="AI78" s="21">
        <f t="shared" si="12"/>
        <v>-1.4468350775901282</v>
      </c>
      <c r="AJ78" s="21">
        <f t="shared" si="13"/>
        <v>-6.2797775263473969</v>
      </c>
      <c r="AK78" s="21">
        <f t="shared" si="14"/>
        <v>-8.438524139687674</v>
      </c>
      <c r="AL78" s="52">
        <f t="shared" si="29"/>
        <v>1</v>
      </c>
      <c r="AM78" s="21">
        <f t="shared" si="15"/>
        <v>3.8241975308641978</v>
      </c>
      <c r="AN78" s="21">
        <f t="shared" si="16"/>
        <v>1.190082644628099</v>
      </c>
      <c r="AO78" s="21">
        <f t="shared" si="17"/>
        <v>9.0292920880428316</v>
      </c>
      <c r="AP78" s="21">
        <f t="shared" si="18"/>
        <v>0.16745420867522695</v>
      </c>
      <c r="AQ78" s="21">
        <f t="shared" si="19"/>
        <v>2.3111202930511441</v>
      </c>
      <c r="AR78" s="21" t="str">
        <f t="shared" si="20"/>
        <v>na</v>
      </c>
      <c r="AS78" s="21">
        <f t="shared" si="21"/>
        <v>9.8706713054711459E-2</v>
      </c>
      <c r="AT78" s="21">
        <f t="shared" si="22"/>
        <v>1.8595041322314052</v>
      </c>
      <c r="AU78" s="53">
        <f t="shared" si="23"/>
        <v>3.3576979495021999</v>
      </c>
    </row>
    <row r="79" spans="1:47" ht="16.5" x14ac:dyDescent="0.35">
      <c r="A79" s="28" t="s">
        <v>91</v>
      </c>
      <c r="B79" s="48"/>
      <c r="E79">
        <v>1</v>
      </c>
      <c r="G79" s="49">
        <v>1</v>
      </c>
      <c r="H79" t="s">
        <v>245</v>
      </c>
      <c r="I79" t="s">
        <v>246</v>
      </c>
      <c r="J79" s="19">
        <v>39</v>
      </c>
      <c r="K79" s="34"/>
      <c r="L79" s="21">
        <v>1.7539461836690928</v>
      </c>
      <c r="M79" s="78">
        <v>20.103000000000002</v>
      </c>
      <c r="N79" s="21">
        <v>0</v>
      </c>
      <c r="O79" s="21">
        <v>0</v>
      </c>
      <c r="P79" s="21">
        <f t="shared" si="26"/>
        <v>0.01</v>
      </c>
      <c r="Q79" s="21">
        <f t="shared" si="27"/>
        <v>0.01</v>
      </c>
      <c r="R79" s="23">
        <v>1</v>
      </c>
      <c r="S79" s="3">
        <v>1</v>
      </c>
      <c r="T79" s="3">
        <v>0.375</v>
      </c>
      <c r="U79" s="3">
        <v>0.375</v>
      </c>
      <c r="V79" s="3">
        <v>0.15</v>
      </c>
      <c r="W79" s="3">
        <v>1</v>
      </c>
      <c r="X79" s="3">
        <v>0</v>
      </c>
      <c r="Y79" s="3">
        <v>0.25</v>
      </c>
      <c r="Z79" s="3">
        <v>1</v>
      </c>
      <c r="AA79" s="3">
        <v>1</v>
      </c>
      <c r="AB79" s="21">
        <f t="shared" si="28"/>
        <v>-4.6051701859880909</v>
      </c>
      <c r="AC79" s="21">
        <f t="shared" si="6"/>
        <v>-9.0056661414878221</v>
      </c>
      <c r="AD79" s="21">
        <f t="shared" si="7"/>
        <v>-5.0238220210779172</v>
      </c>
      <c r="AE79" s="21">
        <f t="shared" si="8"/>
        <v>-5.1892405510402382</v>
      </c>
      <c r="AF79" s="21">
        <f t="shared" si="9"/>
        <v>-1.8844894826629741</v>
      </c>
      <c r="AG79" s="21">
        <f t="shared" si="10"/>
        <v>-7.0009497398042049</v>
      </c>
      <c r="AH79" s="21" t="str">
        <f t="shared" si="11"/>
        <v>na</v>
      </c>
      <c r="AI79" s="21">
        <f t="shared" si="12"/>
        <v>-1.4468350775901282</v>
      </c>
      <c r="AJ79" s="21">
        <f t="shared" si="13"/>
        <v>-6.2797775263473969</v>
      </c>
      <c r="AK79" s="21">
        <f t="shared" si="14"/>
        <v>-8.438524139687674</v>
      </c>
      <c r="AL79" s="52">
        <f t="shared" si="29"/>
        <v>1</v>
      </c>
      <c r="AM79" s="21">
        <f t="shared" si="15"/>
        <v>3.8241975308641978</v>
      </c>
      <c r="AN79" s="21">
        <f t="shared" si="16"/>
        <v>1.190082644628099</v>
      </c>
      <c r="AO79" s="21">
        <f t="shared" si="17"/>
        <v>1.2697441998810231</v>
      </c>
      <c r="AP79" s="21">
        <f t="shared" si="18"/>
        <v>0.16745420867522695</v>
      </c>
      <c r="AQ79" s="21">
        <f t="shared" si="19"/>
        <v>2.3111202930511441</v>
      </c>
      <c r="AR79" s="21" t="str">
        <f t="shared" si="20"/>
        <v>na</v>
      </c>
      <c r="AS79" s="21">
        <f t="shared" si="21"/>
        <v>9.8706713054711459E-2</v>
      </c>
      <c r="AT79" s="21">
        <f t="shared" si="22"/>
        <v>1.8595041322314052</v>
      </c>
      <c r="AU79" s="53">
        <f t="shared" si="23"/>
        <v>3.3576979495021999</v>
      </c>
    </row>
    <row r="80" spans="1:47" ht="16.5" x14ac:dyDescent="0.35">
      <c r="A80" s="28" t="s">
        <v>25</v>
      </c>
      <c r="B80" s="48">
        <v>1</v>
      </c>
      <c r="C80">
        <v>1</v>
      </c>
      <c r="E80">
        <v>1</v>
      </c>
      <c r="G80" s="49"/>
      <c r="H80" t="s">
        <v>245</v>
      </c>
      <c r="I80" t="s">
        <v>246</v>
      </c>
      <c r="J80" s="19">
        <v>11</v>
      </c>
      <c r="K80" s="34"/>
      <c r="L80" s="21">
        <v>14.301694449847675</v>
      </c>
      <c r="M80" s="78">
        <v>20.103000000000002</v>
      </c>
      <c r="N80" s="21">
        <v>0</v>
      </c>
      <c r="O80" s="21">
        <v>0</v>
      </c>
      <c r="P80" s="21">
        <f t="shared" si="26"/>
        <v>0.01</v>
      </c>
      <c r="Q80" s="21">
        <f t="shared" si="27"/>
        <v>0.01</v>
      </c>
      <c r="R80" s="25">
        <v>0</v>
      </c>
      <c r="S80" s="12">
        <v>0.25</v>
      </c>
      <c r="T80" s="12">
        <v>0.25</v>
      </c>
      <c r="U80" s="12">
        <v>0.125</v>
      </c>
      <c r="V80" s="12">
        <v>0.05</v>
      </c>
      <c r="W80" s="13">
        <v>0.25</v>
      </c>
      <c r="X80" s="13">
        <v>0</v>
      </c>
      <c r="Y80">
        <v>0.125</v>
      </c>
      <c r="Z80">
        <v>0</v>
      </c>
      <c r="AA80">
        <v>0.125</v>
      </c>
      <c r="AB80" s="21" t="str">
        <f t="shared" si="28"/>
        <v>na</v>
      </c>
      <c r="AC80" s="21">
        <f t="shared" si="6"/>
        <v>-2.2514165353719555</v>
      </c>
      <c r="AD80" s="21">
        <f t="shared" si="7"/>
        <v>-3.3492146807186116</v>
      </c>
      <c r="AE80" s="21">
        <f t="shared" si="8"/>
        <v>-1.7297468503467464</v>
      </c>
      <c r="AF80" s="21">
        <f t="shared" si="9"/>
        <v>-0.62816316088765811</v>
      </c>
      <c r="AG80" s="21">
        <f t="shared" si="10"/>
        <v>-1.7502374349510512</v>
      </c>
      <c r="AH80" s="21" t="str">
        <f t="shared" si="11"/>
        <v>na</v>
      </c>
      <c r="AI80" s="21">
        <f t="shared" si="12"/>
        <v>-0.7234175387950641</v>
      </c>
      <c r="AJ80" s="21" t="str">
        <f t="shared" si="13"/>
        <v>na</v>
      </c>
      <c r="AK80" s="21">
        <f t="shared" si="14"/>
        <v>-1.0548155174609593</v>
      </c>
      <c r="AL80" s="52" t="str">
        <f t="shared" si="29"/>
        <v>na</v>
      </c>
      <c r="AM80" s="21">
        <f t="shared" si="15"/>
        <v>0.23901234567901236</v>
      </c>
      <c r="AN80" s="21">
        <f t="shared" si="16"/>
        <v>0.52892561983471076</v>
      </c>
      <c r="AO80" s="21">
        <f t="shared" si="17"/>
        <v>0.14108268887566924</v>
      </c>
      <c r="AP80" s="21">
        <f t="shared" si="18"/>
        <v>1.8606023186136331E-2</v>
      </c>
      <c r="AQ80" s="21">
        <f t="shared" si="19"/>
        <v>0.14444501831569651</v>
      </c>
      <c r="AR80" s="21" t="str">
        <f t="shared" si="20"/>
        <v>na</v>
      </c>
      <c r="AS80" s="21">
        <f t="shared" si="21"/>
        <v>2.4676678263677865E-2</v>
      </c>
      <c r="AT80" s="21" t="str">
        <f t="shared" si="22"/>
        <v>na</v>
      </c>
      <c r="AU80" s="53">
        <f t="shared" si="23"/>
        <v>5.2464030460971874E-2</v>
      </c>
    </row>
    <row r="81" spans="1:47" ht="16.5" x14ac:dyDescent="0.35">
      <c r="A81" s="28" t="s">
        <v>70</v>
      </c>
      <c r="B81" s="48">
        <v>1</v>
      </c>
      <c r="C81">
        <v>1</v>
      </c>
      <c r="D81">
        <v>1</v>
      </c>
      <c r="E81">
        <v>1</v>
      </c>
      <c r="G81" s="49"/>
      <c r="H81" t="s">
        <v>245</v>
      </c>
      <c r="I81" t="s">
        <v>246</v>
      </c>
      <c r="J81" s="19">
        <v>2</v>
      </c>
      <c r="K81" s="34"/>
      <c r="L81" s="21">
        <v>44.863211983921119</v>
      </c>
      <c r="M81" s="78">
        <v>20.103000000000002</v>
      </c>
      <c r="N81" s="21">
        <v>21.650753968253966</v>
      </c>
      <c r="O81" s="21">
        <v>36.418596013637391</v>
      </c>
      <c r="P81" s="21">
        <f t="shared" si="26"/>
        <v>0.48259482571184492</v>
      </c>
      <c r="Q81" s="21">
        <f t="shared" si="27"/>
        <v>0.81176969733441606</v>
      </c>
      <c r="R81" s="25">
        <v>0</v>
      </c>
      <c r="S81" s="12">
        <v>0</v>
      </c>
      <c r="T81" s="13">
        <v>0.25</v>
      </c>
      <c r="U81" s="12">
        <v>0.125</v>
      </c>
      <c r="V81" s="12">
        <v>0.05</v>
      </c>
      <c r="W81" s="12">
        <v>0.25</v>
      </c>
      <c r="X81" s="12">
        <v>0</v>
      </c>
      <c r="Y81">
        <v>0.25</v>
      </c>
      <c r="Z81">
        <v>0</v>
      </c>
      <c r="AA81" s="3">
        <v>0.25</v>
      </c>
      <c r="AB81" s="21" t="str">
        <f t="shared" si="28"/>
        <v>na</v>
      </c>
      <c r="AC81" s="21" t="str">
        <f t="shared" si="6"/>
        <v>na</v>
      </c>
      <c r="AD81" s="21">
        <f t="shared" si="7"/>
        <v>-0.52987479821079708</v>
      </c>
      <c r="AE81" s="21">
        <f t="shared" si="8"/>
        <v>-0.27366094761252752</v>
      </c>
      <c r="AF81" s="21">
        <f t="shared" si="9"/>
        <v>-9.9380857857516644E-2</v>
      </c>
      <c r="AG81" s="21">
        <f t="shared" si="10"/>
        <v>-0.27690273573824353</v>
      </c>
      <c r="AH81" s="21" t="str">
        <f t="shared" si="11"/>
        <v>na</v>
      </c>
      <c r="AI81" s="21">
        <f t="shared" si="12"/>
        <v>-0.22890185248378303</v>
      </c>
      <c r="AJ81" s="21" t="str">
        <f t="shared" si="13"/>
        <v>na</v>
      </c>
      <c r="AK81" s="21">
        <f t="shared" si="14"/>
        <v>-0.3337619189847339</v>
      </c>
      <c r="AL81" s="52" t="str">
        <f t="shared" si="29"/>
        <v>na</v>
      </c>
      <c r="AM81" s="21" t="str">
        <f t="shared" si="15"/>
        <v>na</v>
      </c>
      <c r="AN81" s="21">
        <f t="shared" si="16"/>
        <v>1.4965628221266634</v>
      </c>
      <c r="AO81" s="21">
        <f t="shared" si="17"/>
        <v>0.3991848742039959</v>
      </c>
      <c r="AP81" s="21">
        <f t="shared" si="18"/>
        <v>5.2644609230121819E-2</v>
      </c>
      <c r="AQ81" s="21">
        <f t="shared" si="19"/>
        <v>0.40869838054021618</v>
      </c>
      <c r="AR81" s="21" t="str">
        <f t="shared" si="20"/>
        <v>na</v>
      </c>
      <c r="AS81" s="21">
        <f t="shared" si="21"/>
        <v>0.27928463192644831</v>
      </c>
      <c r="AT81" s="21" t="str">
        <f t="shared" si="22"/>
        <v>na</v>
      </c>
      <c r="AU81" s="53">
        <f t="shared" si="23"/>
        <v>0.59377511349401046</v>
      </c>
    </row>
    <row r="82" spans="1:47" x14ac:dyDescent="0.35">
      <c r="B82" s="48"/>
      <c r="G82" s="49"/>
      <c r="N82" s="21"/>
      <c r="O82" s="21"/>
      <c r="R82" s="48"/>
      <c r="AB82"/>
      <c r="AK82"/>
      <c r="AL82" s="48"/>
      <c r="AU82" s="49"/>
    </row>
    <row r="83" spans="1:47" x14ac:dyDescent="0.35">
      <c r="A83" t="s">
        <v>3945</v>
      </c>
      <c r="M83" s="61">
        <f>AVERAGE(M5:M81)</f>
        <v>20.103000000000009</v>
      </c>
      <c r="N83" s="21"/>
      <c r="O83" s="21"/>
      <c r="R83" s="52">
        <f t="shared" ref="R83:AA83" si="30">SUM(R5:R81)/R84</f>
        <v>1</v>
      </c>
      <c r="S83" s="21">
        <f t="shared" si="30"/>
        <v>0.51136363636363635</v>
      </c>
      <c r="T83" s="21">
        <f t="shared" si="30"/>
        <v>0.34375</v>
      </c>
      <c r="U83" s="21">
        <f t="shared" si="30"/>
        <v>0.33279220779220781</v>
      </c>
      <c r="V83" s="21">
        <f t="shared" si="30"/>
        <v>0.36655844155844158</v>
      </c>
      <c r="W83" s="21">
        <f t="shared" si="30"/>
        <v>0.65779220779220782</v>
      </c>
      <c r="X83" s="21">
        <f t="shared" si="30"/>
        <v>0.5178571428571429</v>
      </c>
      <c r="Y83" s="21">
        <f t="shared" si="30"/>
        <v>0.79573170731707321</v>
      </c>
      <c r="Z83" s="21">
        <f t="shared" si="30"/>
        <v>0.73333333333333328</v>
      </c>
      <c r="AA83" s="21">
        <f t="shared" si="30"/>
        <v>0.54573170731707321</v>
      </c>
      <c r="AB83" s="52">
        <f>(1/R84)*(SUM(AB5:AB81))</f>
        <v>-3.8828666450558975</v>
      </c>
      <c r="AC83" s="21">
        <f t="shared" ref="AC83:AK83" si="31">(1/S84)*(SUM(AC5:AC81))</f>
        <v>-4.240829123670097</v>
      </c>
      <c r="AD83" s="21">
        <f t="shared" si="31"/>
        <v>-3.9668664665610374</v>
      </c>
      <c r="AE83" s="21">
        <f t="shared" si="31"/>
        <v>-3.9741136351955118</v>
      </c>
      <c r="AF83" s="21">
        <f t="shared" si="31"/>
        <v>-3.8964952921242815</v>
      </c>
      <c r="AG83" s="21">
        <f t="shared" si="31"/>
        <v>-3.7335599687857606</v>
      </c>
      <c r="AH83" s="21">
        <f t="shared" si="31"/>
        <v>-4.2864115651789776</v>
      </c>
      <c r="AI83" s="21">
        <f t="shared" si="31"/>
        <v>-3.4640421612334489</v>
      </c>
      <c r="AJ83" s="21">
        <f t="shared" si="31"/>
        <v>-4.0489491745411499</v>
      </c>
      <c r="AK83" s="53">
        <f t="shared" si="31"/>
        <v>-3.4988433871912443</v>
      </c>
      <c r="AL83" s="21">
        <f>SUM(AL5:AL81)</f>
        <v>114.4629735533522</v>
      </c>
      <c r="AM83" s="21">
        <f t="shared" ref="AM83:AU83" si="32">SUM(AM5:AM81)</f>
        <v>109.96194462217979</v>
      </c>
      <c r="AN83" s="21">
        <f t="shared" si="32"/>
        <v>97.51194566611089</v>
      </c>
      <c r="AO83" s="21">
        <f t="shared" si="32"/>
        <v>364.33709406648239</v>
      </c>
      <c r="AP83" s="21">
        <f t="shared" si="32"/>
        <v>161.25076980792758</v>
      </c>
      <c r="AQ83" s="21">
        <f t="shared" si="32"/>
        <v>206.0768693607003</v>
      </c>
      <c r="AR83" s="21">
        <f t="shared" si="32"/>
        <v>26.58324689452779</v>
      </c>
      <c r="AS83" s="21">
        <f t="shared" si="32"/>
        <v>73.487866455946318</v>
      </c>
      <c r="AT83" s="21">
        <f t="shared" si="32"/>
        <v>17.707433812759398</v>
      </c>
      <c r="AU83" s="53">
        <f t="shared" si="32"/>
        <v>66.29727578283196</v>
      </c>
    </row>
    <row r="84" spans="1:47" x14ac:dyDescent="0.35">
      <c r="A84" t="s">
        <v>3225</v>
      </c>
      <c r="N84" s="21"/>
      <c r="O84" s="21"/>
      <c r="R84" s="48">
        <f t="shared" ref="R84:AA84" si="33">COUNTIF(R5:R81,"&gt;0")</f>
        <v>65</v>
      </c>
      <c r="S84">
        <f t="shared" si="33"/>
        <v>66</v>
      </c>
      <c r="T84">
        <f t="shared" si="33"/>
        <v>52</v>
      </c>
      <c r="U84">
        <f t="shared" si="33"/>
        <v>77</v>
      </c>
      <c r="V84">
        <f t="shared" si="33"/>
        <v>77</v>
      </c>
      <c r="W84">
        <f t="shared" si="33"/>
        <v>77</v>
      </c>
      <c r="X84">
        <f t="shared" si="33"/>
        <v>14</v>
      </c>
      <c r="Y84">
        <f t="shared" si="33"/>
        <v>41</v>
      </c>
      <c r="Z84">
        <f t="shared" si="33"/>
        <v>15</v>
      </c>
      <c r="AA84">
        <f t="shared" si="33"/>
        <v>41</v>
      </c>
      <c r="AL84" s="21">
        <f>AL83*AB85^2</f>
        <v>4.8534427160479385E-2</v>
      </c>
      <c r="AM84" s="21">
        <f t="shared" ref="AM84:AU84" si="34">AM83*AC85^2</f>
        <v>2.2787938426423137E-2</v>
      </c>
      <c r="AN84" s="21">
        <f t="shared" si="34"/>
        <v>3.495275302666033E-2</v>
      </c>
      <c r="AO84" s="21">
        <f t="shared" si="34"/>
        <v>0.12871588457769292</v>
      </c>
      <c r="AP84" s="21">
        <f t="shared" si="34"/>
        <v>6.6534820316154722E-2</v>
      </c>
      <c r="AQ84" s="21">
        <f t="shared" si="34"/>
        <v>0.1177877873193698</v>
      </c>
      <c r="AR84" s="21">
        <f t="shared" si="34"/>
        <v>5.0289607377917494E-3</v>
      </c>
      <c r="AS84" s="21">
        <f t="shared" si="34"/>
        <v>7.2009011209658413E-2</v>
      </c>
      <c r="AT84" s="21">
        <f t="shared" si="34"/>
        <v>5.3862072375582756E-3</v>
      </c>
      <c r="AU84" s="53">
        <f t="shared" si="34"/>
        <v>6.0595298750958627E-2</v>
      </c>
    </row>
    <row r="85" spans="1:47" ht="24" x14ac:dyDescent="0.65">
      <c r="A85" s="54" t="s">
        <v>3946</v>
      </c>
      <c r="N85" s="21"/>
      <c r="O85" s="21"/>
      <c r="R85" s="78">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IF(R39&gt;0,$M39,0)+IF(R40&gt;0,$M40,0)+IF(R41&gt;0,$M41,0)+IF(R42&gt;0,$M42,0)+IF(R43&gt;0,$M43,0)+IF(R44&gt;0,$M44,0)+IF(R45&gt;0,$M45,0)+IF(R46&gt;0,$M46,0)+IF(R47&gt;0,$M47,0)*IF(R48&gt;0,$M48,0)+IF(R49&gt;0,$M49,0)+IF(R50&gt;0,$M50,0)+IF(R51&gt;0,$M51,0)+IF(R52&gt;0,$M52,0)+IF(R53&gt;0,$M53,0)+IF(R54&gt;0,$M54,0)+IF(R55&gt;0,$M55,0)+IF(R56&gt;0,$M56,0)+IF(R57&gt;0,$M57,0)+IF(R58&gt;0,$M58,0)+IF(R59&gt;0,$M59,0)+IF(R60&gt;0,$M60,0)+IF(R61&gt;0,$M61,0)+IF(R62&gt;0,$M62,0)+IF(R63&gt;0,$M63,0)+IF(R64&gt;0,$M64,0)+IF(R65&gt;0,$M65,0)+IF(R66&gt;0,$M66,0)+IF(R67&gt;0,$M67,0)+IF(R68&gt;0,$M68,0)+IF(R69&gt;0,$M69,0)+IF(R70&gt;0,$M70,0)+IF(R71&gt;0,$M71,0)+IF(R72&gt;0,$M72,0)+IF(R73&gt;0,$M73,0)+IF(R74&gt;0,$M74,0)+IF(R75&gt;0,$M75,0)+IF(R76&gt;0,$M76,0)+IF(R77&gt;0,$M77,0)+IF(R78&gt;0,$M78,0)+IF(R79&gt;0,$M79,0)+IF(R80&gt;0,$M80,0)+IF(R81&gt;0,$M81,0)</f>
        <v>2034.5442180000016</v>
      </c>
      <c r="S85" s="61">
        <f t="shared" ref="S85:AA85" si="35">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IF(S39&gt;0,$M39,0)+IF(S40&gt;0,$M40,0)+IF(S41&gt;0,$M41,0)+IF(S42&gt;0,$M42,0)+IF(S43&gt;0,$M43,0)+IF(S44&gt;0,$M44,0)+IF(S45&gt;0,$M45,0)+IF(S46&gt;0,$M46,0)+IF(S47&gt;0,$M47,0)*IF(S48&gt;0,$M48,0)+IF(S49&gt;0,$M49,0)+IF(S50&gt;0,$M50,0)+IF(S51&gt;0,$M51,0)+IF(S52&gt;0,$M52,0)+IF(S53&gt;0,$M53,0)+IF(S54&gt;0,$M54,0)+IF(S55&gt;0,$M55,0)+IF(S56&gt;0,$M56,0)+IF(S57&gt;0,$M57,0)+IF(S58&gt;0,$M58,0)+IF(S59&gt;0,$M59,0)+IF(S60&gt;0,$M60,0)+IF(S61&gt;0,$M61,0)+IF(S62&gt;0,$M62,0)+IF(S63&gt;0,$M63,0)+IF(S64&gt;0,$M64,0)+IF(S65&gt;0,$M65,0)+IF(S66&gt;0,$M66,0)+IF(S67&gt;0,$M67,0)+IF(S68&gt;0,$M68,0)+IF(S69&gt;0,$M69,0)+IF(S70&gt;0,$M70,0)+IF(S71&gt;0,$M71,0)+IF(S72&gt;0,$M72,0)+IF(S73&gt;0,$M73,0)+IF(S74&gt;0,$M74,0)+IF(S75&gt;0,$M75,0)+IF(S76&gt;0,$M76,0)+IF(S77&gt;0,$M77,0)+IF(S78&gt;0,$M78,0)+IF(S79&gt;0,$M79,0)+IF(S80&gt;0,$M80,0)+IF(S81&gt;0,$M81,0)</f>
        <v>1670.6196090000017</v>
      </c>
      <c r="T85" s="61">
        <f t="shared" si="35"/>
        <v>1389.1776090000005</v>
      </c>
      <c r="U85" s="61">
        <f t="shared" si="35"/>
        <v>2275.7802180000022</v>
      </c>
      <c r="V85" s="61">
        <f t="shared" si="35"/>
        <v>2275.7802180000022</v>
      </c>
      <c r="W85" s="61">
        <f t="shared" si="35"/>
        <v>2275.7802180000022</v>
      </c>
      <c r="X85" s="61">
        <f t="shared" si="35"/>
        <v>261.33900000000006</v>
      </c>
      <c r="Y85" s="61">
        <f t="shared" si="35"/>
        <v>804.11999999999944</v>
      </c>
      <c r="Z85" s="61">
        <f t="shared" si="35"/>
        <v>281.44200000000006</v>
      </c>
      <c r="AA85" s="61">
        <f t="shared" si="35"/>
        <v>804.11999999999944</v>
      </c>
      <c r="AB85" s="75">
        <f>EXP(AB83)</f>
        <v>2.0591711365451165E-2</v>
      </c>
      <c r="AC85" s="120">
        <f t="shared" ref="AC85:AK85" si="36">EXP(AC83)</f>
        <v>1.4395651118538874E-2</v>
      </c>
      <c r="AD85" s="120">
        <f t="shared" si="36"/>
        <v>1.8932666425268363E-2</v>
      </c>
      <c r="AE85" s="120">
        <f t="shared" si="36"/>
        <v>1.8795954185671503E-2</v>
      </c>
      <c r="AF85" s="120">
        <f t="shared" si="36"/>
        <v>2.0312977893094573E-2</v>
      </c>
      <c r="AG85" s="120">
        <f t="shared" si="36"/>
        <v>2.3907573944931614E-2</v>
      </c>
      <c r="AH85" s="120">
        <f t="shared" si="36"/>
        <v>1.3754192872394768E-2</v>
      </c>
      <c r="AI85" s="120">
        <f t="shared" si="36"/>
        <v>3.1302974273646575E-2</v>
      </c>
      <c r="AJ85" s="120">
        <f t="shared" si="36"/>
        <v>1.7440692136879047E-2</v>
      </c>
      <c r="AK85" s="76">
        <f t="shared" si="36"/>
        <v>3.0232330308888118E-2</v>
      </c>
      <c r="AL85" s="21">
        <f t="shared" ref="AL85:AU85" si="37">SQRT(AL84)</f>
        <v>0.22030530443109939</v>
      </c>
      <c r="AM85" s="21">
        <f t="shared" si="37"/>
        <v>0.1509567435606079</v>
      </c>
      <c r="AN85" s="21">
        <f t="shared" si="37"/>
        <v>0.18695655384784007</v>
      </c>
      <c r="AO85" s="21">
        <f t="shared" si="37"/>
        <v>0.35876996052859961</v>
      </c>
      <c r="AP85" s="21">
        <f t="shared" si="37"/>
        <v>0.25794344402631114</v>
      </c>
      <c r="AQ85" s="21">
        <f t="shared" si="37"/>
        <v>0.34320225424575784</v>
      </c>
      <c r="AR85" s="21">
        <f t="shared" si="37"/>
        <v>7.0915165781317541E-2</v>
      </c>
      <c r="AS85" s="21">
        <f t="shared" si="37"/>
        <v>0.26834494817241933</v>
      </c>
      <c r="AT85" s="21">
        <f t="shared" si="37"/>
        <v>7.3390784418469565E-2</v>
      </c>
      <c r="AU85" s="53">
        <f t="shared" si="37"/>
        <v>0.24616112355723158</v>
      </c>
    </row>
    <row r="86" spans="1:47" ht="16.5" x14ac:dyDescent="0.45">
      <c r="A86" s="51" t="s">
        <v>3226</v>
      </c>
      <c r="N86" s="21"/>
      <c r="O86" s="21"/>
    </row>
    <row r="87" spans="1:47" x14ac:dyDescent="0.35">
      <c r="A87" s="51" t="s">
        <v>3947</v>
      </c>
      <c r="N87" s="21"/>
      <c r="O87" s="21"/>
      <c r="Z87" t="s">
        <v>3227</v>
      </c>
      <c r="AB87" s="52">
        <f>SQRT(((R85-1)*(AL85^2))/(R85-1))</f>
        <v>0.22030530443109939</v>
      </c>
      <c r="AC87" s="21">
        <f t="shared" ref="AC87:AK87" si="38">SQRT(((S85-1)*(AM85^2))/(S85-1))</f>
        <v>0.1509567435606079</v>
      </c>
      <c r="AD87" s="21">
        <f t="shared" si="38"/>
        <v>0.18695655384784007</v>
      </c>
      <c r="AE87" s="21">
        <f t="shared" si="38"/>
        <v>0.35876996052859961</v>
      </c>
      <c r="AF87" s="21">
        <f t="shared" si="38"/>
        <v>0.25794344402631114</v>
      </c>
      <c r="AG87" s="21">
        <f t="shared" si="38"/>
        <v>0.34320225424575784</v>
      </c>
      <c r="AH87" s="21">
        <f t="shared" si="38"/>
        <v>7.0915165781317541E-2</v>
      </c>
      <c r="AI87" s="21">
        <f t="shared" si="38"/>
        <v>0.26834494817241933</v>
      </c>
      <c r="AJ87" s="21">
        <f t="shared" si="38"/>
        <v>7.3390784418469565E-2</v>
      </c>
      <c r="AK87" s="53">
        <f t="shared" si="38"/>
        <v>0.24616112355723158</v>
      </c>
    </row>
    <row r="88" spans="1:47" x14ac:dyDescent="0.35">
      <c r="A88" s="51"/>
      <c r="N88" s="21"/>
      <c r="O88" s="21"/>
      <c r="Z88" t="s">
        <v>3228</v>
      </c>
      <c r="AB88" s="52">
        <f t="shared" ref="AB88" si="39">(1-AB85)/(SQRT((2*(AB87^2)/R85)))</f>
        <v>141.79384838681887</v>
      </c>
      <c r="AC88" s="21">
        <f t="shared" ref="AC88" si="40">(1-AC85)/(SQRT((2*(AC87^2)/S85)))</f>
        <v>188.70086108192024</v>
      </c>
      <c r="AD88" s="21">
        <f t="shared" ref="AD88" si="41">(1-AD85)/(SQRT((2*(AD87^2)/T85)))</f>
        <v>138.29994604483034</v>
      </c>
      <c r="AE88" s="21">
        <f t="shared" ref="AE88" si="42">(1-AE85)/(SQRT((2*(AE87^2)/U85)))</f>
        <v>92.255744646935412</v>
      </c>
      <c r="AF88" s="21">
        <f t="shared" ref="AF88" si="43">(1-AF85)/(SQRT((2*(AF87^2)/V85)))</f>
        <v>128.11884712068306</v>
      </c>
      <c r="AG88" s="21">
        <f t="shared" ref="AG88" si="44">(1-AG85)/(SQRT((2*(AG87^2)/W85)))</f>
        <v>95.938068869430921</v>
      </c>
      <c r="AH88" s="21">
        <f t="shared" ref="AH88" si="45">(1-AH85)/(SQRT((2*(AH87^2)/X85)))</f>
        <v>158.97658442573135</v>
      </c>
      <c r="AI88" s="21">
        <f t="shared" ref="AI88" si="46">(1-AI85)/(SQRT((2*(AI87^2)/Y85)))</f>
        <v>72.383566293441078</v>
      </c>
      <c r="AJ88" s="21">
        <f t="shared" ref="AJ88" si="47">(1-AJ85)/(SQRT((2*(AJ87^2)/Z85)))</f>
        <v>158.81689497116062</v>
      </c>
      <c r="AK88" s="53">
        <f t="shared" ref="AK88" si="48">(1-AK85)/(SQRT((2*(AK87^2)/AA85)))</f>
        <v>78.993920775140438</v>
      </c>
    </row>
    <row r="89" spans="1:47" x14ac:dyDescent="0.35">
      <c r="A89" s="51"/>
      <c r="N89" s="21"/>
      <c r="O89" s="21"/>
      <c r="Z89" t="s">
        <v>3229</v>
      </c>
      <c r="AB89" s="52">
        <f t="shared" ref="AB89" si="49">TINV(0.05,2*R85-2)</f>
        <v>1.9605474527931317</v>
      </c>
      <c r="AC89" s="21">
        <f t="shared" ref="AC89" si="50">TINV(0.05,2*S85-2)</f>
        <v>1.96067471133613</v>
      </c>
      <c r="AD89" s="21">
        <f t="shared" ref="AD89" si="51">TINV(0.05,2*T85-2)</f>
        <v>1.9608189154882905</v>
      </c>
      <c r="AE89" s="21">
        <f t="shared" ref="AE89" si="52">TINV(0.05,2*U85-2)</f>
        <v>1.9604856138693523</v>
      </c>
      <c r="AF89" s="21">
        <f t="shared" ref="AF89" si="53">TINV(0.05,2*V85-2)</f>
        <v>1.9604856138693523</v>
      </c>
      <c r="AG89" s="21">
        <f t="shared" ref="AG89" si="54">TINV(0.05,2*W85-2)</f>
        <v>1.9604856138693523</v>
      </c>
      <c r="AH89" s="21">
        <f t="shared" ref="AH89" si="55">TINV(0.05,2*X85-2)</f>
        <v>1.9645365010317388</v>
      </c>
      <c r="AI89" s="21">
        <f t="shared" ref="AI89" si="56">TINV(0.05,2*Y85-2)</f>
        <v>1.9614422097534843</v>
      </c>
      <c r="AJ89" s="21">
        <f t="shared" ref="AJ89" si="57">TINV(0.05,2*Z85-2)</f>
        <v>1.9642091980498468</v>
      </c>
      <c r="AK89" s="53">
        <f t="shared" ref="AK89" si="58">TINV(0.05,2*AA85-2)</f>
        <v>1.9614422097534843</v>
      </c>
    </row>
    <row r="90" spans="1:47" x14ac:dyDescent="0.35">
      <c r="A90" s="51"/>
      <c r="N90" s="21"/>
      <c r="O90" s="21"/>
      <c r="Z90" t="s">
        <v>3230</v>
      </c>
      <c r="AB90" s="52">
        <f t="shared" ref="AB90" si="59">TDIST(ABS(AB88),2*R85-2,1)</f>
        <v>0</v>
      </c>
      <c r="AC90" s="21">
        <f t="shared" ref="AC90" si="60">TDIST(ABS(AC88),2*S85-2,1)</f>
        <v>0</v>
      </c>
      <c r="AD90" s="21">
        <f t="shared" ref="AD90" si="61">TDIST(ABS(AD88),2*T85-2,1)</f>
        <v>0</v>
      </c>
      <c r="AE90" s="21">
        <f t="shared" ref="AE90" si="62">TDIST(ABS(AE88),2*U85-2,1)</f>
        <v>0</v>
      </c>
      <c r="AF90" s="21">
        <f t="shared" ref="AF90" si="63">TDIST(ABS(AF88),2*V85-2,1)</f>
        <v>0</v>
      </c>
      <c r="AG90" s="21">
        <f t="shared" ref="AG90" si="64">TDIST(ABS(AG88),2*W85-2,1)</f>
        <v>0</v>
      </c>
      <c r="AH90" s="21">
        <f t="shared" ref="AH90" si="65">TDIST(ABS(AH88),2*X85-2,1)</f>
        <v>0</v>
      </c>
      <c r="AI90" s="21">
        <f t="shared" ref="AI90" si="66">TDIST(ABS(AI88),2*Y85-2,1)</f>
        <v>0</v>
      </c>
      <c r="AJ90" s="21">
        <f t="shared" ref="AJ90" si="67">TDIST(ABS(AJ88),2*Z85-2,1)</f>
        <v>0</v>
      </c>
      <c r="AK90" s="53">
        <f t="shared" ref="AK90" si="68">TDIST(ABS(AK88),2*AA85-2,1)</f>
        <v>0</v>
      </c>
    </row>
    <row r="91" spans="1:47" x14ac:dyDescent="0.35">
      <c r="A91" s="51"/>
      <c r="N91" s="21"/>
      <c r="O91" s="21"/>
      <c r="Z91" t="s">
        <v>3231</v>
      </c>
      <c r="AB91" s="52" t="str">
        <f t="shared" ref="AB91" si="69">IF(R84&gt;4,IF(AB90&lt;0.001,"***",IF(AB90&lt;0.01,"**",IF(AB90&lt;0.05,"*","ns"))),"na")</f>
        <v>***</v>
      </c>
      <c r="AC91" s="21" t="str">
        <f t="shared" ref="AC91" si="70">IF(S84&gt;4,IF(AC90&lt;0.001,"***",IF(AC90&lt;0.01,"**",IF(AC90&lt;0.05,"*","ns"))),"na")</f>
        <v>***</v>
      </c>
      <c r="AD91" s="21" t="str">
        <f t="shared" ref="AD91" si="71">IF(T84&gt;4,IF(AD90&lt;0.001,"***",IF(AD90&lt;0.01,"**",IF(AD90&lt;0.05,"*","ns"))),"na")</f>
        <v>***</v>
      </c>
      <c r="AE91" s="21" t="str">
        <f t="shared" ref="AE91" si="72">IF(U84&gt;4,IF(AE90&lt;0.001,"***",IF(AE90&lt;0.01,"**",IF(AE90&lt;0.05,"*","ns"))),"na")</f>
        <v>***</v>
      </c>
      <c r="AF91" s="21" t="str">
        <f t="shared" ref="AF91" si="73">IF(V84&gt;4,IF(AF90&lt;0.001,"***",IF(AF90&lt;0.01,"**",IF(AF90&lt;0.05,"*","ns"))),"na")</f>
        <v>***</v>
      </c>
      <c r="AG91" s="21" t="str">
        <f t="shared" ref="AG91" si="74">IF(W84&gt;4,IF(AG90&lt;0.001,"***",IF(AG90&lt;0.01,"**",IF(AG90&lt;0.05,"*","ns"))),"na")</f>
        <v>***</v>
      </c>
      <c r="AH91" s="21" t="str">
        <f t="shared" ref="AH91" si="75">IF(X84&gt;4,IF(AH90&lt;0.001,"***",IF(AH90&lt;0.01,"**",IF(AH90&lt;0.05,"*","ns"))),"na")</f>
        <v>***</v>
      </c>
      <c r="AI91" s="21" t="str">
        <f t="shared" ref="AI91" si="76">IF(Y84&gt;4,IF(AI90&lt;0.001,"***",IF(AI90&lt;0.01,"**",IF(AI90&lt;0.05,"*","ns"))),"na")</f>
        <v>***</v>
      </c>
      <c r="AJ91" s="21" t="str">
        <f t="shared" ref="AJ91" si="77">IF(Z84&gt;4,IF(AJ90&lt;0.001,"***",IF(AJ90&lt;0.01,"**",IF(AJ90&lt;0.05,"*","ns"))),"na")</f>
        <v>***</v>
      </c>
      <c r="AK91" s="53" t="str">
        <f t="shared" ref="AK91" si="78">IF(AA84&gt;4,IF(AK90&lt;0.001,"***",IF(AK90&lt;0.01,"**",IF(AK90&lt;0.05,"*","ns"))),"na")</f>
        <v>***</v>
      </c>
    </row>
    <row r="92" spans="1:47" x14ac:dyDescent="0.35">
      <c r="A92" s="51"/>
      <c r="N92" s="21"/>
      <c r="O92" s="21"/>
      <c r="AB92"/>
      <c r="AK92"/>
    </row>
    <row r="93" spans="1:47" ht="16.5" x14ac:dyDescent="0.35">
      <c r="A93" s="11" t="s">
        <v>4</v>
      </c>
      <c r="B93">
        <v>1</v>
      </c>
      <c r="C93">
        <v>1</v>
      </c>
      <c r="H93" t="s">
        <v>245</v>
      </c>
      <c r="I93" t="s">
        <v>247</v>
      </c>
      <c r="J93" s="20" t="s">
        <v>248</v>
      </c>
      <c r="K93" s="20"/>
      <c r="N93" s="21"/>
      <c r="O93" s="21"/>
      <c r="P93" s="20"/>
      <c r="Q93" s="20"/>
      <c r="R93" s="25">
        <v>0</v>
      </c>
      <c r="S93">
        <v>1</v>
      </c>
      <c r="T93">
        <v>0</v>
      </c>
      <c r="U93">
        <v>1</v>
      </c>
      <c r="V93">
        <v>1</v>
      </c>
      <c r="W93" s="3">
        <v>0.25</v>
      </c>
      <c r="X93" s="3">
        <v>1</v>
      </c>
      <c r="Y93">
        <v>0</v>
      </c>
      <c r="Z93">
        <v>0.125</v>
      </c>
      <c r="AA93">
        <v>0</v>
      </c>
      <c r="AB93"/>
      <c r="AK93"/>
    </row>
    <row r="94" spans="1:47" x14ac:dyDescent="0.35">
      <c r="A94" s="11" t="s">
        <v>181</v>
      </c>
      <c r="C94">
        <v>1</v>
      </c>
      <c r="H94" s="12" t="s">
        <v>248</v>
      </c>
      <c r="I94" t="s">
        <v>247</v>
      </c>
      <c r="J94" s="20" t="s">
        <v>248</v>
      </c>
      <c r="K94" s="20"/>
      <c r="N94" s="21"/>
      <c r="O94" s="21"/>
      <c r="P94" s="20"/>
      <c r="Q94" s="20"/>
      <c r="R94" s="25">
        <v>0</v>
      </c>
      <c r="S94">
        <v>1</v>
      </c>
      <c r="T94">
        <v>0.25</v>
      </c>
      <c r="U94">
        <v>0.25</v>
      </c>
      <c r="V94">
        <v>1</v>
      </c>
      <c r="W94" s="3">
        <v>0.25</v>
      </c>
      <c r="X94" s="3">
        <v>0.25</v>
      </c>
      <c r="Y94">
        <v>0</v>
      </c>
      <c r="Z94">
        <v>1</v>
      </c>
      <c r="AA94">
        <v>0</v>
      </c>
      <c r="AB94"/>
      <c r="AK94"/>
    </row>
    <row r="95" spans="1:47" ht="16.5" x14ac:dyDescent="0.35">
      <c r="A95" s="11" t="s">
        <v>15</v>
      </c>
      <c r="C95">
        <v>1</v>
      </c>
      <c r="H95" t="s">
        <v>245</v>
      </c>
      <c r="I95" t="s">
        <v>246</v>
      </c>
      <c r="J95" s="20" t="s">
        <v>248</v>
      </c>
      <c r="K95" s="20"/>
      <c r="N95" s="21"/>
      <c r="O95" s="21"/>
      <c r="P95" s="20"/>
      <c r="Q95" s="20"/>
      <c r="R95" s="25">
        <v>0</v>
      </c>
      <c r="S95">
        <v>0.125</v>
      </c>
      <c r="T95">
        <v>0</v>
      </c>
      <c r="U95">
        <v>0.125</v>
      </c>
      <c r="V95">
        <v>1</v>
      </c>
      <c r="W95" s="3">
        <v>1</v>
      </c>
      <c r="X95" s="3">
        <v>0</v>
      </c>
      <c r="Y95">
        <v>0</v>
      </c>
      <c r="Z95">
        <v>0</v>
      </c>
      <c r="AA95">
        <v>0</v>
      </c>
      <c r="AB95"/>
      <c r="AK95"/>
    </row>
    <row r="96" spans="1:47" x14ac:dyDescent="0.35">
      <c r="A96" s="11" t="s">
        <v>17</v>
      </c>
      <c r="C96">
        <v>1</v>
      </c>
      <c r="H96" s="12" t="s">
        <v>248</v>
      </c>
      <c r="I96" t="s">
        <v>247</v>
      </c>
      <c r="J96" s="20" t="s">
        <v>248</v>
      </c>
      <c r="K96" s="20"/>
      <c r="N96" s="21"/>
      <c r="O96" s="21"/>
      <c r="P96" s="20"/>
      <c r="Q96" s="20"/>
      <c r="R96" s="25">
        <v>0</v>
      </c>
      <c r="S96">
        <v>1</v>
      </c>
      <c r="T96">
        <v>0</v>
      </c>
      <c r="U96">
        <v>1</v>
      </c>
      <c r="V96">
        <v>0.25</v>
      </c>
      <c r="W96" s="3">
        <v>1</v>
      </c>
      <c r="X96" s="3">
        <v>0</v>
      </c>
      <c r="Y96">
        <v>0</v>
      </c>
      <c r="Z96">
        <v>1</v>
      </c>
      <c r="AA96">
        <v>0</v>
      </c>
      <c r="AB96"/>
      <c r="AK96"/>
    </row>
    <row r="97" spans="1:47" ht="16.5" x14ac:dyDescent="0.35">
      <c r="A97" s="11" t="s">
        <v>3</v>
      </c>
      <c r="B97" s="48"/>
      <c r="C97">
        <v>1</v>
      </c>
      <c r="E97">
        <v>1</v>
      </c>
      <c r="G97" s="49"/>
      <c r="H97" t="s">
        <v>245</v>
      </c>
      <c r="I97" t="s">
        <v>246</v>
      </c>
      <c r="J97" s="20">
        <v>62</v>
      </c>
      <c r="K97" s="34"/>
      <c r="L97" s="21">
        <v>0.54935850765446581</v>
      </c>
      <c r="M97" s="78">
        <v>20.103000000000002</v>
      </c>
      <c r="N97" s="21">
        <v>0</v>
      </c>
      <c r="O97" s="21">
        <v>0</v>
      </c>
      <c r="P97" s="21">
        <f t="shared" ref="P97:P105" si="79">IF(N97&lt;0.01*L97,0.01,IF(N97&gt;100*L97,100,N97/L97))</f>
        <v>0.01</v>
      </c>
      <c r="Q97" s="21">
        <f t="shared" ref="Q97:Q105" si="80">IF(O97&gt;0,SQRT((((1/L97)^2)*((O97^2)+(N97^2))-((1/L97)^2)*(N97^2))),0.01)</f>
        <v>0.01</v>
      </c>
      <c r="R97" s="25">
        <v>0</v>
      </c>
      <c r="S97">
        <v>1</v>
      </c>
      <c r="T97">
        <v>0</v>
      </c>
      <c r="U97">
        <v>1</v>
      </c>
      <c r="V97">
        <v>0.3</v>
      </c>
      <c r="W97" s="3">
        <v>1</v>
      </c>
      <c r="X97" s="3">
        <v>0</v>
      </c>
      <c r="Y97">
        <v>0</v>
      </c>
      <c r="Z97">
        <v>0</v>
      </c>
      <c r="AA97">
        <v>0</v>
      </c>
      <c r="AB97" s="21"/>
      <c r="AC97" s="21"/>
      <c r="AD97" s="21"/>
      <c r="AE97" s="21"/>
      <c r="AF97" s="21"/>
      <c r="AG97" s="21"/>
      <c r="AH97" s="21"/>
      <c r="AI97" s="21"/>
      <c r="AJ97" s="21"/>
      <c r="AK97" s="21"/>
      <c r="AL97" s="52"/>
      <c r="AM97" s="21"/>
      <c r="AN97" s="21"/>
      <c r="AO97" s="21"/>
      <c r="AP97" s="21"/>
      <c r="AQ97" s="21"/>
      <c r="AR97" s="21"/>
      <c r="AS97" s="21"/>
      <c r="AT97" s="21"/>
      <c r="AU97" s="53"/>
    </row>
    <row r="98" spans="1:47" ht="16.5" x14ac:dyDescent="0.35">
      <c r="A98" s="11" t="s">
        <v>202</v>
      </c>
      <c r="B98" s="48">
        <v>1</v>
      </c>
      <c r="C98">
        <v>1</v>
      </c>
      <c r="G98" s="49"/>
      <c r="H98" t="s">
        <v>245</v>
      </c>
      <c r="I98" t="s">
        <v>246</v>
      </c>
      <c r="J98" s="20">
        <v>64</v>
      </c>
      <c r="K98" s="34"/>
      <c r="L98" s="21">
        <v>0.52413633643651492</v>
      </c>
      <c r="M98" s="78">
        <v>20.103000000000002</v>
      </c>
      <c r="N98" s="21">
        <v>0</v>
      </c>
      <c r="O98" s="21">
        <v>0</v>
      </c>
      <c r="P98" s="21">
        <f t="shared" si="79"/>
        <v>0.01</v>
      </c>
      <c r="Q98" s="21">
        <f t="shared" si="80"/>
        <v>0.01</v>
      </c>
      <c r="R98" s="25">
        <v>0</v>
      </c>
      <c r="S98">
        <v>0.25</v>
      </c>
      <c r="T98">
        <v>0.25</v>
      </c>
      <c r="U98">
        <v>0.25</v>
      </c>
      <c r="V98">
        <v>0.15</v>
      </c>
      <c r="W98" s="3">
        <v>1</v>
      </c>
      <c r="X98" s="3">
        <v>0</v>
      </c>
      <c r="Y98">
        <v>0</v>
      </c>
      <c r="Z98">
        <v>0</v>
      </c>
      <c r="AA98">
        <v>0</v>
      </c>
      <c r="AB98" s="21"/>
      <c r="AC98" s="21"/>
      <c r="AD98" s="21"/>
      <c r="AE98" s="21"/>
      <c r="AF98" s="21"/>
      <c r="AG98" s="21"/>
      <c r="AH98" s="21"/>
      <c r="AI98" s="21"/>
      <c r="AJ98" s="21"/>
      <c r="AK98" s="21"/>
      <c r="AL98" s="52"/>
      <c r="AM98" s="21"/>
      <c r="AN98" s="21"/>
      <c r="AO98" s="21"/>
      <c r="AP98" s="21"/>
      <c r="AQ98" s="21"/>
      <c r="AR98" s="21"/>
      <c r="AS98" s="21"/>
      <c r="AT98" s="21"/>
      <c r="AU98" s="53"/>
    </row>
    <row r="99" spans="1:47" ht="16.5" x14ac:dyDescent="0.35">
      <c r="A99" s="11" t="s">
        <v>6</v>
      </c>
      <c r="B99" s="48"/>
      <c r="C99">
        <v>1</v>
      </c>
      <c r="G99" s="49">
        <v>1</v>
      </c>
      <c r="H99" t="s">
        <v>245</v>
      </c>
      <c r="I99" t="s">
        <v>246</v>
      </c>
      <c r="J99" s="20">
        <v>64</v>
      </c>
      <c r="K99" s="34"/>
      <c r="L99" s="21">
        <v>0.21147362086673144</v>
      </c>
      <c r="M99" s="78">
        <v>20.103000000000002</v>
      </c>
      <c r="N99" s="21">
        <v>0</v>
      </c>
      <c r="O99" s="21">
        <v>0</v>
      </c>
      <c r="P99" s="21">
        <f t="shared" si="79"/>
        <v>0.01</v>
      </c>
      <c r="Q99" s="21">
        <f t="shared" si="80"/>
        <v>0.01</v>
      </c>
      <c r="R99" s="25">
        <v>0</v>
      </c>
      <c r="S99">
        <v>1</v>
      </c>
      <c r="T99">
        <v>0.375</v>
      </c>
      <c r="U99">
        <v>0.375</v>
      </c>
      <c r="V99">
        <v>0.25</v>
      </c>
      <c r="W99" s="3">
        <v>1</v>
      </c>
      <c r="X99" s="3">
        <v>0</v>
      </c>
      <c r="Y99">
        <v>0</v>
      </c>
      <c r="Z99">
        <v>0</v>
      </c>
      <c r="AA99">
        <v>0</v>
      </c>
      <c r="AB99" s="21"/>
      <c r="AC99" s="21"/>
      <c r="AD99" s="21"/>
      <c r="AE99" s="21"/>
      <c r="AF99" s="21"/>
      <c r="AG99" s="21"/>
      <c r="AH99" s="21"/>
      <c r="AI99" s="21"/>
      <c r="AJ99" s="21"/>
      <c r="AK99" s="21"/>
      <c r="AL99" s="52"/>
      <c r="AM99" s="21"/>
      <c r="AN99" s="21"/>
      <c r="AO99" s="21"/>
      <c r="AP99" s="21"/>
      <c r="AQ99" s="21"/>
      <c r="AR99" s="21"/>
      <c r="AS99" s="21"/>
      <c r="AT99" s="21"/>
      <c r="AU99" s="53"/>
    </row>
    <row r="100" spans="1:47" ht="16.5" x14ac:dyDescent="0.35">
      <c r="A100" s="11" t="s">
        <v>2</v>
      </c>
      <c r="B100" s="48">
        <v>1</v>
      </c>
      <c r="C100">
        <v>1</v>
      </c>
      <c r="G100" s="49"/>
      <c r="H100" t="s">
        <v>245</v>
      </c>
      <c r="I100" t="s">
        <v>246</v>
      </c>
      <c r="J100" s="20">
        <v>62</v>
      </c>
      <c r="K100" s="34"/>
      <c r="L100" s="21">
        <v>0.31894979255042677</v>
      </c>
      <c r="M100" s="78">
        <v>20.103000000000002</v>
      </c>
      <c r="N100" s="21">
        <v>0</v>
      </c>
      <c r="O100" s="21">
        <v>0</v>
      </c>
      <c r="P100" s="21">
        <f t="shared" si="79"/>
        <v>0.01</v>
      </c>
      <c r="Q100" s="21">
        <f t="shared" si="80"/>
        <v>0.01</v>
      </c>
      <c r="R100" s="25">
        <v>0</v>
      </c>
      <c r="S100">
        <v>0.25</v>
      </c>
      <c r="T100">
        <v>0.25</v>
      </c>
      <c r="U100">
        <v>0.25</v>
      </c>
      <c r="V100">
        <v>0.25</v>
      </c>
      <c r="W100" s="3">
        <v>0.25</v>
      </c>
      <c r="X100" s="3">
        <v>1</v>
      </c>
      <c r="Y100">
        <v>0</v>
      </c>
      <c r="Z100">
        <v>0</v>
      </c>
      <c r="AA100">
        <v>0</v>
      </c>
      <c r="AB100" s="21"/>
      <c r="AC100" s="21"/>
      <c r="AD100" s="21"/>
      <c r="AE100" s="21"/>
      <c r="AF100" s="21"/>
      <c r="AG100" s="21"/>
      <c r="AH100" s="21"/>
      <c r="AI100" s="21"/>
      <c r="AJ100" s="21"/>
      <c r="AK100" s="21"/>
      <c r="AL100" s="52"/>
      <c r="AM100" s="21"/>
      <c r="AN100" s="21"/>
      <c r="AO100" s="21"/>
      <c r="AP100" s="21"/>
      <c r="AQ100" s="21"/>
      <c r="AR100" s="21"/>
      <c r="AS100" s="21"/>
      <c r="AT100" s="21"/>
      <c r="AU100" s="53"/>
    </row>
    <row r="101" spans="1:47" ht="16.5" x14ac:dyDescent="0.35">
      <c r="A101" s="11" t="s">
        <v>57</v>
      </c>
      <c r="B101" s="48"/>
      <c r="D101">
        <v>1</v>
      </c>
      <c r="E101">
        <v>1</v>
      </c>
      <c r="G101" s="49"/>
      <c r="H101" t="s">
        <v>245</v>
      </c>
      <c r="I101" t="s">
        <v>246</v>
      </c>
      <c r="J101" s="20">
        <v>64</v>
      </c>
      <c r="K101" s="34"/>
      <c r="L101" s="21">
        <v>1.4358581062516462</v>
      </c>
      <c r="M101" s="78">
        <v>20.103000000000002</v>
      </c>
      <c r="N101" s="21">
        <v>0</v>
      </c>
      <c r="O101" s="21">
        <v>0</v>
      </c>
      <c r="P101" s="21">
        <f t="shared" si="79"/>
        <v>0.01</v>
      </c>
      <c r="Q101" s="21">
        <f t="shared" si="80"/>
        <v>0.01</v>
      </c>
      <c r="R101" s="25">
        <v>0</v>
      </c>
      <c r="S101">
        <v>1</v>
      </c>
      <c r="T101" s="3">
        <v>0.25</v>
      </c>
      <c r="U101">
        <v>1</v>
      </c>
      <c r="V101">
        <v>1</v>
      </c>
      <c r="W101">
        <v>0.05</v>
      </c>
      <c r="X101">
        <v>0.25</v>
      </c>
      <c r="Y101">
        <v>1</v>
      </c>
      <c r="Z101">
        <v>0</v>
      </c>
      <c r="AA101">
        <v>0.125</v>
      </c>
      <c r="AB101" s="21"/>
      <c r="AC101" s="21"/>
      <c r="AD101" s="21"/>
      <c r="AE101" s="21"/>
      <c r="AF101" s="21"/>
      <c r="AG101" s="21"/>
      <c r="AH101" s="21"/>
      <c r="AI101" s="21"/>
      <c r="AJ101" s="21"/>
      <c r="AK101" s="21"/>
      <c r="AL101" s="52"/>
      <c r="AM101" s="21"/>
      <c r="AN101" s="21"/>
      <c r="AO101" s="21"/>
      <c r="AP101" s="21"/>
      <c r="AQ101" s="21"/>
      <c r="AR101" s="21"/>
      <c r="AS101" s="21"/>
      <c r="AT101" s="21"/>
      <c r="AU101" s="53"/>
    </row>
    <row r="102" spans="1:47" s="17" customFormat="1" ht="16.5" x14ac:dyDescent="0.35">
      <c r="A102" s="40" t="s">
        <v>84</v>
      </c>
      <c r="B102" s="39"/>
      <c r="G102" s="45">
        <v>1</v>
      </c>
      <c r="H102" s="17" t="s">
        <v>245</v>
      </c>
      <c r="I102" s="17" t="s">
        <v>246</v>
      </c>
      <c r="J102" s="43">
        <v>64</v>
      </c>
      <c r="K102" s="47"/>
      <c r="L102" s="21">
        <v>0</v>
      </c>
      <c r="M102" s="78">
        <v>20.103000000000002</v>
      </c>
      <c r="N102" s="42">
        <v>0</v>
      </c>
      <c r="O102" s="42">
        <v>0</v>
      </c>
      <c r="P102" s="42" t="e">
        <f t="shared" si="79"/>
        <v>#DIV/0!</v>
      </c>
      <c r="Q102" s="42">
        <f t="shared" si="80"/>
        <v>0.01</v>
      </c>
      <c r="R102" s="41">
        <v>0</v>
      </c>
      <c r="S102" s="46">
        <v>0</v>
      </c>
      <c r="T102" s="46">
        <v>0</v>
      </c>
      <c r="U102" s="46">
        <v>0</v>
      </c>
      <c r="V102" s="46">
        <v>0</v>
      </c>
      <c r="W102" s="46">
        <v>0</v>
      </c>
      <c r="X102" s="46">
        <v>0</v>
      </c>
      <c r="Y102" s="46">
        <v>0</v>
      </c>
      <c r="Z102" s="46">
        <v>0</v>
      </c>
      <c r="AA102" s="44">
        <v>0</v>
      </c>
      <c r="AB102" s="42"/>
      <c r="AC102" s="42"/>
      <c r="AD102" s="42"/>
      <c r="AE102" s="42"/>
      <c r="AF102" s="42"/>
      <c r="AG102" s="42"/>
      <c r="AH102" s="42"/>
      <c r="AI102" s="42"/>
      <c r="AJ102" s="42"/>
      <c r="AK102" s="42"/>
    </row>
    <row r="103" spans="1:47" ht="16.5" x14ac:dyDescent="0.35">
      <c r="A103" s="11" t="s">
        <v>231</v>
      </c>
      <c r="B103" s="48">
        <v>1</v>
      </c>
      <c r="C103">
        <v>1</v>
      </c>
      <c r="E103">
        <v>1</v>
      </c>
      <c r="G103" s="49"/>
      <c r="H103" t="s">
        <v>245</v>
      </c>
      <c r="I103" t="s">
        <v>246</v>
      </c>
      <c r="J103" s="20">
        <v>64</v>
      </c>
      <c r="K103" s="34"/>
      <c r="L103" s="21">
        <v>0.18979026946761771</v>
      </c>
      <c r="M103" s="78">
        <v>20.103000000000002</v>
      </c>
      <c r="N103" s="21">
        <v>0</v>
      </c>
      <c r="O103" s="21">
        <v>0</v>
      </c>
      <c r="P103" s="21">
        <f t="shared" si="79"/>
        <v>0.01</v>
      </c>
      <c r="Q103" s="21">
        <f t="shared" si="80"/>
        <v>0.01</v>
      </c>
      <c r="R103" s="23">
        <v>0</v>
      </c>
      <c r="S103">
        <v>1</v>
      </c>
      <c r="T103">
        <v>0.125</v>
      </c>
      <c r="U103">
        <v>1</v>
      </c>
      <c r="V103">
        <v>1</v>
      </c>
      <c r="W103">
        <v>0.05</v>
      </c>
      <c r="X103">
        <v>1</v>
      </c>
      <c r="Y103">
        <v>0</v>
      </c>
      <c r="Z103">
        <v>1</v>
      </c>
      <c r="AA103">
        <v>0</v>
      </c>
      <c r="AB103" s="21"/>
      <c r="AC103" s="21"/>
      <c r="AD103" s="21"/>
      <c r="AE103" s="21"/>
      <c r="AF103" s="21"/>
      <c r="AG103" s="21"/>
      <c r="AH103" s="21"/>
      <c r="AI103" s="21"/>
      <c r="AJ103" s="21"/>
      <c r="AK103" s="21"/>
      <c r="AL103" s="52"/>
      <c r="AM103" s="21"/>
      <c r="AN103" s="21"/>
      <c r="AO103" s="21"/>
      <c r="AP103" s="21"/>
      <c r="AQ103" s="21"/>
      <c r="AR103" s="21"/>
      <c r="AS103" s="21"/>
      <c r="AT103" s="21"/>
      <c r="AU103" s="53"/>
    </row>
    <row r="104" spans="1:47" ht="16.5" x14ac:dyDescent="0.35">
      <c r="A104" s="11" t="s">
        <v>16</v>
      </c>
      <c r="B104" s="48">
        <v>1</v>
      </c>
      <c r="C104">
        <v>1</v>
      </c>
      <c r="D104">
        <v>1</v>
      </c>
      <c r="G104" s="49"/>
      <c r="H104" t="s">
        <v>245</v>
      </c>
      <c r="I104" t="s">
        <v>246</v>
      </c>
      <c r="J104" s="20">
        <v>64</v>
      </c>
      <c r="K104" s="34"/>
      <c r="L104" s="21">
        <v>0.42877063608238475</v>
      </c>
      <c r="M104" s="78">
        <v>20.103000000000002</v>
      </c>
      <c r="N104" s="21">
        <v>0</v>
      </c>
      <c r="O104" s="21">
        <v>0</v>
      </c>
      <c r="P104" s="21">
        <f t="shared" si="79"/>
        <v>0.01</v>
      </c>
      <c r="Q104" s="21">
        <f t="shared" si="80"/>
        <v>0.01</v>
      </c>
      <c r="R104" s="25">
        <v>0</v>
      </c>
      <c r="S104">
        <v>1</v>
      </c>
      <c r="T104">
        <v>0.25</v>
      </c>
      <c r="U104">
        <v>0.25</v>
      </c>
      <c r="V104">
        <v>1</v>
      </c>
      <c r="W104" s="3">
        <v>0.25</v>
      </c>
      <c r="X104" s="3">
        <v>1</v>
      </c>
      <c r="Y104">
        <v>0</v>
      </c>
      <c r="Z104">
        <v>0</v>
      </c>
      <c r="AA104">
        <v>0</v>
      </c>
      <c r="AB104" s="21"/>
      <c r="AC104" s="21"/>
      <c r="AD104" s="21"/>
      <c r="AE104" s="21"/>
      <c r="AF104" s="21"/>
      <c r="AG104" s="21"/>
      <c r="AH104" s="21"/>
      <c r="AI104" s="21"/>
      <c r="AJ104" s="21"/>
      <c r="AK104" s="21"/>
      <c r="AL104" s="52"/>
      <c r="AM104" s="21"/>
      <c r="AN104" s="21"/>
      <c r="AO104" s="21"/>
      <c r="AP104" s="21"/>
      <c r="AQ104" s="21"/>
      <c r="AR104" s="21"/>
      <c r="AS104" s="21"/>
      <c r="AT104" s="21"/>
      <c r="AU104" s="53"/>
    </row>
    <row r="105" spans="1:47" ht="16.5" x14ac:dyDescent="0.35">
      <c r="A105" s="29" t="s">
        <v>21</v>
      </c>
      <c r="B105" s="48">
        <v>1</v>
      </c>
      <c r="C105">
        <v>1</v>
      </c>
      <c r="F105">
        <v>1</v>
      </c>
      <c r="G105" s="49"/>
      <c r="H105" t="s">
        <v>245</v>
      </c>
      <c r="I105" t="s">
        <v>246</v>
      </c>
      <c r="J105" s="20">
        <v>64</v>
      </c>
      <c r="K105" s="34"/>
      <c r="L105" s="21">
        <v>1.3250201770281644</v>
      </c>
      <c r="M105" s="78">
        <v>20.103000000000002</v>
      </c>
      <c r="N105" s="21">
        <v>0</v>
      </c>
      <c r="O105" s="21">
        <v>0</v>
      </c>
      <c r="P105" s="21">
        <f t="shared" si="79"/>
        <v>0.01</v>
      </c>
      <c r="Q105" s="21">
        <f t="shared" si="80"/>
        <v>0.01</v>
      </c>
      <c r="R105" s="25">
        <v>0</v>
      </c>
      <c r="S105">
        <v>0.125</v>
      </c>
      <c r="T105">
        <v>0</v>
      </c>
      <c r="U105">
        <v>0.25</v>
      </c>
      <c r="V105">
        <v>1</v>
      </c>
      <c r="W105" s="3">
        <v>1</v>
      </c>
      <c r="X105" s="3">
        <v>0</v>
      </c>
      <c r="Y105">
        <v>0</v>
      </c>
      <c r="Z105">
        <v>0.25</v>
      </c>
      <c r="AA105">
        <v>0</v>
      </c>
      <c r="AB105" s="21"/>
      <c r="AC105" s="21"/>
      <c r="AD105" s="21"/>
      <c r="AE105" s="21"/>
      <c r="AF105" s="21"/>
      <c r="AG105" s="21"/>
      <c r="AH105" s="21"/>
      <c r="AI105" s="21"/>
      <c r="AJ105" s="21"/>
      <c r="AK105" s="21"/>
      <c r="AL105" s="52"/>
      <c r="AM105" s="21"/>
      <c r="AN105" s="21"/>
      <c r="AO105" s="21"/>
      <c r="AP105" s="21"/>
      <c r="AQ105" s="21"/>
      <c r="AR105" s="21"/>
      <c r="AS105" s="21"/>
      <c r="AT105" s="21"/>
      <c r="AU105" s="53"/>
    </row>
    <row r="106" spans="1:47" x14ac:dyDescent="0.35">
      <c r="A106" s="1"/>
      <c r="J106" s="19"/>
      <c r="K106" s="19"/>
      <c r="L106" s="19"/>
      <c r="N106" s="21"/>
      <c r="O106" s="21"/>
      <c r="P106" s="19"/>
      <c r="Q106" s="19"/>
      <c r="R106" s="27"/>
      <c r="W106" s="3"/>
      <c r="X106" s="3"/>
      <c r="AB106"/>
      <c r="AK106"/>
    </row>
    <row r="107" spans="1:47" x14ac:dyDescent="0.35">
      <c r="N107" s="21"/>
      <c r="O107" s="21"/>
      <c r="AB107"/>
      <c r="AK107"/>
    </row>
    <row r="108" spans="1:47" ht="34.5" customHeight="1" x14ac:dyDescent="0.45">
      <c r="A108" s="31" t="s">
        <v>3232</v>
      </c>
      <c r="B108" s="48" t="s">
        <v>41</v>
      </c>
      <c r="G108" s="49"/>
      <c r="K108" s="132" t="s">
        <v>3216</v>
      </c>
      <c r="L108" s="56"/>
      <c r="M108" s="62"/>
      <c r="N108" s="9"/>
      <c r="O108" s="9"/>
      <c r="P108" s="9"/>
      <c r="Q108" s="9"/>
      <c r="R108" s="129" t="s">
        <v>26</v>
      </c>
      <c r="S108" s="128"/>
      <c r="T108" s="128"/>
      <c r="U108" s="128"/>
      <c r="V108" s="128"/>
      <c r="W108" s="128"/>
      <c r="X108" s="128"/>
      <c r="Y108" s="128"/>
      <c r="Z108" s="128"/>
      <c r="AA108" s="128"/>
      <c r="AB108" s="129" t="s">
        <v>3944</v>
      </c>
      <c r="AC108" s="128"/>
      <c r="AD108" s="128"/>
      <c r="AE108" s="128"/>
      <c r="AF108" s="128"/>
      <c r="AG108" s="128"/>
      <c r="AH108" s="128"/>
      <c r="AI108" s="128"/>
      <c r="AJ108" s="128"/>
      <c r="AK108" s="130"/>
      <c r="AL108" s="129" t="s">
        <v>3948</v>
      </c>
      <c r="AM108" s="128"/>
      <c r="AN108" s="128"/>
      <c r="AO108" s="128"/>
      <c r="AP108" s="128"/>
      <c r="AQ108" s="128"/>
      <c r="AR108" s="128"/>
      <c r="AS108" s="128"/>
      <c r="AT108" s="128"/>
      <c r="AU108" s="130"/>
    </row>
    <row r="109" spans="1:47" ht="61.5" customHeight="1" x14ac:dyDescent="0.55000000000000004">
      <c r="B109" s="35" t="s">
        <v>101</v>
      </c>
      <c r="C109" s="3" t="s">
        <v>40</v>
      </c>
      <c r="D109" s="3" t="s">
        <v>103</v>
      </c>
      <c r="E109" s="3" t="s">
        <v>73</v>
      </c>
      <c r="F109" s="3" t="s">
        <v>104</v>
      </c>
      <c r="G109" s="36" t="s">
        <v>99</v>
      </c>
      <c r="H109" s="9"/>
      <c r="I109" s="9"/>
      <c r="J109" s="9"/>
      <c r="K109" s="132"/>
      <c r="L109" s="32" t="s">
        <v>3223</v>
      </c>
      <c r="M109" s="63"/>
      <c r="N109" s="133" t="s">
        <v>3234</v>
      </c>
      <c r="O109" s="134" t="s">
        <v>3220</v>
      </c>
      <c r="P109" s="133" t="s">
        <v>3235</v>
      </c>
      <c r="Q109" s="134" t="s">
        <v>3220</v>
      </c>
      <c r="R109" s="4"/>
      <c r="S109" s="128" t="s">
        <v>27</v>
      </c>
      <c r="T109" s="128"/>
      <c r="U109" s="128"/>
      <c r="V109" s="128"/>
      <c r="W109" s="3" t="s">
        <v>28</v>
      </c>
      <c r="X109" s="3"/>
      <c r="Y109" s="128" t="s">
        <v>29</v>
      </c>
      <c r="Z109" s="128"/>
      <c r="AA109" s="128"/>
      <c r="AB109" s="4"/>
      <c r="AC109" s="128" t="s">
        <v>27</v>
      </c>
      <c r="AD109" s="128"/>
      <c r="AE109" s="128"/>
      <c r="AF109" s="128"/>
      <c r="AG109" s="3" t="s">
        <v>28</v>
      </c>
      <c r="AH109" s="3"/>
      <c r="AI109" s="128" t="s">
        <v>29</v>
      </c>
      <c r="AJ109" s="128"/>
      <c r="AK109" s="130"/>
      <c r="AL109" s="4"/>
      <c r="AM109" s="128" t="s">
        <v>27</v>
      </c>
      <c r="AN109" s="128"/>
      <c r="AO109" s="128"/>
      <c r="AP109" s="128"/>
      <c r="AQ109" s="3" t="s">
        <v>28</v>
      </c>
      <c r="AR109" s="3"/>
      <c r="AS109" s="128" t="s">
        <v>29</v>
      </c>
      <c r="AT109" s="128"/>
      <c r="AU109" s="130"/>
    </row>
    <row r="110" spans="1:47" ht="45" customHeight="1" x14ac:dyDescent="0.35">
      <c r="B110" s="35" t="s">
        <v>126</v>
      </c>
      <c r="C110" s="3" t="s">
        <v>127</v>
      </c>
      <c r="D110" s="3" t="s">
        <v>125</v>
      </c>
      <c r="E110" s="3"/>
      <c r="F110" s="3"/>
      <c r="G110" s="36"/>
      <c r="H110" s="9" t="s">
        <v>244</v>
      </c>
      <c r="I110" s="9" t="s">
        <v>243</v>
      </c>
      <c r="J110" s="9" t="s">
        <v>249</v>
      </c>
      <c r="K110" s="50" t="s">
        <v>3217</v>
      </c>
      <c r="L110" s="56" t="s">
        <v>3219</v>
      </c>
      <c r="M110" s="62" t="s">
        <v>3224</v>
      </c>
      <c r="N110" s="133"/>
      <c r="O110" s="134"/>
      <c r="P110" s="133"/>
      <c r="Q110" s="134"/>
      <c r="R110" s="129" t="s">
        <v>30</v>
      </c>
      <c r="S110" s="9" t="s">
        <v>117</v>
      </c>
      <c r="T110" s="9" t="s">
        <v>128</v>
      </c>
      <c r="U110" s="9" t="s">
        <v>129</v>
      </c>
      <c r="V110" s="9" t="s">
        <v>130</v>
      </c>
      <c r="W110" s="3" t="s">
        <v>131</v>
      </c>
      <c r="X110" s="3" t="s">
        <v>136</v>
      </c>
      <c r="Y110" s="9" t="s">
        <v>132</v>
      </c>
      <c r="Z110" s="9" t="s">
        <v>133</v>
      </c>
      <c r="AA110" s="9" t="s">
        <v>134</v>
      </c>
      <c r="AB110" s="129" t="s">
        <v>30</v>
      </c>
      <c r="AC110" s="9" t="s">
        <v>117</v>
      </c>
      <c r="AD110" s="9" t="s">
        <v>128</v>
      </c>
      <c r="AE110" s="9" t="s">
        <v>129</v>
      </c>
      <c r="AF110" s="9" t="s">
        <v>130</v>
      </c>
      <c r="AG110" s="3" t="s">
        <v>131</v>
      </c>
      <c r="AH110" s="3" t="s">
        <v>136</v>
      </c>
      <c r="AI110" s="9" t="s">
        <v>132</v>
      </c>
      <c r="AJ110" s="9" t="s">
        <v>133</v>
      </c>
      <c r="AK110" s="55" t="s">
        <v>134</v>
      </c>
      <c r="AL110" s="129" t="s">
        <v>30</v>
      </c>
      <c r="AM110" s="9" t="s">
        <v>117</v>
      </c>
      <c r="AN110" s="9" t="s">
        <v>128</v>
      </c>
      <c r="AO110" s="9" t="s">
        <v>129</v>
      </c>
      <c r="AP110" s="9" t="s">
        <v>130</v>
      </c>
      <c r="AQ110" s="3" t="s">
        <v>131</v>
      </c>
      <c r="AR110" s="3" t="s">
        <v>136</v>
      </c>
      <c r="AS110" s="9" t="s">
        <v>132</v>
      </c>
      <c r="AT110" s="9" t="s">
        <v>133</v>
      </c>
      <c r="AU110" s="55" t="s">
        <v>134</v>
      </c>
    </row>
    <row r="111" spans="1:47" ht="30" customHeight="1" x14ac:dyDescent="0.35">
      <c r="A111" t="s">
        <v>1</v>
      </c>
      <c r="B111" s="48" t="s">
        <v>102</v>
      </c>
      <c r="C111" t="s">
        <v>75</v>
      </c>
      <c r="D111" t="s">
        <v>74</v>
      </c>
      <c r="E111" t="s">
        <v>105</v>
      </c>
      <c r="F111" t="s">
        <v>106</v>
      </c>
      <c r="G111" s="49" t="s">
        <v>100</v>
      </c>
      <c r="H111" s="9"/>
      <c r="I111" s="9"/>
      <c r="J111" s="9"/>
      <c r="K111" s="56"/>
      <c r="L111" s="56"/>
      <c r="M111" s="64" t="s">
        <v>3222</v>
      </c>
      <c r="N111" s="128" t="s">
        <v>3221</v>
      </c>
      <c r="O111" s="128"/>
      <c r="P111" s="128"/>
      <c r="Q111" s="130"/>
      <c r="R111" s="128"/>
      <c r="S111" s="9" t="s">
        <v>31</v>
      </c>
      <c r="T111" s="9" t="s">
        <v>32</v>
      </c>
      <c r="U111" s="9" t="s">
        <v>33</v>
      </c>
      <c r="V111" s="9" t="s">
        <v>34</v>
      </c>
      <c r="W111" s="9" t="s">
        <v>35</v>
      </c>
      <c r="X111" s="9" t="s">
        <v>36</v>
      </c>
      <c r="Y111" s="9" t="s">
        <v>37</v>
      </c>
      <c r="Z111" s="9" t="s">
        <v>38</v>
      </c>
      <c r="AA111" s="9" t="s">
        <v>39</v>
      </c>
      <c r="AB111" s="129"/>
      <c r="AC111" s="9" t="s">
        <v>31</v>
      </c>
      <c r="AD111" s="9" t="s">
        <v>32</v>
      </c>
      <c r="AE111" s="9" t="s">
        <v>33</v>
      </c>
      <c r="AF111" s="9" t="s">
        <v>34</v>
      </c>
      <c r="AG111" s="9" t="s">
        <v>35</v>
      </c>
      <c r="AH111" s="9" t="s">
        <v>36</v>
      </c>
      <c r="AI111" s="9" t="s">
        <v>37</v>
      </c>
      <c r="AJ111" s="9" t="s">
        <v>38</v>
      </c>
      <c r="AK111" s="55" t="s">
        <v>39</v>
      </c>
      <c r="AL111" s="129"/>
      <c r="AM111" s="9" t="s">
        <v>31</v>
      </c>
      <c r="AN111" s="9" t="s">
        <v>32</v>
      </c>
      <c r="AO111" s="9" t="s">
        <v>33</v>
      </c>
      <c r="AP111" s="9" t="s">
        <v>34</v>
      </c>
      <c r="AQ111" s="9" t="s">
        <v>35</v>
      </c>
      <c r="AR111" s="9" t="s">
        <v>36</v>
      </c>
      <c r="AS111" s="9" t="s">
        <v>37</v>
      </c>
      <c r="AT111" s="9" t="s">
        <v>38</v>
      </c>
      <c r="AU111" s="55" t="s">
        <v>39</v>
      </c>
    </row>
    <row r="112" spans="1:47" ht="16.5" x14ac:dyDescent="0.35">
      <c r="A112" s="1" t="s">
        <v>96</v>
      </c>
      <c r="B112" s="48">
        <v>1</v>
      </c>
      <c r="D112">
        <v>1</v>
      </c>
      <c r="F112">
        <v>1</v>
      </c>
      <c r="G112" s="49">
        <v>1</v>
      </c>
      <c r="H112" t="s">
        <v>245</v>
      </c>
      <c r="I112" t="s">
        <v>246</v>
      </c>
      <c r="J112" s="19">
        <v>4</v>
      </c>
      <c r="K112" s="34"/>
      <c r="L112" s="21">
        <v>119.71575809116196</v>
      </c>
      <c r="M112" s="79">
        <v>46.103999999999999</v>
      </c>
      <c r="N112" s="21">
        <v>46.411089138368141</v>
      </c>
      <c r="O112" s="21">
        <v>14.309577871812035</v>
      </c>
      <c r="P112" s="21">
        <f t="shared" ref="P112:P140" si="81">IF(N112&lt;0.01*L112,0.01,IF(N112&gt;100*L112,100,N112/L112))</f>
        <v>0.38767736076170284</v>
      </c>
      <c r="Q112" s="21">
        <f t="shared" ref="Q112:Q140" si="82">IF(O112&gt;0,SQRT((((1/L112)^2)*((O112^2)+(N112^2))-((1/L112)^2)*(N112^2))),0.01)</f>
        <v>0.11952960996926972</v>
      </c>
      <c r="R112" s="23">
        <v>1</v>
      </c>
      <c r="S112">
        <v>0.375</v>
      </c>
      <c r="T112">
        <v>0.25</v>
      </c>
      <c r="U112">
        <v>0.25</v>
      </c>
      <c r="V112">
        <v>0.25</v>
      </c>
      <c r="W112">
        <v>1</v>
      </c>
      <c r="X112">
        <v>0</v>
      </c>
      <c r="Y112">
        <v>1</v>
      </c>
      <c r="Z112">
        <v>0</v>
      </c>
      <c r="AA112">
        <v>1</v>
      </c>
      <c r="AB112" s="73">
        <f>IF(R112&gt;0,(R112/R$190)*LN($P112),"na")</f>
        <v>-0.94758182971231408</v>
      </c>
      <c r="AC112" s="72">
        <f t="shared" ref="AC112:AK127" si="83">IF(S112&gt;0,(S112/S$190)*LN($P112),"na")</f>
        <v>-0.69489334178903039</v>
      </c>
      <c r="AD112" s="72">
        <f t="shared" si="83"/>
        <v>-0.68915042160895568</v>
      </c>
      <c r="AE112" s="72">
        <f t="shared" si="83"/>
        <v>-0.71184195988144572</v>
      </c>
      <c r="AF112" s="72">
        <f t="shared" si="83"/>
        <v>-0.64626927270016099</v>
      </c>
      <c r="AG112" s="72">
        <f t="shared" si="83"/>
        <v>-1.4405488822872297</v>
      </c>
      <c r="AH112" s="72" t="str">
        <f t="shared" si="83"/>
        <v>na</v>
      </c>
      <c r="AI112" s="72">
        <f t="shared" si="83"/>
        <v>-1.1908308051557051</v>
      </c>
      <c r="AJ112" s="72" t="str">
        <f t="shared" si="83"/>
        <v>na</v>
      </c>
      <c r="AK112" s="72">
        <f t="shared" si="83"/>
        <v>-1.7363510622661396</v>
      </c>
      <c r="AL112" s="73">
        <f>IF(R112&gt;0,(((R112/R$190)^2)*($Q112^2))/($P112^2),"na")</f>
        <v>9.5062695460059854E-2</v>
      </c>
      <c r="AM112" s="72">
        <f t="shared" ref="AM112:AU127" si="84">IF(S112&gt;0,(((S112/S$190)^2)*($Q112^2))/($P112^2),"na")</f>
        <v>5.1122605114076652E-2</v>
      </c>
      <c r="AN112" s="72">
        <f t="shared" si="84"/>
        <v>5.0281095119370504E-2</v>
      </c>
      <c r="AO112" s="72">
        <f t="shared" si="84"/>
        <v>5.364680274909648E-2</v>
      </c>
      <c r="AP112" s="72">
        <f t="shared" si="84"/>
        <v>4.4218467896662263E-2</v>
      </c>
      <c r="AQ112" s="72">
        <f t="shared" si="84"/>
        <v>0.2197013245898852</v>
      </c>
      <c r="AR112" s="72" t="str">
        <f t="shared" si="84"/>
        <v>na</v>
      </c>
      <c r="AS112" s="72">
        <f t="shared" si="84"/>
        <v>0.15013321924773682</v>
      </c>
      <c r="AT112" s="72" t="str">
        <f t="shared" si="84"/>
        <v>na</v>
      </c>
      <c r="AU112" s="74">
        <f t="shared" si="84"/>
        <v>0.31919181762039511</v>
      </c>
    </row>
    <row r="113" spans="1:47" ht="16.5" x14ac:dyDescent="0.35">
      <c r="A113" s="1" t="s">
        <v>199</v>
      </c>
      <c r="B113" s="48"/>
      <c r="C113">
        <v>1</v>
      </c>
      <c r="E113">
        <v>1</v>
      </c>
      <c r="G113" s="49">
        <v>1</v>
      </c>
      <c r="H113" t="s">
        <v>245</v>
      </c>
      <c r="I113" t="s">
        <v>246</v>
      </c>
      <c r="J113" s="19">
        <v>2</v>
      </c>
      <c r="K113" s="34"/>
      <c r="L113" s="21">
        <v>157.59959289740675</v>
      </c>
      <c r="M113" s="79">
        <v>46.103999999999999</v>
      </c>
      <c r="N113" s="21">
        <v>0</v>
      </c>
      <c r="O113" s="21">
        <v>0</v>
      </c>
      <c r="P113" s="21">
        <f t="shared" si="81"/>
        <v>0.01</v>
      </c>
      <c r="Q113" s="21">
        <f t="shared" si="82"/>
        <v>0.01</v>
      </c>
      <c r="R113" s="23">
        <v>1</v>
      </c>
      <c r="S113">
        <v>0.375</v>
      </c>
      <c r="T113">
        <v>1</v>
      </c>
      <c r="U113">
        <v>0.125</v>
      </c>
      <c r="V113">
        <v>0.1</v>
      </c>
      <c r="W113">
        <v>1</v>
      </c>
      <c r="X113">
        <v>0</v>
      </c>
      <c r="Y113">
        <v>1</v>
      </c>
      <c r="Z113">
        <v>0</v>
      </c>
      <c r="AA113">
        <v>1</v>
      </c>
      <c r="AB113" s="52">
        <f t="shared" ref="AB113:AB176" si="85">IF(R113&gt;0,(R113/R$190)*LN($P113),"na")</f>
        <v>-4.6051701859880909</v>
      </c>
      <c r="AC113" s="21">
        <f t="shared" si="83"/>
        <v>-3.3771248030579337</v>
      </c>
      <c r="AD113" s="21">
        <f t="shared" si="83"/>
        <v>-13.396858722874446</v>
      </c>
      <c r="AE113" s="21">
        <f t="shared" si="83"/>
        <v>-1.7297468503467464</v>
      </c>
      <c r="AF113" s="21">
        <f t="shared" si="83"/>
        <v>-1.2563263217753162</v>
      </c>
      <c r="AG113" s="21">
        <f t="shared" si="83"/>
        <v>-7.0009497398042049</v>
      </c>
      <c r="AH113" s="21" t="str">
        <f t="shared" si="83"/>
        <v>na</v>
      </c>
      <c r="AI113" s="21">
        <f t="shared" si="83"/>
        <v>-5.7873403103605128</v>
      </c>
      <c r="AJ113" s="21" t="str">
        <f t="shared" si="83"/>
        <v>na</v>
      </c>
      <c r="AK113" s="21">
        <f t="shared" si="83"/>
        <v>-8.438524139687674</v>
      </c>
      <c r="AL113" s="52">
        <f t="shared" ref="AL113:AL176" si="86">IF(R113&gt;0,(((R113/R$190)^2)*($Q113^2))/($P113^2),"na")</f>
        <v>1</v>
      </c>
      <c r="AM113" s="21">
        <f t="shared" si="84"/>
        <v>0.53777777777777791</v>
      </c>
      <c r="AN113" s="21">
        <f t="shared" si="84"/>
        <v>8.4628099173553721</v>
      </c>
      <c r="AO113" s="21">
        <f t="shared" si="84"/>
        <v>0.14108268887566924</v>
      </c>
      <c r="AP113" s="21">
        <f t="shared" si="84"/>
        <v>7.4424092744545325E-2</v>
      </c>
      <c r="AQ113" s="21">
        <f t="shared" si="84"/>
        <v>2.3111202930511441</v>
      </c>
      <c r="AR113" s="21" t="str">
        <f t="shared" si="84"/>
        <v>na</v>
      </c>
      <c r="AS113" s="21">
        <f t="shared" si="84"/>
        <v>1.5793074088753833</v>
      </c>
      <c r="AT113" s="21" t="str">
        <f t="shared" si="84"/>
        <v>na</v>
      </c>
      <c r="AU113" s="53">
        <f t="shared" si="84"/>
        <v>3.3576979495021999</v>
      </c>
    </row>
    <row r="114" spans="1:47" ht="16.5" x14ac:dyDescent="0.35">
      <c r="A114" s="1" t="s">
        <v>198</v>
      </c>
      <c r="B114" s="48"/>
      <c r="D114">
        <v>1</v>
      </c>
      <c r="E114">
        <v>1</v>
      </c>
      <c r="G114" s="49"/>
      <c r="H114" t="s">
        <v>245</v>
      </c>
      <c r="I114" t="s">
        <v>246</v>
      </c>
      <c r="J114" s="19">
        <v>5</v>
      </c>
      <c r="K114" s="34"/>
      <c r="L114" s="21">
        <v>9.3671507383464476</v>
      </c>
      <c r="M114" s="79">
        <v>46.103999999999999</v>
      </c>
      <c r="N114" s="21">
        <v>0</v>
      </c>
      <c r="O114" s="21">
        <v>0</v>
      </c>
      <c r="P114" s="21">
        <f t="shared" si="81"/>
        <v>0.01</v>
      </c>
      <c r="Q114" s="21">
        <f t="shared" si="82"/>
        <v>0.01</v>
      </c>
      <c r="R114" s="24">
        <v>1</v>
      </c>
      <c r="S114">
        <v>0</v>
      </c>
      <c r="T114">
        <v>0.25</v>
      </c>
      <c r="U114">
        <v>0.25</v>
      </c>
      <c r="V114">
        <v>0.1</v>
      </c>
      <c r="W114">
        <v>1</v>
      </c>
      <c r="X114">
        <v>0</v>
      </c>
      <c r="Y114">
        <v>1</v>
      </c>
      <c r="Z114">
        <v>0</v>
      </c>
      <c r="AA114">
        <v>1</v>
      </c>
      <c r="AB114" s="52">
        <f t="shared" si="85"/>
        <v>-4.6051701859880909</v>
      </c>
      <c r="AC114" s="21" t="str">
        <f t="shared" si="83"/>
        <v>na</v>
      </c>
      <c r="AD114" s="21">
        <f t="shared" si="83"/>
        <v>-3.3492146807186116</v>
      </c>
      <c r="AE114" s="21">
        <f t="shared" si="83"/>
        <v>-3.4594937006934927</v>
      </c>
      <c r="AF114" s="21">
        <f t="shared" si="83"/>
        <v>-1.2563263217753162</v>
      </c>
      <c r="AG114" s="21">
        <f t="shared" si="83"/>
        <v>-7.0009497398042049</v>
      </c>
      <c r="AH114" s="21" t="str">
        <f t="shared" si="83"/>
        <v>na</v>
      </c>
      <c r="AI114" s="21">
        <f t="shared" si="83"/>
        <v>-5.7873403103605128</v>
      </c>
      <c r="AJ114" s="21" t="str">
        <f t="shared" si="83"/>
        <v>na</v>
      </c>
      <c r="AK114" s="21">
        <f t="shared" si="83"/>
        <v>-8.438524139687674</v>
      </c>
      <c r="AL114" s="52">
        <f t="shared" si="86"/>
        <v>1</v>
      </c>
      <c r="AM114" s="21" t="str">
        <f t="shared" si="84"/>
        <v>na</v>
      </c>
      <c r="AN114" s="21">
        <f t="shared" si="84"/>
        <v>0.52892561983471076</v>
      </c>
      <c r="AO114" s="21">
        <f t="shared" si="84"/>
        <v>0.56433075550267697</v>
      </c>
      <c r="AP114" s="21">
        <f t="shared" si="84"/>
        <v>7.4424092744545325E-2</v>
      </c>
      <c r="AQ114" s="21">
        <f t="shared" si="84"/>
        <v>2.3111202930511441</v>
      </c>
      <c r="AR114" s="21" t="str">
        <f t="shared" si="84"/>
        <v>na</v>
      </c>
      <c r="AS114" s="21">
        <f t="shared" si="84"/>
        <v>1.5793074088753833</v>
      </c>
      <c r="AT114" s="21" t="str">
        <f t="shared" si="84"/>
        <v>na</v>
      </c>
      <c r="AU114" s="53">
        <f t="shared" si="84"/>
        <v>3.3576979495021999</v>
      </c>
    </row>
    <row r="115" spans="1:47" ht="16.5" x14ac:dyDescent="0.35">
      <c r="A115" s="1" t="s">
        <v>76</v>
      </c>
      <c r="B115" s="48"/>
      <c r="E115">
        <v>1</v>
      </c>
      <c r="G115" s="49">
        <v>1</v>
      </c>
      <c r="H115" t="s">
        <v>245</v>
      </c>
      <c r="I115" t="s">
        <v>246</v>
      </c>
      <c r="J115" s="19">
        <v>5</v>
      </c>
      <c r="K115" s="34"/>
      <c r="L115" s="21">
        <v>15.212507219949561</v>
      </c>
      <c r="M115" s="79">
        <v>46.103999999999999</v>
      </c>
      <c r="N115" s="21">
        <v>0</v>
      </c>
      <c r="O115" s="21">
        <v>0</v>
      </c>
      <c r="P115" s="21">
        <f t="shared" si="81"/>
        <v>0.01</v>
      </c>
      <c r="Q115" s="21">
        <f t="shared" si="82"/>
        <v>0.01</v>
      </c>
      <c r="R115" s="25">
        <v>1</v>
      </c>
      <c r="S115" s="3">
        <v>1</v>
      </c>
      <c r="T115" s="3">
        <v>0</v>
      </c>
      <c r="U115" s="3">
        <v>0.375</v>
      </c>
      <c r="V115" s="3">
        <v>1</v>
      </c>
      <c r="W115" s="3">
        <v>0.05</v>
      </c>
      <c r="X115" s="3">
        <v>0</v>
      </c>
      <c r="Y115" s="3">
        <v>0</v>
      </c>
      <c r="Z115" s="3">
        <v>0</v>
      </c>
      <c r="AA115" s="3">
        <v>0</v>
      </c>
      <c r="AB115" s="52">
        <f t="shared" si="85"/>
        <v>-4.6051701859880909</v>
      </c>
      <c r="AC115" s="21">
        <f t="shared" si="83"/>
        <v>-9.0056661414878221</v>
      </c>
      <c r="AD115" s="21" t="str">
        <f t="shared" si="83"/>
        <v>na</v>
      </c>
      <c r="AE115" s="21">
        <f t="shared" si="83"/>
        <v>-5.1892405510402382</v>
      </c>
      <c r="AF115" s="21">
        <f t="shared" si="83"/>
        <v>-12.56326321775316</v>
      </c>
      <c r="AG115" s="21">
        <f t="shared" si="83"/>
        <v>-0.35004748699021027</v>
      </c>
      <c r="AH115" s="21" t="str">
        <f t="shared" si="83"/>
        <v>na</v>
      </c>
      <c r="AI115" s="21" t="str">
        <f t="shared" si="83"/>
        <v>na</v>
      </c>
      <c r="AJ115" s="21" t="str">
        <f t="shared" si="83"/>
        <v>na</v>
      </c>
      <c r="AK115" s="21" t="str">
        <f t="shared" si="83"/>
        <v>na</v>
      </c>
      <c r="AL115" s="52">
        <f t="shared" si="86"/>
        <v>1</v>
      </c>
      <c r="AM115" s="21">
        <f t="shared" si="84"/>
        <v>3.8241975308641978</v>
      </c>
      <c r="AN115" s="21" t="str">
        <f t="shared" si="84"/>
        <v>na</v>
      </c>
      <c r="AO115" s="21">
        <f t="shared" si="84"/>
        <v>1.2697441998810231</v>
      </c>
      <c r="AP115" s="21">
        <f t="shared" si="84"/>
        <v>7.4424092744545316</v>
      </c>
      <c r="AQ115" s="21">
        <f t="shared" si="84"/>
        <v>5.7778007326278608E-3</v>
      </c>
      <c r="AR115" s="21" t="str">
        <f t="shared" si="84"/>
        <v>na</v>
      </c>
      <c r="AS115" s="21" t="str">
        <f t="shared" si="84"/>
        <v>na</v>
      </c>
      <c r="AT115" s="21" t="str">
        <f t="shared" si="84"/>
        <v>na</v>
      </c>
      <c r="AU115" s="53" t="str">
        <f t="shared" si="84"/>
        <v>na</v>
      </c>
    </row>
    <row r="116" spans="1:47" ht="16.5" x14ac:dyDescent="0.35">
      <c r="A116" s="1" t="s">
        <v>204</v>
      </c>
      <c r="B116" s="48"/>
      <c r="C116">
        <v>1</v>
      </c>
      <c r="D116">
        <v>1</v>
      </c>
      <c r="E116">
        <v>1</v>
      </c>
      <c r="G116" s="49">
        <v>1</v>
      </c>
      <c r="H116" t="s">
        <v>245</v>
      </c>
      <c r="I116" t="s">
        <v>246</v>
      </c>
      <c r="J116" s="19">
        <v>2</v>
      </c>
      <c r="K116" s="34"/>
      <c r="L116" s="21">
        <v>39.89685565337426</v>
      </c>
      <c r="M116" s="79">
        <v>46.103999999999999</v>
      </c>
      <c r="N116" s="21">
        <v>2.2217287782703283</v>
      </c>
      <c r="O116" s="21">
        <v>0.98161094936962778</v>
      </c>
      <c r="P116" s="21">
        <f t="shared" si="81"/>
        <v>5.5686813957791848E-2</v>
      </c>
      <c r="Q116" s="21">
        <f t="shared" si="82"/>
        <v>2.4603717092342041E-2</v>
      </c>
      <c r="R116" s="25">
        <v>0</v>
      </c>
      <c r="S116" s="12">
        <v>0.25</v>
      </c>
      <c r="T116" s="12">
        <v>0.25</v>
      </c>
      <c r="U116" s="12">
        <v>0.125</v>
      </c>
      <c r="V116" s="12">
        <v>0.1</v>
      </c>
      <c r="W116" s="13">
        <v>0.25</v>
      </c>
      <c r="X116" s="13">
        <v>0</v>
      </c>
      <c r="Y116">
        <v>0.25</v>
      </c>
      <c r="Z116">
        <v>0.125</v>
      </c>
      <c r="AA116">
        <v>0.125</v>
      </c>
      <c r="AB116" s="52" t="str">
        <f t="shared" si="85"/>
        <v>na</v>
      </c>
      <c r="AC116" s="21">
        <f t="shared" si="83"/>
        <v>-1.4119169256269863</v>
      </c>
      <c r="AD116" s="21">
        <f t="shared" si="83"/>
        <v>-2.100372286056674</v>
      </c>
      <c r="AE116" s="21">
        <f t="shared" si="83"/>
        <v>-1.084765442859758</v>
      </c>
      <c r="AF116" s="21">
        <f t="shared" si="83"/>
        <v>-0.78787215513286224</v>
      </c>
      <c r="AG116" s="21">
        <f t="shared" si="83"/>
        <v>-1.0976155764375635</v>
      </c>
      <c r="AH116" s="21" t="str">
        <f t="shared" si="83"/>
        <v>na</v>
      </c>
      <c r="AI116" s="21">
        <f t="shared" si="83"/>
        <v>-0.90734473276969341</v>
      </c>
      <c r="AJ116" s="21">
        <f t="shared" si="83"/>
        <v>-0.49227475454453301</v>
      </c>
      <c r="AK116" s="21">
        <f t="shared" si="83"/>
        <v>-0.66149993087399439</v>
      </c>
      <c r="AL116" s="52" t="str">
        <f t="shared" si="86"/>
        <v>na</v>
      </c>
      <c r="AM116" s="21">
        <f t="shared" si="84"/>
        <v>4.6657024770182791E-2</v>
      </c>
      <c r="AN116" s="21">
        <f t="shared" si="84"/>
        <v>0.10325029728528942</v>
      </c>
      <c r="AO116" s="21">
        <f t="shared" si="84"/>
        <v>2.7540412152417537E-2</v>
      </c>
      <c r="AP116" s="21">
        <f t="shared" si="84"/>
        <v>1.4528148028570829E-2</v>
      </c>
      <c r="AQ116" s="21">
        <f t="shared" si="84"/>
        <v>2.8196764390303806E-2</v>
      </c>
      <c r="AR116" s="21" t="str">
        <f t="shared" si="84"/>
        <v>na</v>
      </c>
      <c r="AS116" s="21">
        <f t="shared" si="84"/>
        <v>1.9268299898457478E-2</v>
      </c>
      <c r="AT116" s="21">
        <f t="shared" si="84"/>
        <v>5.671708224899933E-3</v>
      </c>
      <c r="AU116" s="53">
        <f t="shared" si="84"/>
        <v>1.0241377121366546E-2</v>
      </c>
    </row>
    <row r="117" spans="1:47" ht="16.5" x14ac:dyDescent="0.35">
      <c r="A117" s="1" t="s">
        <v>250</v>
      </c>
      <c r="B117" s="48">
        <v>1</v>
      </c>
      <c r="C117">
        <v>1</v>
      </c>
      <c r="G117" s="49"/>
      <c r="H117" t="s">
        <v>245</v>
      </c>
      <c r="I117" t="s">
        <v>246</v>
      </c>
      <c r="J117" s="19">
        <v>6</v>
      </c>
      <c r="K117" s="34"/>
      <c r="L117" s="21">
        <v>11.509051446412377</v>
      </c>
      <c r="M117" s="79">
        <v>46.103999999999999</v>
      </c>
      <c r="N117" s="21">
        <v>0.78778818386800298</v>
      </c>
      <c r="O117" s="21">
        <v>2.5279266425866087</v>
      </c>
      <c r="P117" s="21">
        <f t="shared" si="81"/>
        <v>6.8449444989975586E-2</v>
      </c>
      <c r="Q117" s="21">
        <f t="shared" si="82"/>
        <v>0.21964682792122014</v>
      </c>
      <c r="R117" s="25">
        <v>1</v>
      </c>
      <c r="S117">
        <v>1</v>
      </c>
      <c r="T117">
        <v>0.125</v>
      </c>
      <c r="U117">
        <v>0.25</v>
      </c>
      <c r="V117">
        <v>0.15</v>
      </c>
      <c r="W117" s="3">
        <v>0.05</v>
      </c>
      <c r="X117" s="3">
        <v>0</v>
      </c>
      <c r="Y117">
        <v>0</v>
      </c>
      <c r="Z117">
        <v>0</v>
      </c>
      <c r="AA117">
        <v>0</v>
      </c>
      <c r="AB117" s="52">
        <f t="shared" si="85"/>
        <v>-2.681659835535108</v>
      </c>
      <c r="AC117" s="21">
        <f t="shared" si="83"/>
        <v>-5.2441347894908779</v>
      </c>
      <c r="AD117" s="21">
        <f t="shared" si="83"/>
        <v>-0.97514903110367568</v>
      </c>
      <c r="AE117" s="21">
        <f t="shared" si="83"/>
        <v>-2.0145151935239349</v>
      </c>
      <c r="AF117" s="21">
        <f t="shared" si="83"/>
        <v>-1.0973665580311955</v>
      </c>
      <c r="AG117" s="21">
        <f t="shared" si="83"/>
        <v>-0.20383791444837443</v>
      </c>
      <c r="AH117" s="21" t="str">
        <f t="shared" si="83"/>
        <v>na</v>
      </c>
      <c r="AI117" s="21" t="str">
        <f t="shared" si="83"/>
        <v>na</v>
      </c>
      <c r="AJ117" s="21" t="str">
        <f t="shared" si="83"/>
        <v>na</v>
      </c>
      <c r="AK117" s="21" t="str">
        <f t="shared" si="83"/>
        <v>na</v>
      </c>
      <c r="AL117" s="52">
        <f t="shared" si="86"/>
        <v>10.296983319246818</v>
      </c>
      <c r="AM117" s="21">
        <f t="shared" si="84"/>
        <v>39.377698184813504</v>
      </c>
      <c r="AN117" s="21">
        <f t="shared" si="84"/>
        <v>1.3615845711400751</v>
      </c>
      <c r="AO117" s="21">
        <f t="shared" si="84"/>
        <v>5.8109043759490193</v>
      </c>
      <c r="AP117" s="21">
        <f t="shared" si="84"/>
        <v>1.7242731934664877</v>
      </c>
      <c r="AQ117" s="21">
        <f t="shared" si="84"/>
        <v>5.9493917765801131E-2</v>
      </c>
      <c r="AR117" s="21" t="str">
        <f t="shared" si="84"/>
        <v>na</v>
      </c>
      <c r="AS117" s="21" t="str">
        <f t="shared" si="84"/>
        <v>na</v>
      </c>
      <c r="AT117" s="21" t="str">
        <f t="shared" si="84"/>
        <v>na</v>
      </c>
      <c r="AU117" s="53" t="str">
        <f t="shared" si="84"/>
        <v>na</v>
      </c>
    </row>
    <row r="118" spans="1:47" ht="16.5" x14ac:dyDescent="0.35">
      <c r="A118" s="1" t="s">
        <v>77</v>
      </c>
      <c r="B118" s="48"/>
      <c r="C118">
        <v>1</v>
      </c>
      <c r="E118">
        <v>1</v>
      </c>
      <c r="G118" s="49">
        <v>1</v>
      </c>
      <c r="H118" t="s">
        <v>245</v>
      </c>
      <c r="I118" t="s">
        <v>246</v>
      </c>
      <c r="J118" s="19">
        <v>2</v>
      </c>
      <c r="K118" s="34"/>
      <c r="L118" s="21">
        <v>386.98317334077745</v>
      </c>
      <c r="M118" s="79">
        <v>46.103999999999999</v>
      </c>
      <c r="N118" s="21">
        <v>0</v>
      </c>
      <c r="O118" s="21">
        <v>0</v>
      </c>
      <c r="P118" s="21">
        <f t="shared" si="81"/>
        <v>0.01</v>
      </c>
      <c r="Q118" s="21">
        <f t="shared" si="82"/>
        <v>0.01</v>
      </c>
      <c r="R118" s="25">
        <v>1</v>
      </c>
      <c r="S118" s="3">
        <v>0.25</v>
      </c>
      <c r="T118" s="3">
        <v>0.375</v>
      </c>
      <c r="U118" s="3">
        <v>0.375</v>
      </c>
      <c r="V118" s="3">
        <v>1</v>
      </c>
      <c r="W118" s="3">
        <v>1</v>
      </c>
      <c r="X118" s="3">
        <v>0.25</v>
      </c>
      <c r="Y118" s="3">
        <v>1</v>
      </c>
      <c r="Z118" s="3">
        <v>0</v>
      </c>
      <c r="AA118" s="3">
        <v>1</v>
      </c>
      <c r="AB118" s="52">
        <f t="shared" si="85"/>
        <v>-4.6051701859880909</v>
      </c>
      <c r="AC118" s="21">
        <f t="shared" si="83"/>
        <v>-2.2514165353719555</v>
      </c>
      <c r="AD118" s="21">
        <f t="shared" si="83"/>
        <v>-5.0238220210779172</v>
      </c>
      <c r="AE118" s="21">
        <f t="shared" si="83"/>
        <v>-5.1892405510402382</v>
      </c>
      <c r="AF118" s="21">
        <f t="shared" si="83"/>
        <v>-12.56326321775316</v>
      </c>
      <c r="AG118" s="21">
        <f t="shared" si="83"/>
        <v>-7.0009497398042049</v>
      </c>
      <c r="AH118" s="21">
        <f t="shared" si="83"/>
        <v>-2.2231856070287335</v>
      </c>
      <c r="AI118" s="21">
        <f t="shared" si="83"/>
        <v>-5.7873403103605128</v>
      </c>
      <c r="AJ118" s="21" t="str">
        <f t="shared" si="83"/>
        <v>na</v>
      </c>
      <c r="AK118" s="21">
        <f t="shared" si="83"/>
        <v>-8.438524139687674</v>
      </c>
      <c r="AL118" s="52">
        <f t="shared" si="86"/>
        <v>1</v>
      </c>
      <c r="AM118" s="21">
        <f t="shared" si="84"/>
        <v>0.23901234567901236</v>
      </c>
      <c r="AN118" s="21">
        <f t="shared" si="84"/>
        <v>1.190082644628099</v>
      </c>
      <c r="AO118" s="21">
        <f t="shared" si="84"/>
        <v>1.2697441998810231</v>
      </c>
      <c r="AP118" s="21">
        <f t="shared" si="84"/>
        <v>7.4424092744545316</v>
      </c>
      <c r="AQ118" s="21">
        <f t="shared" si="84"/>
        <v>2.3111202930511441</v>
      </c>
      <c r="AR118" s="21">
        <f t="shared" si="84"/>
        <v>0.23305588585017831</v>
      </c>
      <c r="AS118" s="21">
        <f t="shared" si="84"/>
        <v>1.5793074088753833</v>
      </c>
      <c r="AT118" s="21" t="str">
        <f t="shared" si="84"/>
        <v>na</v>
      </c>
      <c r="AU118" s="53">
        <f t="shared" si="84"/>
        <v>3.3576979495021999</v>
      </c>
    </row>
    <row r="119" spans="1:47" ht="16.5" x14ac:dyDescent="0.35">
      <c r="A119" s="1" t="s">
        <v>5</v>
      </c>
      <c r="B119" s="48"/>
      <c r="C119">
        <v>1</v>
      </c>
      <c r="G119" s="49"/>
      <c r="H119" t="s">
        <v>245</v>
      </c>
      <c r="I119" t="s">
        <v>246</v>
      </c>
      <c r="J119" s="19">
        <v>4</v>
      </c>
      <c r="K119" s="34"/>
      <c r="L119" s="21">
        <v>114.61608466529228</v>
      </c>
      <c r="M119" s="79">
        <v>46.103999999999999</v>
      </c>
      <c r="N119" s="21">
        <v>16.151193821241289</v>
      </c>
      <c r="O119" s="21">
        <v>8.4756120070683334</v>
      </c>
      <c r="P119" s="21">
        <f t="shared" si="81"/>
        <v>0.14091559547167248</v>
      </c>
      <c r="Q119" s="21">
        <f t="shared" si="82"/>
        <v>7.3947841019166266E-2</v>
      </c>
      <c r="R119" s="25">
        <v>0</v>
      </c>
      <c r="S119" s="12">
        <v>0.25</v>
      </c>
      <c r="T119" s="12">
        <v>0</v>
      </c>
      <c r="U119" s="12">
        <v>0.125</v>
      </c>
      <c r="V119" s="12">
        <v>0.05</v>
      </c>
      <c r="W119" s="13">
        <v>1</v>
      </c>
      <c r="X119" s="13">
        <v>0</v>
      </c>
      <c r="Y119">
        <v>1</v>
      </c>
      <c r="Z119">
        <v>0.125</v>
      </c>
      <c r="AA119">
        <v>0</v>
      </c>
      <c r="AB119" s="52" t="str">
        <f t="shared" si="85"/>
        <v>na</v>
      </c>
      <c r="AC119" s="21">
        <f t="shared" si="83"/>
        <v>-0.95802382207681169</v>
      </c>
      <c r="AD119" s="21" t="str">
        <f t="shared" si="83"/>
        <v>na</v>
      </c>
      <c r="AE119" s="21">
        <f t="shared" si="83"/>
        <v>-0.73604269257120902</v>
      </c>
      <c r="AF119" s="21">
        <f t="shared" si="83"/>
        <v>-0.2672962833960989</v>
      </c>
      <c r="AG119" s="21">
        <f t="shared" si="83"/>
        <v>-2.9790474230424051</v>
      </c>
      <c r="AH119" s="21" t="str">
        <f t="shared" si="83"/>
        <v>na</v>
      </c>
      <c r="AI119" s="21">
        <f t="shared" si="83"/>
        <v>-2.4626317683479169</v>
      </c>
      <c r="AJ119" s="21">
        <f t="shared" si="83"/>
        <v>-0.33402173548649172</v>
      </c>
      <c r="AK119" s="21" t="str">
        <f t="shared" si="83"/>
        <v>na</v>
      </c>
      <c r="AL119" s="52" t="str">
        <f t="shared" si="86"/>
        <v>na</v>
      </c>
      <c r="AM119" s="21">
        <f t="shared" si="84"/>
        <v>6.5819292760999654E-2</v>
      </c>
      <c r="AN119" s="21" t="str">
        <f t="shared" si="84"/>
        <v>na</v>
      </c>
      <c r="AO119" s="21">
        <f t="shared" si="84"/>
        <v>3.8851393957228975E-2</v>
      </c>
      <c r="AP119" s="21">
        <f t="shared" si="84"/>
        <v>5.1237323483319542E-3</v>
      </c>
      <c r="AQ119" s="21">
        <f t="shared" si="84"/>
        <v>0.6364370122475137</v>
      </c>
      <c r="AR119" s="21" t="str">
        <f t="shared" si="84"/>
        <v>na</v>
      </c>
      <c r="AS119" s="21">
        <f t="shared" si="84"/>
        <v>0.43491015666607208</v>
      </c>
      <c r="AT119" s="21">
        <f t="shared" si="84"/>
        <v>8.0011064989345178E-3</v>
      </c>
      <c r="AU119" s="53" t="str">
        <f t="shared" si="84"/>
        <v>na</v>
      </c>
    </row>
    <row r="120" spans="1:47" ht="16.5" x14ac:dyDescent="0.35">
      <c r="A120" s="1" t="s">
        <v>208</v>
      </c>
      <c r="B120" s="48"/>
      <c r="F120">
        <v>1</v>
      </c>
      <c r="G120" s="49">
        <v>1</v>
      </c>
      <c r="H120" t="s">
        <v>245</v>
      </c>
      <c r="I120" t="s">
        <v>246</v>
      </c>
      <c r="J120" s="19">
        <v>45</v>
      </c>
      <c r="K120" s="34"/>
      <c r="L120" s="21">
        <v>1.9599889127127148</v>
      </c>
      <c r="M120" s="79">
        <v>46.103999999999999</v>
      </c>
      <c r="N120" s="21">
        <v>0</v>
      </c>
      <c r="O120" s="21">
        <v>0</v>
      </c>
      <c r="P120" s="21">
        <f t="shared" si="81"/>
        <v>0.01</v>
      </c>
      <c r="Q120" s="21">
        <f t="shared" si="82"/>
        <v>0.01</v>
      </c>
      <c r="R120" s="25">
        <v>1</v>
      </c>
      <c r="S120">
        <v>0.25</v>
      </c>
      <c r="T120">
        <v>0.25</v>
      </c>
      <c r="U120">
        <v>0.25</v>
      </c>
      <c r="V120">
        <v>0.25</v>
      </c>
      <c r="W120" s="3">
        <v>0.25</v>
      </c>
      <c r="X120" s="3">
        <v>0</v>
      </c>
      <c r="Y120">
        <v>1</v>
      </c>
      <c r="Z120">
        <v>0</v>
      </c>
      <c r="AA120">
        <v>0.125</v>
      </c>
      <c r="AB120" s="52">
        <f t="shared" si="85"/>
        <v>-4.6051701859880909</v>
      </c>
      <c r="AC120" s="21">
        <f t="shared" si="83"/>
        <v>-2.2514165353719555</v>
      </c>
      <c r="AD120" s="21">
        <f t="shared" si="83"/>
        <v>-3.3492146807186116</v>
      </c>
      <c r="AE120" s="21">
        <f t="shared" si="83"/>
        <v>-3.4594937006934927</v>
      </c>
      <c r="AF120" s="21">
        <f t="shared" si="83"/>
        <v>-3.1408158044382901</v>
      </c>
      <c r="AG120" s="21">
        <f t="shared" si="83"/>
        <v>-1.7502374349510512</v>
      </c>
      <c r="AH120" s="21" t="str">
        <f t="shared" si="83"/>
        <v>na</v>
      </c>
      <c r="AI120" s="21">
        <f t="shared" si="83"/>
        <v>-5.7873403103605128</v>
      </c>
      <c r="AJ120" s="21" t="str">
        <f t="shared" si="83"/>
        <v>na</v>
      </c>
      <c r="AK120" s="21">
        <f t="shared" si="83"/>
        <v>-1.0548155174609593</v>
      </c>
      <c r="AL120" s="52">
        <f t="shared" si="86"/>
        <v>1</v>
      </c>
      <c r="AM120" s="21">
        <f t="shared" si="84"/>
        <v>0.23901234567901236</v>
      </c>
      <c r="AN120" s="21">
        <f t="shared" si="84"/>
        <v>0.52892561983471076</v>
      </c>
      <c r="AO120" s="21">
        <f t="shared" si="84"/>
        <v>0.56433075550267697</v>
      </c>
      <c r="AP120" s="21">
        <f t="shared" si="84"/>
        <v>0.46515057965340822</v>
      </c>
      <c r="AQ120" s="21">
        <f t="shared" si="84"/>
        <v>0.14444501831569651</v>
      </c>
      <c r="AR120" s="21" t="str">
        <f t="shared" si="84"/>
        <v>na</v>
      </c>
      <c r="AS120" s="21">
        <f t="shared" si="84"/>
        <v>1.5793074088753833</v>
      </c>
      <c r="AT120" s="21" t="str">
        <f t="shared" si="84"/>
        <v>na</v>
      </c>
      <c r="AU120" s="53">
        <f t="shared" si="84"/>
        <v>5.2464030460971874E-2</v>
      </c>
    </row>
    <row r="121" spans="1:47" ht="16.5" x14ac:dyDescent="0.35">
      <c r="A121" s="1" t="s">
        <v>148</v>
      </c>
      <c r="B121" s="48"/>
      <c r="E121">
        <v>1</v>
      </c>
      <c r="G121" s="49">
        <v>1</v>
      </c>
      <c r="H121" t="s">
        <v>245</v>
      </c>
      <c r="I121" t="s">
        <v>246</v>
      </c>
      <c r="J121" s="19">
        <v>37</v>
      </c>
      <c r="K121" s="34"/>
      <c r="L121" s="21">
        <v>2.2568414311003768</v>
      </c>
      <c r="M121" s="79">
        <v>46.103999999999999</v>
      </c>
      <c r="N121" s="21">
        <v>0</v>
      </c>
      <c r="O121" s="21">
        <v>0</v>
      </c>
      <c r="P121" s="21">
        <f t="shared" si="81"/>
        <v>0.01</v>
      </c>
      <c r="Q121" s="21">
        <f t="shared" si="82"/>
        <v>0.01</v>
      </c>
      <c r="R121" s="25">
        <v>1</v>
      </c>
      <c r="S121" s="3">
        <v>0.25</v>
      </c>
      <c r="T121" s="3">
        <v>0.375</v>
      </c>
      <c r="U121" s="3">
        <v>0.375</v>
      </c>
      <c r="V121" s="3">
        <v>1</v>
      </c>
      <c r="W121" s="3">
        <v>0.05</v>
      </c>
      <c r="X121" s="3">
        <v>0</v>
      </c>
      <c r="Y121" s="3">
        <v>0</v>
      </c>
      <c r="Z121" s="3">
        <v>0</v>
      </c>
      <c r="AA121" s="3">
        <v>0</v>
      </c>
      <c r="AB121" s="52">
        <f t="shared" si="85"/>
        <v>-4.6051701859880909</v>
      </c>
      <c r="AC121" s="21">
        <f t="shared" si="83"/>
        <v>-2.2514165353719555</v>
      </c>
      <c r="AD121" s="21">
        <f t="shared" si="83"/>
        <v>-5.0238220210779172</v>
      </c>
      <c r="AE121" s="21">
        <f t="shared" si="83"/>
        <v>-5.1892405510402382</v>
      </c>
      <c r="AF121" s="21">
        <f t="shared" si="83"/>
        <v>-12.56326321775316</v>
      </c>
      <c r="AG121" s="21">
        <f t="shared" si="83"/>
        <v>-0.35004748699021027</v>
      </c>
      <c r="AH121" s="21" t="str">
        <f t="shared" si="83"/>
        <v>na</v>
      </c>
      <c r="AI121" s="21" t="str">
        <f t="shared" si="83"/>
        <v>na</v>
      </c>
      <c r="AJ121" s="21" t="str">
        <f t="shared" si="83"/>
        <v>na</v>
      </c>
      <c r="AK121" s="21" t="str">
        <f t="shared" si="83"/>
        <v>na</v>
      </c>
      <c r="AL121" s="52">
        <f t="shared" si="86"/>
        <v>1</v>
      </c>
      <c r="AM121" s="21">
        <f t="shared" si="84"/>
        <v>0.23901234567901236</v>
      </c>
      <c r="AN121" s="21">
        <f t="shared" si="84"/>
        <v>1.190082644628099</v>
      </c>
      <c r="AO121" s="21">
        <f t="shared" si="84"/>
        <v>1.2697441998810231</v>
      </c>
      <c r="AP121" s="21">
        <f t="shared" si="84"/>
        <v>7.4424092744545316</v>
      </c>
      <c r="AQ121" s="21">
        <f t="shared" si="84"/>
        <v>5.7778007326278608E-3</v>
      </c>
      <c r="AR121" s="21" t="str">
        <f t="shared" si="84"/>
        <v>na</v>
      </c>
      <c r="AS121" s="21" t="str">
        <f t="shared" si="84"/>
        <v>na</v>
      </c>
      <c r="AT121" s="21" t="str">
        <f t="shared" si="84"/>
        <v>na</v>
      </c>
      <c r="AU121" s="53" t="str">
        <f t="shared" si="84"/>
        <v>na</v>
      </c>
    </row>
    <row r="122" spans="1:47" ht="16.5" x14ac:dyDescent="0.35">
      <c r="A122" s="1" t="s">
        <v>7</v>
      </c>
      <c r="B122" s="48"/>
      <c r="C122">
        <v>1</v>
      </c>
      <c r="E122">
        <v>1</v>
      </c>
      <c r="G122" s="49">
        <v>1</v>
      </c>
      <c r="H122" t="s">
        <v>245</v>
      </c>
      <c r="I122" t="s">
        <v>246</v>
      </c>
      <c r="J122" s="19">
        <v>9</v>
      </c>
      <c r="K122" s="34"/>
      <c r="L122" s="21">
        <v>6.0032652212524562</v>
      </c>
      <c r="M122" s="79">
        <v>46.103999999999999</v>
      </c>
      <c r="N122" s="21">
        <v>0</v>
      </c>
      <c r="O122" s="21">
        <v>0</v>
      </c>
      <c r="P122" s="21">
        <f t="shared" si="81"/>
        <v>0.01</v>
      </c>
      <c r="Q122" s="21">
        <f t="shared" si="82"/>
        <v>0.01</v>
      </c>
      <c r="R122" s="25">
        <v>1</v>
      </c>
      <c r="S122">
        <v>1</v>
      </c>
      <c r="T122">
        <v>0.125</v>
      </c>
      <c r="U122">
        <v>1</v>
      </c>
      <c r="V122">
        <v>1</v>
      </c>
      <c r="W122" s="3">
        <v>0.05</v>
      </c>
      <c r="X122" s="3">
        <v>0</v>
      </c>
      <c r="Y122">
        <v>0</v>
      </c>
      <c r="Z122">
        <v>0</v>
      </c>
      <c r="AA122">
        <v>0</v>
      </c>
      <c r="AB122" s="52">
        <f t="shared" si="85"/>
        <v>-4.6051701859880909</v>
      </c>
      <c r="AC122" s="21">
        <f t="shared" si="83"/>
        <v>-9.0056661414878221</v>
      </c>
      <c r="AD122" s="21">
        <f t="shared" si="83"/>
        <v>-1.6746073403593058</v>
      </c>
      <c r="AE122" s="21">
        <f t="shared" si="83"/>
        <v>-13.837974802773971</v>
      </c>
      <c r="AF122" s="21">
        <f t="shared" si="83"/>
        <v>-12.56326321775316</v>
      </c>
      <c r="AG122" s="21">
        <f t="shared" si="83"/>
        <v>-0.35004748699021027</v>
      </c>
      <c r="AH122" s="21" t="str">
        <f t="shared" si="83"/>
        <v>na</v>
      </c>
      <c r="AI122" s="21" t="str">
        <f t="shared" si="83"/>
        <v>na</v>
      </c>
      <c r="AJ122" s="21" t="str">
        <f t="shared" si="83"/>
        <v>na</v>
      </c>
      <c r="AK122" s="21" t="str">
        <f t="shared" si="83"/>
        <v>na</v>
      </c>
      <c r="AL122" s="52">
        <f t="shared" si="86"/>
        <v>1</v>
      </c>
      <c r="AM122" s="21">
        <f t="shared" si="84"/>
        <v>3.8241975308641978</v>
      </c>
      <c r="AN122" s="21">
        <f t="shared" si="84"/>
        <v>0.13223140495867769</v>
      </c>
      <c r="AO122" s="21">
        <f t="shared" si="84"/>
        <v>9.0292920880428316</v>
      </c>
      <c r="AP122" s="21">
        <f t="shared" si="84"/>
        <v>7.4424092744545316</v>
      </c>
      <c r="AQ122" s="21">
        <f t="shared" si="84"/>
        <v>5.7778007326278608E-3</v>
      </c>
      <c r="AR122" s="21" t="str">
        <f t="shared" si="84"/>
        <v>na</v>
      </c>
      <c r="AS122" s="21" t="str">
        <f t="shared" si="84"/>
        <v>na</v>
      </c>
      <c r="AT122" s="21" t="str">
        <f t="shared" si="84"/>
        <v>na</v>
      </c>
      <c r="AU122" s="53" t="str">
        <f t="shared" si="84"/>
        <v>na</v>
      </c>
    </row>
    <row r="123" spans="1:47" ht="16.5" x14ac:dyDescent="0.35">
      <c r="A123" s="1" t="s">
        <v>78</v>
      </c>
      <c r="B123" s="48"/>
      <c r="E123">
        <v>1</v>
      </c>
      <c r="G123" s="49">
        <v>1</v>
      </c>
      <c r="H123" t="s">
        <v>245</v>
      </c>
      <c r="I123" t="s">
        <v>246</v>
      </c>
      <c r="J123" s="19">
        <v>37</v>
      </c>
      <c r="K123" s="34"/>
      <c r="L123" s="21">
        <v>1.7035141582762219</v>
      </c>
      <c r="M123" s="79">
        <v>46.103999999999999</v>
      </c>
      <c r="N123" s="21">
        <v>0</v>
      </c>
      <c r="O123" s="21">
        <v>0</v>
      </c>
      <c r="P123" s="21">
        <f t="shared" si="81"/>
        <v>0.01</v>
      </c>
      <c r="Q123" s="21">
        <f t="shared" si="82"/>
        <v>0.01</v>
      </c>
      <c r="R123" s="25">
        <v>0</v>
      </c>
      <c r="S123" s="13">
        <v>0</v>
      </c>
      <c r="T123" s="13">
        <v>0</v>
      </c>
      <c r="U123" s="13">
        <v>0.125</v>
      </c>
      <c r="V123" s="13">
        <v>0.1</v>
      </c>
      <c r="W123" s="13">
        <v>1</v>
      </c>
      <c r="X123" s="13">
        <v>0.25</v>
      </c>
      <c r="Y123" s="3">
        <v>0</v>
      </c>
      <c r="Z123" s="3">
        <v>0</v>
      </c>
      <c r="AA123" s="3">
        <v>0</v>
      </c>
      <c r="AB123" s="52" t="str">
        <f t="shared" si="85"/>
        <v>na</v>
      </c>
      <c r="AC123" s="21" t="str">
        <f t="shared" si="83"/>
        <v>na</v>
      </c>
      <c r="AD123" s="21" t="str">
        <f t="shared" si="83"/>
        <v>na</v>
      </c>
      <c r="AE123" s="21">
        <f t="shared" si="83"/>
        <v>-1.7297468503467464</v>
      </c>
      <c r="AF123" s="21">
        <f t="shared" si="83"/>
        <v>-1.2563263217753162</v>
      </c>
      <c r="AG123" s="21">
        <f t="shared" si="83"/>
        <v>-7.0009497398042049</v>
      </c>
      <c r="AH123" s="21">
        <f t="shared" si="83"/>
        <v>-2.2231856070287335</v>
      </c>
      <c r="AI123" s="21" t="str">
        <f t="shared" si="83"/>
        <v>na</v>
      </c>
      <c r="AJ123" s="21" t="str">
        <f t="shared" si="83"/>
        <v>na</v>
      </c>
      <c r="AK123" s="21" t="str">
        <f t="shared" si="83"/>
        <v>na</v>
      </c>
      <c r="AL123" s="52" t="str">
        <f t="shared" si="86"/>
        <v>na</v>
      </c>
      <c r="AM123" s="21" t="str">
        <f t="shared" si="84"/>
        <v>na</v>
      </c>
      <c r="AN123" s="21" t="str">
        <f t="shared" si="84"/>
        <v>na</v>
      </c>
      <c r="AO123" s="21">
        <f t="shared" si="84"/>
        <v>0.14108268887566924</v>
      </c>
      <c r="AP123" s="21">
        <f t="shared" si="84"/>
        <v>7.4424092744545325E-2</v>
      </c>
      <c r="AQ123" s="21">
        <f t="shared" si="84"/>
        <v>2.3111202930511441</v>
      </c>
      <c r="AR123" s="21">
        <f t="shared" si="84"/>
        <v>0.23305588585017831</v>
      </c>
      <c r="AS123" s="21" t="str">
        <f t="shared" si="84"/>
        <v>na</v>
      </c>
      <c r="AT123" s="21" t="str">
        <f t="shared" si="84"/>
        <v>na</v>
      </c>
      <c r="AU123" s="53" t="str">
        <f t="shared" si="84"/>
        <v>na</v>
      </c>
    </row>
    <row r="124" spans="1:47" ht="15" customHeight="1" x14ac:dyDescent="0.35">
      <c r="A124" s="2" t="s">
        <v>51</v>
      </c>
      <c r="B124" s="48">
        <v>1</v>
      </c>
      <c r="C124">
        <v>1</v>
      </c>
      <c r="D124">
        <v>1</v>
      </c>
      <c r="E124">
        <v>1</v>
      </c>
      <c r="G124" s="49"/>
      <c r="H124" t="s">
        <v>245</v>
      </c>
      <c r="I124" t="s">
        <v>246</v>
      </c>
      <c r="J124" s="19">
        <v>3</v>
      </c>
      <c r="K124" s="34"/>
      <c r="L124" s="21">
        <v>143.81570226341302</v>
      </c>
      <c r="M124" s="79">
        <v>46.103999999999999</v>
      </c>
      <c r="N124" s="21">
        <v>15.611819033040936</v>
      </c>
      <c r="O124" s="65">
        <v>12.615038446330502</v>
      </c>
      <c r="P124" s="21">
        <f t="shared" si="81"/>
        <v>0.10855434272709881</v>
      </c>
      <c r="Q124" s="21">
        <f t="shared" si="82"/>
        <v>8.7716697466211177E-2</v>
      </c>
      <c r="R124" s="25">
        <v>1</v>
      </c>
      <c r="S124">
        <v>0.125</v>
      </c>
      <c r="T124">
        <v>1</v>
      </c>
      <c r="U124">
        <v>0.125</v>
      </c>
      <c r="V124">
        <v>0.05</v>
      </c>
      <c r="W124">
        <v>1</v>
      </c>
      <c r="X124">
        <v>0</v>
      </c>
      <c r="Y124">
        <v>1</v>
      </c>
      <c r="Z124">
        <v>0</v>
      </c>
      <c r="AA124">
        <v>1</v>
      </c>
      <c r="AB124" s="52">
        <f t="shared" si="85"/>
        <v>-2.2205043767597981</v>
      </c>
      <c r="AC124" s="21">
        <f t="shared" si="83"/>
        <v>-0.54278995876350622</v>
      </c>
      <c r="AD124" s="21">
        <f t="shared" si="83"/>
        <v>-6.459649096028504</v>
      </c>
      <c r="AE124" s="21">
        <f t="shared" si="83"/>
        <v>-0.83404310736831444</v>
      </c>
      <c r="AF124" s="21">
        <f t="shared" si="83"/>
        <v>-0.30288545086006102</v>
      </c>
      <c r="AG124" s="21">
        <f t="shared" si="83"/>
        <v>-3.3756927346595149</v>
      </c>
      <c r="AH124" s="21" t="str">
        <f t="shared" si="83"/>
        <v>na</v>
      </c>
      <c r="AI124" s="21">
        <f t="shared" si="83"/>
        <v>-2.7905189102575241</v>
      </c>
      <c r="AJ124" s="21" t="str">
        <f t="shared" si="83"/>
        <v>na</v>
      </c>
      <c r="AK124" s="21">
        <f t="shared" si="83"/>
        <v>-4.0688571819956074</v>
      </c>
      <c r="AL124" s="52">
        <f t="shared" si="86"/>
        <v>0.65293528684182955</v>
      </c>
      <c r="AM124" s="21">
        <f t="shared" si="84"/>
        <v>3.9014898621166111E-2</v>
      </c>
      <c r="AN124" s="21">
        <f t="shared" si="84"/>
        <v>5.5256672208763105</v>
      </c>
      <c r="AO124" s="21">
        <f t="shared" si="84"/>
        <v>9.2117865929451689E-2</v>
      </c>
      <c r="AP124" s="21">
        <f t="shared" si="84"/>
        <v>1.2148529086025657E-2</v>
      </c>
      <c r="AQ124" s="21">
        <f t="shared" si="84"/>
        <v>1.5090119914693219</v>
      </c>
      <c r="AR124" s="21" t="str">
        <f t="shared" si="84"/>
        <v>na</v>
      </c>
      <c r="AS124" s="21">
        <f t="shared" si="84"/>
        <v>1.0311855360254749</v>
      </c>
      <c r="AT124" s="21" t="str">
        <f t="shared" si="84"/>
        <v>na</v>
      </c>
      <c r="AU124" s="53">
        <f t="shared" si="84"/>
        <v>2.1923594737864418</v>
      </c>
    </row>
    <row r="125" spans="1:47" ht="16.5" x14ac:dyDescent="0.35">
      <c r="A125" s="1" t="s">
        <v>52</v>
      </c>
      <c r="B125" s="48">
        <v>1</v>
      </c>
      <c r="D125">
        <v>1</v>
      </c>
      <c r="E125">
        <v>1</v>
      </c>
      <c r="G125" s="49"/>
      <c r="H125" t="s">
        <v>245</v>
      </c>
      <c r="I125" t="s">
        <v>246</v>
      </c>
      <c r="J125" s="19">
        <v>4</v>
      </c>
      <c r="K125" s="34"/>
      <c r="L125" s="21">
        <v>138.51561577467425</v>
      </c>
      <c r="M125" s="79">
        <v>46.103999999999999</v>
      </c>
      <c r="N125" s="21">
        <v>14.97452279585421</v>
      </c>
      <c r="O125" s="21">
        <v>13.537848474559738</v>
      </c>
      <c r="P125" s="21">
        <f t="shared" si="81"/>
        <v>0.10810710916676373</v>
      </c>
      <c r="Q125" s="21">
        <f t="shared" si="82"/>
        <v>9.7735178801659384E-2</v>
      </c>
      <c r="R125" s="25">
        <v>1</v>
      </c>
      <c r="S125">
        <v>0</v>
      </c>
      <c r="T125">
        <v>1</v>
      </c>
      <c r="U125">
        <v>0.125</v>
      </c>
      <c r="V125">
        <v>0.05</v>
      </c>
      <c r="W125">
        <v>1</v>
      </c>
      <c r="X125">
        <v>0</v>
      </c>
      <c r="Y125">
        <v>1</v>
      </c>
      <c r="Z125">
        <v>0</v>
      </c>
      <c r="AA125">
        <v>1</v>
      </c>
      <c r="AB125" s="52">
        <f t="shared" si="85"/>
        <v>-2.2246327917744604</v>
      </c>
      <c r="AC125" s="21" t="str">
        <f t="shared" si="83"/>
        <v>na</v>
      </c>
      <c r="AD125" s="21">
        <f t="shared" si="83"/>
        <v>-6.4716590306166122</v>
      </c>
      <c r="AE125" s="21">
        <f t="shared" si="83"/>
        <v>-0.83559378032504117</v>
      </c>
      <c r="AF125" s="21">
        <f t="shared" si="83"/>
        <v>-0.30344858275754377</v>
      </c>
      <c r="AG125" s="21">
        <f t="shared" si="83"/>
        <v>-3.3819689035860501</v>
      </c>
      <c r="AH125" s="21" t="str">
        <f t="shared" si="83"/>
        <v>na</v>
      </c>
      <c r="AI125" s="21">
        <f t="shared" si="83"/>
        <v>-2.7957071099694368</v>
      </c>
      <c r="AJ125" s="21" t="str">
        <f t="shared" si="83"/>
        <v>na</v>
      </c>
      <c r="AK125" s="21">
        <f t="shared" si="83"/>
        <v>-4.0764220988939828</v>
      </c>
      <c r="AL125" s="52">
        <f t="shared" si="86"/>
        <v>0.81732223720374886</v>
      </c>
      <c r="AM125" s="21" t="str">
        <f t="shared" si="84"/>
        <v>na</v>
      </c>
      <c r="AN125" s="21">
        <f t="shared" si="84"/>
        <v>6.9168427346829651</v>
      </c>
      <c r="AO125" s="21">
        <f t="shared" si="84"/>
        <v>0.11531001890258244</v>
      </c>
      <c r="AP125" s="21">
        <f t="shared" si="84"/>
        <v>1.5207116495957771E-2</v>
      </c>
      <c r="AQ125" s="21">
        <f t="shared" si="84"/>
        <v>1.8889300083635447</v>
      </c>
      <c r="AR125" s="21" t="str">
        <f t="shared" si="84"/>
        <v>na</v>
      </c>
      <c r="AS125" s="21">
        <f t="shared" si="84"/>
        <v>1.2908030646544841</v>
      </c>
      <c r="AT125" s="21" t="str">
        <f t="shared" si="84"/>
        <v>na</v>
      </c>
      <c r="AU125" s="53">
        <f t="shared" si="84"/>
        <v>2.7443211999415782</v>
      </c>
    </row>
    <row r="126" spans="1:47" ht="16.5" x14ac:dyDescent="0.35">
      <c r="A126" s="1" t="s">
        <v>79</v>
      </c>
      <c r="B126" s="48"/>
      <c r="G126" s="49">
        <v>1</v>
      </c>
      <c r="H126" t="s">
        <v>245</v>
      </c>
      <c r="I126" t="s">
        <v>246</v>
      </c>
      <c r="J126" s="19">
        <v>39</v>
      </c>
      <c r="K126" s="34"/>
      <c r="L126" s="21">
        <v>0.22103631040472155</v>
      </c>
      <c r="M126" s="79">
        <v>46.103999999999999</v>
      </c>
      <c r="N126" s="21">
        <v>0</v>
      </c>
      <c r="O126" s="21">
        <v>0</v>
      </c>
      <c r="P126" s="21">
        <f t="shared" si="81"/>
        <v>0.01</v>
      </c>
      <c r="Q126" s="21">
        <f t="shared" si="82"/>
        <v>0.01</v>
      </c>
      <c r="R126" s="25">
        <v>1</v>
      </c>
      <c r="S126" s="3">
        <v>1</v>
      </c>
      <c r="T126" s="3">
        <v>1</v>
      </c>
      <c r="U126" s="3">
        <v>0.375</v>
      </c>
      <c r="V126" s="3">
        <v>0.25</v>
      </c>
      <c r="W126" s="3">
        <v>1</v>
      </c>
      <c r="X126" s="3">
        <v>1</v>
      </c>
      <c r="Y126" s="3">
        <v>0</v>
      </c>
      <c r="Z126" s="3">
        <v>0</v>
      </c>
      <c r="AA126" s="3">
        <v>1</v>
      </c>
      <c r="AB126" s="52">
        <f t="shared" si="85"/>
        <v>-4.6051701859880909</v>
      </c>
      <c r="AC126" s="21">
        <f t="shared" si="83"/>
        <v>-9.0056661414878221</v>
      </c>
      <c r="AD126" s="21">
        <f t="shared" si="83"/>
        <v>-13.396858722874446</v>
      </c>
      <c r="AE126" s="21">
        <f t="shared" si="83"/>
        <v>-5.1892405510402382</v>
      </c>
      <c r="AF126" s="21">
        <f t="shared" si="83"/>
        <v>-3.1408158044382901</v>
      </c>
      <c r="AG126" s="21">
        <f t="shared" si="83"/>
        <v>-7.0009497398042049</v>
      </c>
      <c r="AH126" s="21">
        <f t="shared" si="83"/>
        <v>-8.8927424281149339</v>
      </c>
      <c r="AI126" s="21" t="str">
        <f t="shared" si="83"/>
        <v>na</v>
      </c>
      <c r="AJ126" s="21" t="str">
        <f t="shared" si="83"/>
        <v>na</v>
      </c>
      <c r="AK126" s="21">
        <f t="shared" si="83"/>
        <v>-8.438524139687674</v>
      </c>
      <c r="AL126" s="52">
        <f t="shared" si="86"/>
        <v>1</v>
      </c>
      <c r="AM126" s="21">
        <f t="shared" si="84"/>
        <v>3.8241975308641978</v>
      </c>
      <c r="AN126" s="21">
        <f t="shared" si="84"/>
        <v>8.4628099173553721</v>
      </c>
      <c r="AO126" s="21">
        <f t="shared" si="84"/>
        <v>1.2697441998810231</v>
      </c>
      <c r="AP126" s="21">
        <f t="shared" si="84"/>
        <v>0.46515057965340822</v>
      </c>
      <c r="AQ126" s="21">
        <f t="shared" si="84"/>
        <v>2.3111202930511441</v>
      </c>
      <c r="AR126" s="21">
        <f t="shared" si="84"/>
        <v>3.7288941736028529</v>
      </c>
      <c r="AS126" s="21" t="str">
        <f t="shared" si="84"/>
        <v>na</v>
      </c>
      <c r="AT126" s="21" t="str">
        <f t="shared" si="84"/>
        <v>na</v>
      </c>
      <c r="AU126" s="53">
        <f t="shared" si="84"/>
        <v>3.3576979495021999</v>
      </c>
    </row>
    <row r="127" spans="1:47" ht="16.5" x14ac:dyDescent="0.35">
      <c r="A127" s="1" t="s">
        <v>8</v>
      </c>
      <c r="B127" s="48"/>
      <c r="C127">
        <v>1</v>
      </c>
      <c r="D127">
        <v>1</v>
      </c>
      <c r="E127">
        <v>1</v>
      </c>
      <c r="G127" s="49">
        <v>1</v>
      </c>
      <c r="H127" t="s">
        <v>245</v>
      </c>
      <c r="I127" t="s">
        <v>246</v>
      </c>
      <c r="J127" s="19">
        <v>58</v>
      </c>
      <c r="K127" s="34"/>
      <c r="L127" s="21">
        <v>0.35326694803830988</v>
      </c>
      <c r="M127" s="79">
        <v>46.103999999999999</v>
      </c>
      <c r="N127" s="21">
        <v>0</v>
      </c>
      <c r="O127" s="21">
        <v>0</v>
      </c>
      <c r="P127" s="21">
        <f t="shared" si="81"/>
        <v>0.01</v>
      </c>
      <c r="Q127" s="21">
        <f t="shared" si="82"/>
        <v>0.01</v>
      </c>
      <c r="R127" s="25">
        <v>1</v>
      </c>
      <c r="S127">
        <v>1</v>
      </c>
      <c r="T127">
        <v>0.25</v>
      </c>
      <c r="U127">
        <v>1</v>
      </c>
      <c r="V127">
        <v>1</v>
      </c>
      <c r="W127" s="3">
        <v>0.05</v>
      </c>
      <c r="X127" s="3">
        <v>0</v>
      </c>
      <c r="Y127">
        <v>0</v>
      </c>
      <c r="Z127">
        <v>0</v>
      </c>
      <c r="AA127">
        <v>0</v>
      </c>
      <c r="AB127" s="52">
        <f t="shared" si="85"/>
        <v>-4.6051701859880909</v>
      </c>
      <c r="AC127" s="21">
        <f t="shared" si="83"/>
        <v>-9.0056661414878221</v>
      </c>
      <c r="AD127" s="21">
        <f t="shared" si="83"/>
        <v>-3.3492146807186116</v>
      </c>
      <c r="AE127" s="21">
        <f t="shared" si="83"/>
        <v>-13.837974802773971</v>
      </c>
      <c r="AF127" s="21">
        <f t="shared" si="83"/>
        <v>-12.56326321775316</v>
      </c>
      <c r="AG127" s="21">
        <f t="shared" si="83"/>
        <v>-0.35004748699021027</v>
      </c>
      <c r="AH127" s="21" t="str">
        <f t="shared" si="83"/>
        <v>na</v>
      </c>
      <c r="AI127" s="21" t="str">
        <f t="shared" si="83"/>
        <v>na</v>
      </c>
      <c r="AJ127" s="21" t="str">
        <f t="shared" si="83"/>
        <v>na</v>
      </c>
      <c r="AK127" s="21" t="str">
        <f t="shared" si="83"/>
        <v>na</v>
      </c>
      <c r="AL127" s="52">
        <f t="shared" si="86"/>
        <v>1</v>
      </c>
      <c r="AM127" s="21">
        <f t="shared" si="84"/>
        <v>3.8241975308641978</v>
      </c>
      <c r="AN127" s="21">
        <f t="shared" si="84"/>
        <v>0.52892561983471076</v>
      </c>
      <c r="AO127" s="21">
        <f t="shared" si="84"/>
        <v>9.0292920880428316</v>
      </c>
      <c r="AP127" s="21">
        <f t="shared" si="84"/>
        <v>7.4424092744545316</v>
      </c>
      <c r="AQ127" s="21">
        <f t="shared" si="84"/>
        <v>5.7778007326278608E-3</v>
      </c>
      <c r="AR127" s="21" t="str">
        <f t="shared" si="84"/>
        <v>na</v>
      </c>
      <c r="AS127" s="21" t="str">
        <f t="shared" si="84"/>
        <v>na</v>
      </c>
      <c r="AT127" s="21" t="str">
        <f t="shared" si="84"/>
        <v>na</v>
      </c>
      <c r="AU127" s="53" t="str">
        <f t="shared" si="84"/>
        <v>na</v>
      </c>
    </row>
    <row r="128" spans="1:47" ht="16.5" x14ac:dyDescent="0.35">
      <c r="A128" s="1" t="s">
        <v>80</v>
      </c>
      <c r="B128" s="48">
        <v>1</v>
      </c>
      <c r="C128">
        <v>1</v>
      </c>
      <c r="E128">
        <v>1</v>
      </c>
      <c r="G128" s="49">
        <v>1</v>
      </c>
      <c r="H128" t="s">
        <v>245</v>
      </c>
      <c r="I128" t="s">
        <v>246</v>
      </c>
      <c r="J128" s="19">
        <v>3</v>
      </c>
      <c r="K128" s="34"/>
      <c r="L128" s="21">
        <v>24.189242101234399</v>
      </c>
      <c r="M128" s="79">
        <v>46.103999999999999</v>
      </c>
      <c r="N128" s="21">
        <v>0</v>
      </c>
      <c r="O128" s="21">
        <v>0</v>
      </c>
      <c r="P128" s="21">
        <f t="shared" si="81"/>
        <v>0.01</v>
      </c>
      <c r="Q128" s="21">
        <f t="shared" si="82"/>
        <v>0.01</v>
      </c>
      <c r="R128" s="25">
        <v>1</v>
      </c>
      <c r="S128" s="3">
        <v>0.25</v>
      </c>
      <c r="T128" s="3">
        <v>0.125</v>
      </c>
      <c r="U128" s="3">
        <v>0.375</v>
      </c>
      <c r="V128" s="3">
        <v>0.1</v>
      </c>
      <c r="W128" s="3">
        <v>1</v>
      </c>
      <c r="X128" s="3">
        <v>0</v>
      </c>
      <c r="Y128" s="3">
        <v>1</v>
      </c>
      <c r="Z128" s="3">
        <v>1</v>
      </c>
      <c r="AA128" s="3">
        <v>1</v>
      </c>
      <c r="AB128" s="52">
        <f t="shared" si="85"/>
        <v>-4.6051701859880909</v>
      </c>
      <c r="AC128" s="21">
        <f t="shared" ref="AC128:AC188" si="87">IF(S128&gt;0,(S128/S$190)*LN($P128),"na")</f>
        <v>-2.2514165353719555</v>
      </c>
      <c r="AD128" s="21">
        <f t="shared" ref="AD128:AD188" si="88">IF(T128&gt;0,(T128/T$190)*LN($P128),"na")</f>
        <v>-1.6746073403593058</v>
      </c>
      <c r="AE128" s="21">
        <f t="shared" ref="AE128:AE188" si="89">IF(U128&gt;0,(U128/U$190)*LN($P128),"na")</f>
        <v>-5.1892405510402382</v>
      </c>
      <c r="AF128" s="21">
        <f t="shared" ref="AF128:AF188" si="90">IF(V128&gt;0,(V128/V$190)*LN($P128),"na")</f>
        <v>-1.2563263217753162</v>
      </c>
      <c r="AG128" s="21">
        <f t="shared" ref="AG128:AG188" si="91">IF(W128&gt;0,(W128/W$190)*LN($P128),"na")</f>
        <v>-7.0009497398042049</v>
      </c>
      <c r="AH128" s="21" t="str">
        <f t="shared" ref="AH128:AH188" si="92">IF(X128&gt;0,(X128/X$190)*LN($P128),"na")</f>
        <v>na</v>
      </c>
      <c r="AI128" s="21">
        <f t="shared" ref="AI128:AI188" si="93">IF(Y128&gt;0,(Y128/Y$190)*LN($P128),"na")</f>
        <v>-5.7873403103605128</v>
      </c>
      <c r="AJ128" s="21">
        <f t="shared" ref="AJ128:AJ188" si="94">IF(Z128&gt;0,(Z128/Z$190)*LN($P128),"na")</f>
        <v>-6.2797775263473969</v>
      </c>
      <c r="AK128" s="21">
        <f t="shared" ref="AK128:AK188" si="95">IF(AA128&gt;0,(AA128/AA$190)*LN($P128),"na")</f>
        <v>-8.438524139687674</v>
      </c>
      <c r="AL128" s="52">
        <f t="shared" si="86"/>
        <v>1</v>
      </c>
      <c r="AM128" s="21">
        <f t="shared" ref="AM128:AM188" si="96">IF(S128&gt;0,(((S128/S$190)^2)*($Q128^2))/($P128^2),"na")</f>
        <v>0.23901234567901236</v>
      </c>
      <c r="AN128" s="21">
        <f t="shared" ref="AN128:AN188" si="97">IF(T128&gt;0,(((T128/T$190)^2)*($Q128^2))/($P128^2),"na")</f>
        <v>0.13223140495867769</v>
      </c>
      <c r="AO128" s="21">
        <f t="shared" ref="AO128:AO188" si="98">IF(U128&gt;0,(((U128/U$190)^2)*($Q128^2))/($P128^2),"na")</f>
        <v>1.2697441998810231</v>
      </c>
      <c r="AP128" s="21">
        <f t="shared" ref="AP128:AP188" si="99">IF(V128&gt;0,(((V128/V$190)^2)*($Q128^2))/($P128^2),"na")</f>
        <v>7.4424092744545325E-2</v>
      </c>
      <c r="AQ128" s="21">
        <f t="shared" ref="AQ128:AQ188" si="100">IF(W128&gt;0,(((W128/W$190)^2)*($Q128^2))/($P128^2),"na")</f>
        <v>2.3111202930511441</v>
      </c>
      <c r="AR128" s="21" t="str">
        <f t="shared" ref="AR128:AR188" si="101">IF(X128&gt;0,(((X128/X$190)^2)*($Q128^2))/($P128^2),"na")</f>
        <v>na</v>
      </c>
      <c r="AS128" s="21">
        <f t="shared" ref="AS128:AS188" si="102">IF(Y128&gt;0,(((Y128/Y$190)^2)*($Q128^2))/($P128^2),"na")</f>
        <v>1.5793074088753833</v>
      </c>
      <c r="AT128" s="21">
        <f t="shared" ref="AT128:AT188" si="103">IF(Z128&gt;0,(((Z128/Z$190)^2)*($Q128^2))/($P128^2),"na")</f>
        <v>1.8595041322314052</v>
      </c>
      <c r="AU128" s="53">
        <f t="shared" ref="AU128:AU188" si="104">IF(AA128&gt;0,(((AA128/AA$190)^2)*($Q128^2))/($P128^2),"na")</f>
        <v>3.3576979495021999</v>
      </c>
    </row>
    <row r="129" spans="1:47" ht="16.5" x14ac:dyDescent="0.35">
      <c r="A129" s="1" t="s">
        <v>216</v>
      </c>
      <c r="B129" s="48"/>
      <c r="D129">
        <v>1</v>
      </c>
      <c r="F129">
        <v>1</v>
      </c>
      <c r="G129" s="49"/>
      <c r="H129" t="s">
        <v>245</v>
      </c>
      <c r="I129" t="s">
        <v>246</v>
      </c>
      <c r="J129" s="19">
        <v>9</v>
      </c>
      <c r="K129" s="34"/>
      <c r="L129" s="21">
        <v>0.31246003349985729</v>
      </c>
      <c r="M129" s="79">
        <v>46.103999999999999</v>
      </c>
      <c r="N129" s="21">
        <v>0</v>
      </c>
      <c r="O129" s="21">
        <v>0</v>
      </c>
      <c r="P129" s="21">
        <f t="shared" si="81"/>
        <v>0.01</v>
      </c>
      <c r="Q129" s="21">
        <f t="shared" si="82"/>
        <v>0.01</v>
      </c>
      <c r="R129" s="25">
        <v>1</v>
      </c>
      <c r="S129">
        <v>0.25</v>
      </c>
      <c r="T129">
        <v>0.25</v>
      </c>
      <c r="U129">
        <v>0.375</v>
      </c>
      <c r="V129">
        <v>0.45</v>
      </c>
      <c r="W129">
        <v>0.05</v>
      </c>
      <c r="X129" s="3">
        <v>0.25</v>
      </c>
      <c r="Y129">
        <v>1</v>
      </c>
      <c r="Z129">
        <v>1</v>
      </c>
      <c r="AA129">
        <v>0.25</v>
      </c>
      <c r="AB129" s="52">
        <f t="shared" si="85"/>
        <v>-4.6051701859880909</v>
      </c>
      <c r="AC129" s="21">
        <f t="shared" si="87"/>
        <v>-2.2514165353719555</v>
      </c>
      <c r="AD129" s="21">
        <f t="shared" si="88"/>
        <v>-3.3492146807186116</v>
      </c>
      <c r="AE129" s="21">
        <f t="shared" si="89"/>
        <v>-5.1892405510402382</v>
      </c>
      <c r="AF129" s="21">
        <f t="shared" si="90"/>
        <v>-5.6534684479889226</v>
      </c>
      <c r="AG129" s="21">
        <f t="shared" si="91"/>
        <v>-0.35004748699021027</v>
      </c>
      <c r="AH129" s="21">
        <f t="shared" si="92"/>
        <v>-2.2231856070287335</v>
      </c>
      <c r="AI129" s="21">
        <f t="shared" si="93"/>
        <v>-5.7873403103605128</v>
      </c>
      <c r="AJ129" s="21">
        <f t="shared" si="94"/>
        <v>-6.2797775263473969</v>
      </c>
      <c r="AK129" s="21">
        <f t="shared" si="95"/>
        <v>-2.1096310349219185</v>
      </c>
      <c r="AL129" s="52">
        <f t="shared" si="86"/>
        <v>1</v>
      </c>
      <c r="AM129" s="21">
        <f t="shared" si="96"/>
        <v>0.23901234567901236</v>
      </c>
      <c r="AN129" s="21">
        <f t="shared" si="97"/>
        <v>0.52892561983471076</v>
      </c>
      <c r="AO129" s="21">
        <f t="shared" si="98"/>
        <v>1.2697441998810231</v>
      </c>
      <c r="AP129" s="21">
        <f t="shared" si="99"/>
        <v>1.5070878780770427</v>
      </c>
      <c r="AQ129" s="21">
        <f t="shared" si="100"/>
        <v>5.7778007326278608E-3</v>
      </c>
      <c r="AR129" s="21">
        <f t="shared" si="101"/>
        <v>0.23305588585017831</v>
      </c>
      <c r="AS129" s="21">
        <f t="shared" si="102"/>
        <v>1.5793074088753833</v>
      </c>
      <c r="AT129" s="21">
        <f t="shared" si="103"/>
        <v>1.8595041322314052</v>
      </c>
      <c r="AU129" s="53">
        <f t="shared" si="104"/>
        <v>0.20985612184388749</v>
      </c>
    </row>
    <row r="130" spans="1:47" ht="16.5" x14ac:dyDescent="0.35">
      <c r="A130" s="1" t="s">
        <v>9</v>
      </c>
      <c r="B130" s="48">
        <v>1</v>
      </c>
      <c r="C130">
        <v>1</v>
      </c>
      <c r="E130">
        <v>1</v>
      </c>
      <c r="G130" s="49"/>
      <c r="H130" t="s">
        <v>245</v>
      </c>
      <c r="I130" t="s">
        <v>246</v>
      </c>
      <c r="J130" s="19">
        <v>9</v>
      </c>
      <c r="K130" s="34"/>
      <c r="L130" s="21">
        <v>24.35723120361299</v>
      </c>
      <c r="M130" s="79">
        <v>46.103999999999999</v>
      </c>
      <c r="N130" s="21">
        <v>0</v>
      </c>
      <c r="O130" s="21">
        <v>0</v>
      </c>
      <c r="P130" s="21">
        <f t="shared" si="81"/>
        <v>0.01</v>
      </c>
      <c r="Q130" s="21">
        <f t="shared" si="82"/>
        <v>0.01</v>
      </c>
      <c r="R130" s="25">
        <v>1</v>
      </c>
      <c r="S130">
        <v>1</v>
      </c>
      <c r="T130">
        <v>0</v>
      </c>
      <c r="U130">
        <v>1</v>
      </c>
      <c r="V130">
        <v>1</v>
      </c>
      <c r="W130" s="3">
        <v>0.05</v>
      </c>
      <c r="X130" s="3">
        <v>0</v>
      </c>
      <c r="Y130">
        <v>0</v>
      </c>
      <c r="Z130">
        <v>0.25</v>
      </c>
      <c r="AA130">
        <v>0</v>
      </c>
      <c r="AB130" s="52">
        <f t="shared" si="85"/>
        <v>-4.6051701859880909</v>
      </c>
      <c r="AC130" s="21">
        <f t="shared" si="87"/>
        <v>-9.0056661414878221</v>
      </c>
      <c r="AD130" s="21" t="str">
        <f t="shared" si="88"/>
        <v>na</v>
      </c>
      <c r="AE130" s="21">
        <f t="shared" si="89"/>
        <v>-13.837974802773971</v>
      </c>
      <c r="AF130" s="21">
        <f t="shared" si="90"/>
        <v>-12.56326321775316</v>
      </c>
      <c r="AG130" s="21">
        <f t="shared" si="91"/>
        <v>-0.35004748699021027</v>
      </c>
      <c r="AH130" s="21" t="str">
        <f t="shared" si="92"/>
        <v>na</v>
      </c>
      <c r="AI130" s="21" t="str">
        <f t="shared" si="93"/>
        <v>na</v>
      </c>
      <c r="AJ130" s="21">
        <f t="shared" si="94"/>
        <v>-1.5699443815868492</v>
      </c>
      <c r="AK130" s="21" t="str">
        <f t="shared" si="95"/>
        <v>na</v>
      </c>
      <c r="AL130" s="52">
        <f t="shared" si="86"/>
        <v>1</v>
      </c>
      <c r="AM130" s="21">
        <f t="shared" si="96"/>
        <v>3.8241975308641978</v>
      </c>
      <c r="AN130" s="21" t="str">
        <f t="shared" si="97"/>
        <v>na</v>
      </c>
      <c r="AO130" s="21">
        <f t="shared" si="98"/>
        <v>9.0292920880428316</v>
      </c>
      <c r="AP130" s="21">
        <f t="shared" si="99"/>
        <v>7.4424092744545316</v>
      </c>
      <c r="AQ130" s="21">
        <f t="shared" si="100"/>
        <v>5.7778007326278608E-3</v>
      </c>
      <c r="AR130" s="21" t="str">
        <f t="shared" si="101"/>
        <v>na</v>
      </c>
      <c r="AS130" s="21" t="str">
        <f t="shared" si="102"/>
        <v>na</v>
      </c>
      <c r="AT130" s="21">
        <f t="shared" si="103"/>
        <v>0.11621900826446283</v>
      </c>
      <c r="AU130" s="53" t="str">
        <f t="shared" si="104"/>
        <v>na</v>
      </c>
    </row>
    <row r="131" spans="1:47" ht="16.5" x14ac:dyDescent="0.35">
      <c r="A131" s="1" t="s">
        <v>164</v>
      </c>
      <c r="B131" s="48">
        <v>1</v>
      </c>
      <c r="C131">
        <v>1</v>
      </c>
      <c r="G131" s="49">
        <v>1</v>
      </c>
      <c r="H131" t="s">
        <v>245</v>
      </c>
      <c r="I131" t="s">
        <v>246</v>
      </c>
      <c r="J131" s="19">
        <v>22</v>
      </c>
      <c r="K131" s="34"/>
      <c r="L131" s="21">
        <v>12.263275436958461</v>
      </c>
      <c r="M131" s="79">
        <v>46.103999999999999</v>
      </c>
      <c r="N131" s="21">
        <v>0</v>
      </c>
      <c r="O131" s="21">
        <v>0</v>
      </c>
      <c r="P131" s="21">
        <f t="shared" si="81"/>
        <v>0.01</v>
      </c>
      <c r="Q131" s="21">
        <f t="shared" si="82"/>
        <v>0.01</v>
      </c>
      <c r="R131" s="25">
        <v>1</v>
      </c>
      <c r="S131" s="3">
        <v>1</v>
      </c>
      <c r="T131" s="3">
        <v>0.25</v>
      </c>
      <c r="U131" s="3">
        <v>0.375</v>
      </c>
      <c r="V131" s="3">
        <v>0.15</v>
      </c>
      <c r="W131" s="3">
        <v>0.05</v>
      </c>
      <c r="X131" s="3">
        <v>0</v>
      </c>
      <c r="Y131" s="3">
        <v>0</v>
      </c>
      <c r="Z131" s="3">
        <v>1</v>
      </c>
      <c r="AA131" s="3">
        <v>0</v>
      </c>
      <c r="AB131" s="52">
        <f t="shared" si="85"/>
        <v>-4.6051701859880909</v>
      </c>
      <c r="AC131" s="21">
        <f t="shared" si="87"/>
        <v>-9.0056661414878221</v>
      </c>
      <c r="AD131" s="21">
        <f t="shared" si="88"/>
        <v>-3.3492146807186116</v>
      </c>
      <c r="AE131" s="21">
        <f t="shared" si="89"/>
        <v>-5.1892405510402382</v>
      </c>
      <c r="AF131" s="21">
        <f t="shared" si="90"/>
        <v>-1.8844894826629741</v>
      </c>
      <c r="AG131" s="21">
        <f t="shared" si="91"/>
        <v>-0.35004748699021027</v>
      </c>
      <c r="AH131" s="21" t="str">
        <f t="shared" si="92"/>
        <v>na</v>
      </c>
      <c r="AI131" s="21" t="str">
        <f t="shared" si="93"/>
        <v>na</v>
      </c>
      <c r="AJ131" s="21">
        <f t="shared" si="94"/>
        <v>-6.2797775263473969</v>
      </c>
      <c r="AK131" s="21" t="str">
        <f t="shared" si="95"/>
        <v>na</v>
      </c>
      <c r="AL131" s="52">
        <f t="shared" si="86"/>
        <v>1</v>
      </c>
      <c r="AM131" s="21">
        <f t="shared" si="96"/>
        <v>3.8241975308641978</v>
      </c>
      <c r="AN131" s="21">
        <f t="shared" si="97"/>
        <v>0.52892561983471076</v>
      </c>
      <c r="AO131" s="21">
        <f t="shared" si="98"/>
        <v>1.2697441998810231</v>
      </c>
      <c r="AP131" s="21">
        <f t="shared" si="99"/>
        <v>0.16745420867522695</v>
      </c>
      <c r="AQ131" s="21">
        <f t="shared" si="100"/>
        <v>5.7778007326278608E-3</v>
      </c>
      <c r="AR131" s="21" t="str">
        <f t="shared" si="101"/>
        <v>na</v>
      </c>
      <c r="AS131" s="21" t="str">
        <f t="shared" si="102"/>
        <v>na</v>
      </c>
      <c r="AT131" s="21">
        <f t="shared" si="103"/>
        <v>1.8595041322314052</v>
      </c>
      <c r="AU131" s="53" t="str">
        <f t="shared" si="104"/>
        <v>na</v>
      </c>
    </row>
    <row r="132" spans="1:47" ht="16.5" x14ac:dyDescent="0.35">
      <c r="A132" s="1" t="s">
        <v>220</v>
      </c>
      <c r="B132" s="48">
        <v>1</v>
      </c>
      <c r="C132">
        <v>1</v>
      </c>
      <c r="D132">
        <v>1</v>
      </c>
      <c r="E132">
        <v>1</v>
      </c>
      <c r="G132" s="49">
        <v>1</v>
      </c>
      <c r="H132" t="s">
        <v>245</v>
      </c>
      <c r="I132" t="s">
        <v>246</v>
      </c>
      <c r="J132" s="19">
        <v>4</v>
      </c>
      <c r="K132" s="34"/>
      <c r="L132" s="21">
        <v>14.258392326829766</v>
      </c>
      <c r="M132" s="79">
        <v>46.103999999999999</v>
      </c>
      <c r="N132" s="21">
        <v>0</v>
      </c>
      <c r="O132" s="21">
        <v>0</v>
      </c>
      <c r="P132" s="21">
        <f t="shared" si="81"/>
        <v>0.01</v>
      </c>
      <c r="Q132" s="21">
        <f t="shared" si="82"/>
        <v>0.01</v>
      </c>
      <c r="R132" s="25">
        <v>1</v>
      </c>
      <c r="S132" s="3">
        <v>1</v>
      </c>
      <c r="T132" s="3">
        <v>0.25</v>
      </c>
      <c r="U132" s="3">
        <v>0.375</v>
      </c>
      <c r="V132" s="3">
        <v>1</v>
      </c>
      <c r="W132" s="3">
        <v>0.1</v>
      </c>
      <c r="X132" s="3">
        <v>0</v>
      </c>
      <c r="Y132" s="3">
        <v>0</v>
      </c>
      <c r="Z132" s="3">
        <v>0</v>
      </c>
      <c r="AA132" s="3">
        <v>0</v>
      </c>
      <c r="AB132" s="52">
        <f t="shared" si="85"/>
        <v>-4.6051701859880909</v>
      </c>
      <c r="AC132" s="21">
        <f t="shared" si="87"/>
        <v>-9.0056661414878221</v>
      </c>
      <c r="AD132" s="21">
        <f t="shared" si="88"/>
        <v>-3.3492146807186116</v>
      </c>
      <c r="AE132" s="21">
        <f t="shared" si="89"/>
        <v>-5.1892405510402382</v>
      </c>
      <c r="AF132" s="21">
        <f t="shared" si="90"/>
        <v>-12.56326321775316</v>
      </c>
      <c r="AG132" s="21">
        <f t="shared" si="91"/>
        <v>-0.70009497398042053</v>
      </c>
      <c r="AH132" s="21" t="str">
        <f t="shared" si="92"/>
        <v>na</v>
      </c>
      <c r="AI132" s="21" t="str">
        <f t="shared" si="93"/>
        <v>na</v>
      </c>
      <c r="AJ132" s="21" t="str">
        <f t="shared" si="94"/>
        <v>na</v>
      </c>
      <c r="AK132" s="21" t="str">
        <f t="shared" si="95"/>
        <v>na</v>
      </c>
      <c r="AL132" s="52">
        <f t="shared" si="86"/>
        <v>1</v>
      </c>
      <c r="AM132" s="21">
        <f t="shared" si="96"/>
        <v>3.8241975308641978</v>
      </c>
      <c r="AN132" s="21">
        <f t="shared" si="97"/>
        <v>0.52892561983471076</v>
      </c>
      <c r="AO132" s="21">
        <f t="shared" si="98"/>
        <v>1.2697441998810231</v>
      </c>
      <c r="AP132" s="21">
        <f t="shared" si="99"/>
        <v>7.4424092744545316</v>
      </c>
      <c r="AQ132" s="21">
        <f t="shared" si="100"/>
        <v>2.3111202930511443E-2</v>
      </c>
      <c r="AR132" s="21" t="str">
        <f t="shared" si="101"/>
        <v>na</v>
      </c>
      <c r="AS132" s="21" t="str">
        <f t="shared" si="102"/>
        <v>na</v>
      </c>
      <c r="AT132" s="21" t="str">
        <f t="shared" si="103"/>
        <v>na</v>
      </c>
      <c r="AU132" s="53" t="str">
        <f t="shared" si="104"/>
        <v>na</v>
      </c>
    </row>
    <row r="133" spans="1:47" ht="16.5" x14ac:dyDescent="0.35">
      <c r="A133" s="1" t="s">
        <v>10</v>
      </c>
      <c r="B133" s="48">
        <v>1</v>
      </c>
      <c r="C133">
        <v>1</v>
      </c>
      <c r="G133" s="49"/>
      <c r="H133" t="s">
        <v>245</v>
      </c>
      <c r="I133" t="s">
        <v>246</v>
      </c>
      <c r="J133" s="19">
        <v>18</v>
      </c>
      <c r="K133" s="34"/>
      <c r="L133" s="21">
        <v>9.5922067846914203</v>
      </c>
      <c r="M133" s="79">
        <v>46.103999999999999</v>
      </c>
      <c r="N133" s="21">
        <v>0</v>
      </c>
      <c r="O133" s="21">
        <v>0</v>
      </c>
      <c r="P133" s="21">
        <f t="shared" si="81"/>
        <v>0.01</v>
      </c>
      <c r="Q133" s="21">
        <f t="shared" si="82"/>
        <v>0.01</v>
      </c>
      <c r="R133" s="25">
        <v>1</v>
      </c>
      <c r="S133" s="3">
        <v>1</v>
      </c>
      <c r="T133" s="3">
        <v>0</v>
      </c>
      <c r="U133" s="3">
        <v>0.125</v>
      </c>
      <c r="V133" s="3">
        <v>0.05</v>
      </c>
      <c r="W133" s="3">
        <v>1</v>
      </c>
      <c r="X133" s="3">
        <v>0</v>
      </c>
      <c r="Y133" s="3">
        <v>0</v>
      </c>
      <c r="Z133" s="3">
        <v>0</v>
      </c>
      <c r="AA133" s="3">
        <v>0.25</v>
      </c>
      <c r="AB133" s="52">
        <f t="shared" si="85"/>
        <v>-4.6051701859880909</v>
      </c>
      <c r="AC133" s="21">
        <f t="shared" si="87"/>
        <v>-9.0056661414878221</v>
      </c>
      <c r="AD133" s="21" t="str">
        <f t="shared" si="88"/>
        <v>na</v>
      </c>
      <c r="AE133" s="21">
        <f t="shared" si="89"/>
        <v>-1.7297468503467464</v>
      </c>
      <c r="AF133" s="21">
        <f t="shared" si="90"/>
        <v>-0.62816316088765811</v>
      </c>
      <c r="AG133" s="21">
        <f t="shared" si="91"/>
        <v>-7.0009497398042049</v>
      </c>
      <c r="AH133" s="21" t="str">
        <f t="shared" si="92"/>
        <v>na</v>
      </c>
      <c r="AI133" s="21" t="str">
        <f t="shared" si="93"/>
        <v>na</v>
      </c>
      <c r="AJ133" s="21" t="str">
        <f t="shared" si="94"/>
        <v>na</v>
      </c>
      <c r="AK133" s="21">
        <f t="shared" si="95"/>
        <v>-2.1096310349219185</v>
      </c>
      <c r="AL133" s="52">
        <f t="shared" si="86"/>
        <v>1</v>
      </c>
      <c r="AM133" s="21">
        <f t="shared" si="96"/>
        <v>3.8241975308641978</v>
      </c>
      <c r="AN133" s="21" t="str">
        <f t="shared" si="97"/>
        <v>na</v>
      </c>
      <c r="AO133" s="21">
        <f t="shared" si="98"/>
        <v>0.14108268887566924</v>
      </c>
      <c r="AP133" s="21">
        <f t="shared" si="99"/>
        <v>1.8606023186136331E-2</v>
      </c>
      <c r="AQ133" s="21">
        <f t="shared" si="100"/>
        <v>2.3111202930511441</v>
      </c>
      <c r="AR133" s="21" t="str">
        <f t="shared" si="101"/>
        <v>na</v>
      </c>
      <c r="AS133" s="21" t="str">
        <f t="shared" si="102"/>
        <v>na</v>
      </c>
      <c r="AT133" s="21" t="str">
        <f t="shared" si="103"/>
        <v>na</v>
      </c>
      <c r="AU133" s="53">
        <f t="shared" si="104"/>
        <v>0.20985612184388749</v>
      </c>
    </row>
    <row r="134" spans="1:47" ht="16.5" x14ac:dyDescent="0.35">
      <c r="A134" s="1" t="s">
        <v>81</v>
      </c>
      <c r="B134" s="48"/>
      <c r="G134" s="49">
        <v>1</v>
      </c>
      <c r="H134" t="s">
        <v>245</v>
      </c>
      <c r="I134" t="s">
        <v>246</v>
      </c>
      <c r="J134" s="19">
        <v>3</v>
      </c>
      <c r="K134" s="34"/>
      <c r="L134" s="21">
        <v>30.975133137693881</v>
      </c>
      <c r="M134" s="79">
        <v>46.103999999999999</v>
      </c>
      <c r="N134" s="21">
        <v>0</v>
      </c>
      <c r="O134" s="21">
        <v>0</v>
      </c>
      <c r="P134" s="21">
        <f t="shared" si="81"/>
        <v>0.01</v>
      </c>
      <c r="Q134" s="21">
        <f t="shared" si="82"/>
        <v>0.01</v>
      </c>
      <c r="R134" s="25">
        <v>1</v>
      </c>
      <c r="S134" s="3">
        <v>0.25</v>
      </c>
      <c r="T134" s="3">
        <v>0</v>
      </c>
      <c r="U134" s="3">
        <v>0.25</v>
      </c>
      <c r="V134" s="3">
        <v>0.15</v>
      </c>
      <c r="W134" s="3">
        <v>1</v>
      </c>
      <c r="X134" s="3">
        <v>0.25</v>
      </c>
      <c r="Y134" s="3">
        <v>1</v>
      </c>
      <c r="Z134" s="3">
        <v>0</v>
      </c>
      <c r="AA134" s="3">
        <v>0</v>
      </c>
      <c r="AB134" s="52">
        <f t="shared" si="85"/>
        <v>-4.6051701859880909</v>
      </c>
      <c r="AC134" s="21">
        <f t="shared" si="87"/>
        <v>-2.2514165353719555</v>
      </c>
      <c r="AD134" s="21" t="str">
        <f t="shared" si="88"/>
        <v>na</v>
      </c>
      <c r="AE134" s="21">
        <f t="shared" si="89"/>
        <v>-3.4594937006934927</v>
      </c>
      <c r="AF134" s="21">
        <f t="shared" si="90"/>
        <v>-1.8844894826629741</v>
      </c>
      <c r="AG134" s="21">
        <f t="shared" si="91"/>
        <v>-7.0009497398042049</v>
      </c>
      <c r="AH134" s="21">
        <f t="shared" si="92"/>
        <v>-2.2231856070287335</v>
      </c>
      <c r="AI134" s="21">
        <f t="shared" si="93"/>
        <v>-5.7873403103605128</v>
      </c>
      <c r="AJ134" s="21" t="str">
        <f t="shared" si="94"/>
        <v>na</v>
      </c>
      <c r="AK134" s="21" t="str">
        <f t="shared" si="95"/>
        <v>na</v>
      </c>
      <c r="AL134" s="52">
        <f t="shared" si="86"/>
        <v>1</v>
      </c>
      <c r="AM134" s="21">
        <f t="shared" si="96"/>
        <v>0.23901234567901236</v>
      </c>
      <c r="AN134" s="21" t="str">
        <f t="shared" si="97"/>
        <v>na</v>
      </c>
      <c r="AO134" s="21">
        <f t="shared" si="98"/>
        <v>0.56433075550267697</v>
      </c>
      <c r="AP134" s="21">
        <f t="shared" si="99"/>
        <v>0.16745420867522695</v>
      </c>
      <c r="AQ134" s="21">
        <f t="shared" si="100"/>
        <v>2.3111202930511441</v>
      </c>
      <c r="AR134" s="21">
        <f t="shared" si="101"/>
        <v>0.23305588585017831</v>
      </c>
      <c r="AS134" s="21">
        <f t="shared" si="102"/>
        <v>1.5793074088753833</v>
      </c>
      <c r="AT134" s="21" t="str">
        <f t="shared" si="103"/>
        <v>na</v>
      </c>
      <c r="AU134" s="53" t="str">
        <f t="shared" si="104"/>
        <v>na</v>
      </c>
    </row>
    <row r="135" spans="1:47" ht="16.5" x14ac:dyDescent="0.35">
      <c r="A135" s="1" t="s">
        <v>97</v>
      </c>
      <c r="B135" s="48">
        <v>1</v>
      </c>
      <c r="D135">
        <v>1</v>
      </c>
      <c r="E135">
        <v>1</v>
      </c>
      <c r="G135" s="49">
        <v>1</v>
      </c>
      <c r="H135" t="s">
        <v>245</v>
      </c>
      <c r="I135" t="s">
        <v>246</v>
      </c>
      <c r="J135" s="19">
        <v>4</v>
      </c>
      <c r="K135" s="34"/>
      <c r="L135" s="21">
        <v>4.5594768729945594</v>
      </c>
      <c r="M135" s="79">
        <v>46.103999999999999</v>
      </c>
      <c r="N135" s="21">
        <v>0</v>
      </c>
      <c r="O135" s="21">
        <v>0</v>
      </c>
      <c r="P135" s="21">
        <f t="shared" si="81"/>
        <v>0.01</v>
      </c>
      <c r="Q135" s="21">
        <f t="shared" si="82"/>
        <v>0.01</v>
      </c>
      <c r="R135" s="23">
        <v>1</v>
      </c>
      <c r="S135">
        <v>0.375</v>
      </c>
      <c r="T135">
        <v>1</v>
      </c>
      <c r="U135">
        <v>1</v>
      </c>
      <c r="V135">
        <v>1</v>
      </c>
      <c r="W135">
        <v>1</v>
      </c>
      <c r="X135">
        <v>0</v>
      </c>
      <c r="Y135">
        <v>1</v>
      </c>
      <c r="Z135">
        <v>0</v>
      </c>
      <c r="AA135">
        <v>1</v>
      </c>
      <c r="AB135" s="52">
        <f t="shared" si="85"/>
        <v>-4.6051701859880909</v>
      </c>
      <c r="AC135" s="21">
        <f t="shared" si="87"/>
        <v>-3.3771248030579337</v>
      </c>
      <c r="AD135" s="21">
        <f t="shared" si="88"/>
        <v>-13.396858722874446</v>
      </c>
      <c r="AE135" s="21">
        <f t="shared" si="89"/>
        <v>-13.837974802773971</v>
      </c>
      <c r="AF135" s="21">
        <f t="shared" si="90"/>
        <v>-12.56326321775316</v>
      </c>
      <c r="AG135" s="21">
        <f t="shared" si="91"/>
        <v>-7.0009497398042049</v>
      </c>
      <c r="AH135" s="21" t="str">
        <f t="shared" si="92"/>
        <v>na</v>
      </c>
      <c r="AI135" s="21">
        <f t="shared" si="93"/>
        <v>-5.7873403103605128</v>
      </c>
      <c r="AJ135" s="21" t="str">
        <f t="shared" si="94"/>
        <v>na</v>
      </c>
      <c r="AK135" s="21">
        <f t="shared" si="95"/>
        <v>-8.438524139687674</v>
      </c>
      <c r="AL135" s="52">
        <f t="shared" si="86"/>
        <v>1</v>
      </c>
      <c r="AM135" s="21">
        <f t="shared" si="96"/>
        <v>0.53777777777777791</v>
      </c>
      <c r="AN135" s="21">
        <f t="shared" si="97"/>
        <v>8.4628099173553721</v>
      </c>
      <c r="AO135" s="21">
        <f t="shared" si="98"/>
        <v>9.0292920880428316</v>
      </c>
      <c r="AP135" s="21">
        <f t="shared" si="99"/>
        <v>7.4424092744545316</v>
      </c>
      <c r="AQ135" s="21">
        <f t="shared" si="100"/>
        <v>2.3111202930511441</v>
      </c>
      <c r="AR135" s="21" t="str">
        <f t="shared" si="101"/>
        <v>na</v>
      </c>
      <c r="AS135" s="21">
        <f t="shared" si="102"/>
        <v>1.5793074088753833</v>
      </c>
      <c r="AT135" s="21" t="str">
        <f t="shared" si="103"/>
        <v>na</v>
      </c>
      <c r="AU135" s="53">
        <f t="shared" si="104"/>
        <v>3.3576979495021999</v>
      </c>
    </row>
    <row r="136" spans="1:47" ht="16.5" x14ac:dyDescent="0.35">
      <c r="A136" s="1" t="s">
        <v>82</v>
      </c>
      <c r="B136" s="48">
        <v>1</v>
      </c>
      <c r="C136">
        <v>1</v>
      </c>
      <c r="E136">
        <v>1</v>
      </c>
      <c r="G136" s="49">
        <v>1</v>
      </c>
      <c r="H136" t="s">
        <v>245</v>
      </c>
      <c r="I136" t="s">
        <v>246</v>
      </c>
      <c r="J136" s="19">
        <v>2</v>
      </c>
      <c r="K136" s="34"/>
      <c r="L136" s="21">
        <v>47.887769062434273</v>
      </c>
      <c r="M136" s="79">
        <v>46.103999999999999</v>
      </c>
      <c r="N136" s="21">
        <v>0</v>
      </c>
      <c r="O136" s="21">
        <v>0</v>
      </c>
      <c r="P136" s="21">
        <f t="shared" si="81"/>
        <v>0.01</v>
      </c>
      <c r="Q136" s="21">
        <f t="shared" si="82"/>
        <v>0.01</v>
      </c>
      <c r="R136" s="25">
        <v>0</v>
      </c>
      <c r="S136" s="13">
        <v>0.125</v>
      </c>
      <c r="T136" s="13">
        <v>0</v>
      </c>
      <c r="U136" s="13">
        <v>0.125</v>
      </c>
      <c r="V136" s="13">
        <v>0.15</v>
      </c>
      <c r="W136" s="13">
        <v>0.05</v>
      </c>
      <c r="X136" s="13">
        <v>0.25</v>
      </c>
      <c r="Y136" s="3">
        <v>0</v>
      </c>
      <c r="Z136" s="3">
        <v>0</v>
      </c>
      <c r="AA136" s="3">
        <v>0</v>
      </c>
      <c r="AB136" s="52" t="str">
        <f t="shared" si="85"/>
        <v>na</v>
      </c>
      <c r="AC136" s="21">
        <f t="shared" si="87"/>
        <v>-1.1257082676859778</v>
      </c>
      <c r="AD136" s="21" t="str">
        <f t="shared" si="88"/>
        <v>na</v>
      </c>
      <c r="AE136" s="21">
        <f t="shared" si="89"/>
        <v>-1.7297468503467464</v>
      </c>
      <c r="AF136" s="21">
        <f t="shared" si="90"/>
        <v>-1.8844894826629741</v>
      </c>
      <c r="AG136" s="21">
        <f t="shared" si="91"/>
        <v>-0.35004748699021027</v>
      </c>
      <c r="AH136" s="21">
        <f t="shared" si="92"/>
        <v>-2.2231856070287335</v>
      </c>
      <c r="AI136" s="21" t="str">
        <f t="shared" si="93"/>
        <v>na</v>
      </c>
      <c r="AJ136" s="21" t="str">
        <f t="shared" si="94"/>
        <v>na</v>
      </c>
      <c r="AK136" s="21" t="str">
        <f t="shared" si="95"/>
        <v>na</v>
      </c>
      <c r="AL136" s="52" t="str">
        <f t="shared" si="86"/>
        <v>na</v>
      </c>
      <c r="AM136" s="21">
        <f t="shared" si="96"/>
        <v>5.975308641975309E-2</v>
      </c>
      <c r="AN136" s="21" t="str">
        <f t="shared" si="97"/>
        <v>na</v>
      </c>
      <c r="AO136" s="21">
        <f t="shared" si="98"/>
        <v>0.14108268887566924</v>
      </c>
      <c r="AP136" s="21">
        <f t="shared" si="99"/>
        <v>0.16745420867522695</v>
      </c>
      <c r="AQ136" s="21">
        <f t="shared" si="100"/>
        <v>5.7778007326278608E-3</v>
      </c>
      <c r="AR136" s="21">
        <f t="shared" si="101"/>
        <v>0.23305588585017831</v>
      </c>
      <c r="AS136" s="21" t="str">
        <f t="shared" si="102"/>
        <v>na</v>
      </c>
      <c r="AT136" s="21" t="str">
        <f t="shared" si="103"/>
        <v>na</v>
      </c>
      <c r="AU136" s="53" t="str">
        <f t="shared" si="104"/>
        <v>na</v>
      </c>
    </row>
    <row r="137" spans="1:47" ht="16.5" x14ac:dyDescent="0.35">
      <c r="A137" s="1" t="s">
        <v>53</v>
      </c>
      <c r="B137" s="48"/>
      <c r="D137">
        <v>1</v>
      </c>
      <c r="E137">
        <v>1</v>
      </c>
      <c r="F137">
        <v>1</v>
      </c>
      <c r="G137" s="49"/>
      <c r="H137" t="s">
        <v>245</v>
      </c>
      <c r="I137" t="s">
        <v>246</v>
      </c>
      <c r="J137" s="19">
        <v>4</v>
      </c>
      <c r="K137" s="34"/>
      <c r="L137" s="21">
        <v>6.0000081811239285</v>
      </c>
      <c r="M137" s="79">
        <v>46.103999999999999</v>
      </c>
      <c r="N137" s="21">
        <v>0</v>
      </c>
      <c r="O137" s="21">
        <v>0</v>
      </c>
      <c r="P137" s="21">
        <f t="shared" si="81"/>
        <v>0.01</v>
      </c>
      <c r="Q137" s="21">
        <f t="shared" si="82"/>
        <v>0.01</v>
      </c>
      <c r="R137" s="25">
        <v>1</v>
      </c>
      <c r="S137">
        <v>0.25</v>
      </c>
      <c r="T137">
        <v>0.25</v>
      </c>
      <c r="U137">
        <v>0.25</v>
      </c>
      <c r="V137">
        <v>0.15</v>
      </c>
      <c r="W137">
        <v>1</v>
      </c>
      <c r="X137">
        <v>0</v>
      </c>
      <c r="Y137">
        <v>1</v>
      </c>
      <c r="Z137">
        <v>0</v>
      </c>
      <c r="AA137">
        <v>0</v>
      </c>
      <c r="AB137" s="52">
        <f t="shared" si="85"/>
        <v>-4.6051701859880909</v>
      </c>
      <c r="AC137" s="21">
        <f t="shared" si="87"/>
        <v>-2.2514165353719555</v>
      </c>
      <c r="AD137" s="21">
        <f t="shared" si="88"/>
        <v>-3.3492146807186116</v>
      </c>
      <c r="AE137" s="21">
        <f t="shared" si="89"/>
        <v>-3.4594937006934927</v>
      </c>
      <c r="AF137" s="21">
        <f t="shared" si="90"/>
        <v>-1.8844894826629741</v>
      </c>
      <c r="AG137" s="21">
        <f t="shared" si="91"/>
        <v>-7.0009497398042049</v>
      </c>
      <c r="AH137" s="21" t="str">
        <f t="shared" si="92"/>
        <v>na</v>
      </c>
      <c r="AI137" s="21">
        <f t="shared" si="93"/>
        <v>-5.7873403103605128</v>
      </c>
      <c r="AJ137" s="21" t="str">
        <f t="shared" si="94"/>
        <v>na</v>
      </c>
      <c r="AK137" s="21" t="str">
        <f t="shared" si="95"/>
        <v>na</v>
      </c>
      <c r="AL137" s="52">
        <f t="shared" si="86"/>
        <v>1</v>
      </c>
      <c r="AM137" s="21">
        <f t="shared" si="96"/>
        <v>0.23901234567901236</v>
      </c>
      <c r="AN137" s="21">
        <f t="shared" si="97"/>
        <v>0.52892561983471076</v>
      </c>
      <c r="AO137" s="21">
        <f t="shared" si="98"/>
        <v>0.56433075550267697</v>
      </c>
      <c r="AP137" s="21">
        <f t="shared" si="99"/>
        <v>0.16745420867522695</v>
      </c>
      <c r="AQ137" s="21">
        <f t="shared" si="100"/>
        <v>2.3111202930511441</v>
      </c>
      <c r="AR137" s="21" t="str">
        <f t="shared" si="101"/>
        <v>na</v>
      </c>
      <c r="AS137" s="21">
        <f t="shared" si="102"/>
        <v>1.5793074088753833</v>
      </c>
      <c r="AT137" s="21" t="str">
        <f t="shared" si="103"/>
        <v>na</v>
      </c>
      <c r="AU137" s="53" t="str">
        <f t="shared" si="104"/>
        <v>na</v>
      </c>
    </row>
    <row r="138" spans="1:47" ht="16.5" x14ac:dyDescent="0.35">
      <c r="A138" s="1" t="s">
        <v>11</v>
      </c>
      <c r="B138" s="48">
        <v>1</v>
      </c>
      <c r="C138">
        <v>1</v>
      </c>
      <c r="D138">
        <v>1</v>
      </c>
      <c r="G138" s="49"/>
      <c r="H138" t="s">
        <v>245</v>
      </c>
      <c r="I138" t="s">
        <v>246</v>
      </c>
      <c r="J138" s="19">
        <v>18</v>
      </c>
      <c r="K138" s="34"/>
      <c r="L138" s="21">
        <v>11.28826787116634</v>
      </c>
      <c r="M138" s="79">
        <v>46.103999999999999</v>
      </c>
      <c r="N138" s="21">
        <v>0</v>
      </c>
      <c r="O138" s="21">
        <v>0</v>
      </c>
      <c r="P138" s="21">
        <f t="shared" si="81"/>
        <v>0.01</v>
      </c>
      <c r="Q138" s="21">
        <f t="shared" si="82"/>
        <v>0.01</v>
      </c>
      <c r="R138" s="25">
        <v>1</v>
      </c>
      <c r="S138">
        <v>1</v>
      </c>
      <c r="T138">
        <v>0.25</v>
      </c>
      <c r="U138">
        <v>0.375</v>
      </c>
      <c r="V138">
        <v>1</v>
      </c>
      <c r="W138" s="3">
        <v>0.05</v>
      </c>
      <c r="X138" s="3">
        <v>1</v>
      </c>
      <c r="Y138">
        <v>0</v>
      </c>
      <c r="Z138">
        <v>0</v>
      </c>
      <c r="AA138">
        <v>0.125</v>
      </c>
      <c r="AB138" s="52">
        <f t="shared" si="85"/>
        <v>-4.6051701859880909</v>
      </c>
      <c r="AC138" s="21">
        <f t="shared" si="87"/>
        <v>-9.0056661414878221</v>
      </c>
      <c r="AD138" s="21">
        <f t="shared" si="88"/>
        <v>-3.3492146807186116</v>
      </c>
      <c r="AE138" s="21">
        <f t="shared" si="89"/>
        <v>-5.1892405510402382</v>
      </c>
      <c r="AF138" s="21">
        <f t="shared" si="90"/>
        <v>-12.56326321775316</v>
      </c>
      <c r="AG138" s="21">
        <f t="shared" si="91"/>
        <v>-0.35004748699021027</v>
      </c>
      <c r="AH138" s="21">
        <f t="shared" si="92"/>
        <v>-8.8927424281149339</v>
      </c>
      <c r="AI138" s="21" t="str">
        <f t="shared" si="93"/>
        <v>na</v>
      </c>
      <c r="AJ138" s="21" t="str">
        <f t="shared" si="94"/>
        <v>na</v>
      </c>
      <c r="AK138" s="21">
        <f t="shared" si="95"/>
        <v>-1.0548155174609593</v>
      </c>
      <c r="AL138" s="52">
        <f t="shared" si="86"/>
        <v>1</v>
      </c>
      <c r="AM138" s="21">
        <f t="shared" si="96"/>
        <v>3.8241975308641978</v>
      </c>
      <c r="AN138" s="21">
        <f t="shared" si="97"/>
        <v>0.52892561983471076</v>
      </c>
      <c r="AO138" s="21">
        <f t="shared" si="98"/>
        <v>1.2697441998810231</v>
      </c>
      <c r="AP138" s="21">
        <f t="shared" si="99"/>
        <v>7.4424092744545316</v>
      </c>
      <c r="AQ138" s="21">
        <f t="shared" si="100"/>
        <v>5.7778007326278608E-3</v>
      </c>
      <c r="AR138" s="21">
        <f t="shared" si="101"/>
        <v>3.7288941736028529</v>
      </c>
      <c r="AS138" s="21" t="str">
        <f t="shared" si="102"/>
        <v>na</v>
      </c>
      <c r="AT138" s="21" t="str">
        <f t="shared" si="103"/>
        <v>na</v>
      </c>
      <c r="AU138" s="53">
        <f t="shared" si="104"/>
        <v>5.2464030460971874E-2</v>
      </c>
    </row>
    <row r="139" spans="1:47" ht="16.5" x14ac:dyDescent="0.35">
      <c r="A139" s="1" t="s">
        <v>54</v>
      </c>
      <c r="B139" s="48"/>
      <c r="E139">
        <v>1</v>
      </c>
      <c r="G139" s="49">
        <v>1</v>
      </c>
      <c r="H139" t="s">
        <v>245</v>
      </c>
      <c r="I139" t="s">
        <v>246</v>
      </c>
      <c r="J139" s="19">
        <v>4</v>
      </c>
      <c r="K139" s="34"/>
      <c r="L139" s="21">
        <v>5.8612651958340045</v>
      </c>
      <c r="M139" s="79">
        <v>46.103999999999999</v>
      </c>
      <c r="N139" s="21">
        <v>0</v>
      </c>
      <c r="O139" s="21">
        <v>0</v>
      </c>
      <c r="P139" s="21">
        <f t="shared" si="81"/>
        <v>0.01</v>
      </c>
      <c r="Q139" s="21">
        <f t="shared" si="82"/>
        <v>0.01</v>
      </c>
      <c r="R139" s="25">
        <v>1</v>
      </c>
      <c r="S139" s="3">
        <v>1</v>
      </c>
      <c r="T139" s="3">
        <v>0.25</v>
      </c>
      <c r="U139" s="3">
        <v>0.375</v>
      </c>
      <c r="V139" s="3">
        <v>1</v>
      </c>
      <c r="W139" s="3">
        <v>0.25</v>
      </c>
      <c r="X139" s="3">
        <v>0</v>
      </c>
      <c r="Y139" s="3">
        <v>0</v>
      </c>
      <c r="Z139">
        <v>0</v>
      </c>
      <c r="AA139" s="3">
        <v>0.125</v>
      </c>
      <c r="AB139" s="52">
        <f t="shared" si="85"/>
        <v>-4.6051701859880909</v>
      </c>
      <c r="AC139" s="21">
        <f t="shared" si="87"/>
        <v>-9.0056661414878221</v>
      </c>
      <c r="AD139" s="21">
        <f t="shared" si="88"/>
        <v>-3.3492146807186116</v>
      </c>
      <c r="AE139" s="21">
        <f t="shared" si="89"/>
        <v>-5.1892405510402382</v>
      </c>
      <c r="AF139" s="21">
        <f t="shared" si="90"/>
        <v>-12.56326321775316</v>
      </c>
      <c r="AG139" s="21">
        <f t="shared" si="91"/>
        <v>-1.7502374349510512</v>
      </c>
      <c r="AH139" s="21" t="str">
        <f t="shared" si="92"/>
        <v>na</v>
      </c>
      <c r="AI139" s="21" t="str">
        <f t="shared" si="93"/>
        <v>na</v>
      </c>
      <c r="AJ139" s="21" t="str">
        <f t="shared" si="94"/>
        <v>na</v>
      </c>
      <c r="AK139" s="21">
        <f t="shared" si="95"/>
        <v>-1.0548155174609593</v>
      </c>
      <c r="AL139" s="52">
        <f t="shared" si="86"/>
        <v>1</v>
      </c>
      <c r="AM139" s="21">
        <f t="shared" si="96"/>
        <v>3.8241975308641978</v>
      </c>
      <c r="AN139" s="21">
        <f t="shared" si="97"/>
        <v>0.52892561983471076</v>
      </c>
      <c r="AO139" s="21">
        <f t="shared" si="98"/>
        <v>1.2697441998810231</v>
      </c>
      <c r="AP139" s="21">
        <f t="shared" si="99"/>
        <v>7.4424092744545316</v>
      </c>
      <c r="AQ139" s="21">
        <f t="shared" si="100"/>
        <v>0.14444501831569651</v>
      </c>
      <c r="AR139" s="21" t="str">
        <f t="shared" si="101"/>
        <v>na</v>
      </c>
      <c r="AS139" s="21" t="str">
        <f t="shared" si="102"/>
        <v>na</v>
      </c>
      <c r="AT139" s="21" t="str">
        <f t="shared" si="103"/>
        <v>na</v>
      </c>
      <c r="AU139" s="53">
        <f t="shared" si="104"/>
        <v>5.2464030460971874E-2</v>
      </c>
    </row>
    <row r="140" spans="1:47" ht="16.5" x14ac:dyDescent="0.35">
      <c r="A140" s="1" t="s">
        <v>55</v>
      </c>
      <c r="B140" s="48">
        <v>1</v>
      </c>
      <c r="C140">
        <v>1</v>
      </c>
      <c r="D140">
        <v>1</v>
      </c>
      <c r="E140">
        <v>1</v>
      </c>
      <c r="F140">
        <v>1</v>
      </c>
      <c r="G140" s="49">
        <v>1</v>
      </c>
      <c r="H140" t="s">
        <v>245</v>
      </c>
      <c r="I140" t="s">
        <v>246</v>
      </c>
      <c r="J140" s="19">
        <v>2</v>
      </c>
      <c r="K140" s="34"/>
      <c r="L140" s="21">
        <v>379.64871552559993</v>
      </c>
      <c r="M140" s="79">
        <v>46.103999999999999</v>
      </c>
      <c r="N140" s="21">
        <v>11.419595416051939</v>
      </c>
      <c r="O140" s="21">
        <v>11.374071369384946</v>
      </c>
      <c r="P140" s="21">
        <f t="shared" si="81"/>
        <v>3.0079373244401006E-2</v>
      </c>
      <c r="Q140" s="21">
        <f t="shared" si="82"/>
        <v>2.9959462271953841E-2</v>
      </c>
      <c r="R140" s="25">
        <v>1</v>
      </c>
      <c r="S140" s="3">
        <v>1</v>
      </c>
      <c r="T140" s="3">
        <v>1</v>
      </c>
      <c r="U140" s="3">
        <v>0.375</v>
      </c>
      <c r="V140" s="3">
        <v>1</v>
      </c>
      <c r="W140" s="3">
        <v>1</v>
      </c>
      <c r="X140" s="3">
        <v>0</v>
      </c>
      <c r="Y140" s="3">
        <v>0.25</v>
      </c>
      <c r="Z140" s="3">
        <v>0</v>
      </c>
      <c r="AA140" s="3">
        <v>0.25</v>
      </c>
      <c r="AB140" s="52">
        <f t="shared" si="85"/>
        <v>-3.5039156164074368</v>
      </c>
      <c r="AC140" s="21">
        <f t="shared" si="87"/>
        <v>-6.8521016498634317</v>
      </c>
      <c r="AD140" s="21">
        <f t="shared" si="88"/>
        <v>-10.193209065912544</v>
      </c>
      <c r="AE140" s="21">
        <f t="shared" si="89"/>
        <v>-3.9483146701956966</v>
      </c>
      <c r="AF140" s="21">
        <f t="shared" si="90"/>
        <v>-9.5589549145570452</v>
      </c>
      <c r="AG140" s="21">
        <f t="shared" si="91"/>
        <v>-5.3267818847655004</v>
      </c>
      <c r="AH140" s="21" t="str">
        <f t="shared" si="92"/>
        <v>na</v>
      </c>
      <c r="AI140" s="21">
        <f t="shared" si="93"/>
        <v>-1.1008470518981219</v>
      </c>
      <c r="AJ140" s="21" t="str">
        <f t="shared" si="94"/>
        <v>na</v>
      </c>
      <c r="AK140" s="21">
        <f t="shared" si="95"/>
        <v>-1.6051457013710044</v>
      </c>
      <c r="AL140" s="52">
        <f t="shared" si="86"/>
        <v>0.99204292191702759</v>
      </c>
      <c r="AM140" s="21">
        <f t="shared" si="96"/>
        <v>3.7937680925064008</v>
      </c>
      <c r="AN140" s="21">
        <f t="shared" si="97"/>
        <v>8.3954706780416224</v>
      </c>
      <c r="AO140" s="21">
        <f t="shared" si="98"/>
        <v>1.2596407461371684</v>
      </c>
      <c r="AP140" s="21">
        <f t="shared" si="99"/>
        <v>7.3831894427322586</v>
      </c>
      <c r="AQ140" s="21">
        <f t="shared" si="100"/>
        <v>2.292730528420194</v>
      </c>
      <c r="AR140" s="21" t="str">
        <f t="shared" si="101"/>
        <v>na</v>
      </c>
      <c r="AS140" s="21">
        <f t="shared" si="102"/>
        <v>9.7921296031621571E-2</v>
      </c>
      <c r="AT140" s="21" t="str">
        <f t="shared" si="103"/>
        <v>na</v>
      </c>
      <c r="AU140" s="53">
        <f t="shared" si="104"/>
        <v>0.20818628029618591</v>
      </c>
    </row>
    <row r="141" spans="1:47" ht="16.5" x14ac:dyDescent="0.35">
      <c r="A141" s="1" t="s">
        <v>83</v>
      </c>
      <c r="B141" s="48"/>
      <c r="G141" s="49">
        <v>1</v>
      </c>
      <c r="H141" t="s">
        <v>245</v>
      </c>
      <c r="I141" t="s">
        <v>246</v>
      </c>
      <c r="J141" s="19">
        <v>45</v>
      </c>
      <c r="K141" s="34"/>
      <c r="L141" s="21">
        <v>2.1742001330209026</v>
      </c>
      <c r="M141" s="79">
        <v>46.103999999999999</v>
      </c>
      <c r="N141" s="21">
        <v>0</v>
      </c>
      <c r="O141" s="21">
        <v>0</v>
      </c>
      <c r="P141" s="21">
        <f>IF(N142&lt;0.01*L141,0.01,IF(N142&gt;100*L141,100,N142/L141))</f>
        <v>2.7522704145667847</v>
      </c>
      <c r="Q141" s="21">
        <f>IF(O141&gt;0,SQRT((((1/L141)^2)*((O141^2)+(N142^2))-((1/L141)^2)*(N142^2))),0.01)</f>
        <v>0.01</v>
      </c>
      <c r="R141" s="25">
        <v>1</v>
      </c>
      <c r="S141" s="3">
        <v>0</v>
      </c>
      <c r="T141" s="3">
        <v>0</v>
      </c>
      <c r="U141" s="3">
        <v>0.375</v>
      </c>
      <c r="V141" s="3">
        <v>1</v>
      </c>
      <c r="W141" s="3">
        <v>0.25</v>
      </c>
      <c r="X141" s="3">
        <v>0</v>
      </c>
      <c r="Y141" s="3">
        <v>0</v>
      </c>
      <c r="Z141" s="3">
        <v>0</v>
      </c>
      <c r="AA141" s="3">
        <v>0.25</v>
      </c>
      <c r="AB141" s="52">
        <f t="shared" si="85"/>
        <v>1.0124261763509075</v>
      </c>
      <c r="AC141" s="21" t="str">
        <f t="shared" si="87"/>
        <v>na</v>
      </c>
      <c r="AD141" s="21" t="str">
        <f t="shared" si="88"/>
        <v>na</v>
      </c>
      <c r="AE141" s="21">
        <f t="shared" si="89"/>
        <v>1.1408314474978518</v>
      </c>
      <c r="AF141" s="21">
        <f t="shared" si="90"/>
        <v>2.7619775227287819</v>
      </c>
      <c r="AG141" s="21">
        <f t="shared" si="91"/>
        <v>0.38478191302576442</v>
      </c>
      <c r="AH141" s="21" t="str">
        <f t="shared" si="92"/>
        <v>na</v>
      </c>
      <c r="AI141" s="21" t="str">
        <f t="shared" si="93"/>
        <v>na</v>
      </c>
      <c r="AJ141" s="21" t="str">
        <f t="shared" si="94"/>
        <v>na</v>
      </c>
      <c r="AK141" s="21">
        <f t="shared" si="95"/>
        <v>0.46379299698756654</v>
      </c>
      <c r="AL141" s="52">
        <f t="shared" si="86"/>
        <v>1.320133331609395E-5</v>
      </c>
      <c r="AM141" s="21" t="str">
        <f t="shared" si="96"/>
        <v>na</v>
      </c>
      <c r="AN141" s="21" t="str">
        <f t="shared" si="97"/>
        <v>na</v>
      </c>
      <c r="AO141" s="21">
        <f t="shared" si="98"/>
        <v>1.6762316408806406E-5</v>
      </c>
      <c r="AP141" s="21">
        <f t="shared" si="99"/>
        <v>9.8249725506863219E-5</v>
      </c>
      <c r="AQ141" s="21">
        <f t="shared" si="100"/>
        <v>1.9068668326348051E-6</v>
      </c>
      <c r="AR141" s="21" t="str">
        <f t="shared" si="101"/>
        <v>na</v>
      </c>
      <c r="AS141" s="21" t="str">
        <f t="shared" si="102"/>
        <v>na</v>
      </c>
      <c r="AT141" s="21" t="str">
        <f t="shared" si="103"/>
        <v>na</v>
      </c>
      <c r="AU141" s="53">
        <f t="shared" si="104"/>
        <v>2.7703806128839832E-6</v>
      </c>
    </row>
    <row r="142" spans="1:47" ht="16.5" x14ac:dyDescent="0.35">
      <c r="A142" s="1" t="s">
        <v>12</v>
      </c>
      <c r="B142" s="48">
        <v>1</v>
      </c>
      <c r="C142">
        <v>1</v>
      </c>
      <c r="E142">
        <v>1</v>
      </c>
      <c r="G142" s="49"/>
      <c r="H142" t="s">
        <v>245</v>
      </c>
      <c r="I142" t="s">
        <v>246</v>
      </c>
      <c r="J142" s="19">
        <v>4</v>
      </c>
      <c r="K142" s="34"/>
      <c r="L142" s="21">
        <v>141.37449350607383</v>
      </c>
      <c r="M142" s="79">
        <v>46.103999999999999</v>
      </c>
      <c r="N142" s="21">
        <v>5.9839867014605979</v>
      </c>
      <c r="O142" s="21">
        <v>9.3656416530464437</v>
      </c>
      <c r="P142" s="21">
        <f>IF(N143&lt;0.01*L142,0.01,IF(N143&gt;100*L142,100,N143/L142))</f>
        <v>0.01</v>
      </c>
      <c r="Q142" s="21">
        <f>IF(O142&gt;0,SQRT((((1/L142)^2)*((O142^2)+(N143^2))-((1/L142)^2)*(N143^2))),0.01)</f>
        <v>6.6247039482012868E-2</v>
      </c>
      <c r="R142" s="25">
        <v>1</v>
      </c>
      <c r="S142">
        <v>0.375</v>
      </c>
      <c r="T142" s="3">
        <v>0.25</v>
      </c>
      <c r="U142">
        <v>0.125</v>
      </c>
      <c r="V142">
        <v>0.15</v>
      </c>
      <c r="W142" s="3">
        <v>1</v>
      </c>
      <c r="X142" s="3">
        <v>0</v>
      </c>
      <c r="Y142">
        <v>0</v>
      </c>
      <c r="Z142">
        <v>0</v>
      </c>
      <c r="AA142">
        <v>0</v>
      </c>
      <c r="AB142" s="52">
        <f t="shared" si="85"/>
        <v>-4.6051701859880909</v>
      </c>
      <c r="AC142" s="21">
        <f t="shared" si="87"/>
        <v>-3.3771248030579337</v>
      </c>
      <c r="AD142" s="21">
        <f t="shared" si="88"/>
        <v>-3.3492146807186116</v>
      </c>
      <c r="AE142" s="21">
        <f t="shared" si="89"/>
        <v>-1.7297468503467464</v>
      </c>
      <c r="AF142" s="21">
        <f t="shared" si="90"/>
        <v>-1.8844894826629741</v>
      </c>
      <c r="AG142" s="21">
        <f t="shared" si="91"/>
        <v>-7.0009497398042049</v>
      </c>
      <c r="AH142" s="21" t="str">
        <f t="shared" si="92"/>
        <v>na</v>
      </c>
      <c r="AI142" s="21" t="str">
        <f t="shared" si="93"/>
        <v>na</v>
      </c>
      <c r="AJ142" s="21" t="str">
        <f t="shared" si="94"/>
        <v>na</v>
      </c>
      <c r="AK142" s="21" t="str">
        <f t="shared" si="95"/>
        <v>na</v>
      </c>
      <c r="AL142" s="52">
        <f t="shared" si="86"/>
        <v>43.88670240131372</v>
      </c>
      <c r="AM142" s="21">
        <f t="shared" si="96"/>
        <v>23.60129329137316</v>
      </c>
      <c r="AN142" s="21">
        <f t="shared" si="97"/>
        <v>23.212801270116348</v>
      </c>
      <c r="AO142" s="21">
        <f t="shared" si="98"/>
        <v>6.1916539806636299</v>
      </c>
      <c r="AP142" s="21">
        <f t="shared" si="99"/>
        <v>7.3490130219771714</v>
      </c>
      <c r="AQ142" s="21">
        <f t="shared" si="100"/>
        <v>101.42744851477252</v>
      </c>
      <c r="AR142" s="21" t="str">
        <f t="shared" si="101"/>
        <v>na</v>
      </c>
      <c r="AS142" s="21" t="str">
        <f t="shared" si="102"/>
        <v>na</v>
      </c>
      <c r="AT142" s="21" t="str">
        <f t="shared" si="103"/>
        <v>na</v>
      </c>
      <c r="AU142" s="53" t="str">
        <f t="shared" si="104"/>
        <v>na</v>
      </c>
    </row>
    <row r="143" spans="1:47" ht="16.5" x14ac:dyDescent="0.35">
      <c r="A143" s="1" t="s">
        <v>56</v>
      </c>
      <c r="B143" s="48"/>
      <c r="D143">
        <v>1</v>
      </c>
      <c r="E143">
        <v>1</v>
      </c>
      <c r="G143" s="49"/>
      <c r="H143" t="s">
        <v>245</v>
      </c>
      <c r="I143" t="s">
        <v>246</v>
      </c>
      <c r="J143" s="19">
        <v>9</v>
      </c>
      <c r="K143" s="34"/>
      <c r="L143" s="21">
        <v>2.0819555119231694</v>
      </c>
      <c r="M143" s="79">
        <v>46.103999999999999</v>
      </c>
      <c r="N143" s="21">
        <v>0</v>
      </c>
      <c r="O143" s="21">
        <v>0</v>
      </c>
      <c r="P143" s="21">
        <f t="shared" ref="P143:P170" si="105">IF(N143&lt;0.01*L143,0.01,IF(N143&gt;100*L143,100,N143/L143))</f>
        <v>0.01</v>
      </c>
      <c r="Q143" s="21">
        <f t="shared" ref="Q143:Q170" si="106">IF(O143&gt;0,SQRT((((1/L143)^2)*((O143^2)+(N143^2))-((1/L143)^2)*(N143^2))),0.01)</f>
        <v>0.01</v>
      </c>
      <c r="R143" s="25">
        <v>1</v>
      </c>
      <c r="S143">
        <v>1</v>
      </c>
      <c r="T143" s="3">
        <v>0.125</v>
      </c>
      <c r="U143">
        <v>1</v>
      </c>
      <c r="V143">
        <v>0.2</v>
      </c>
      <c r="W143">
        <v>0.05</v>
      </c>
      <c r="X143">
        <v>1</v>
      </c>
      <c r="Y143">
        <v>1</v>
      </c>
      <c r="Z143">
        <v>0</v>
      </c>
      <c r="AA143">
        <v>0.125</v>
      </c>
      <c r="AB143" s="52">
        <f t="shared" si="85"/>
        <v>-4.6051701859880909</v>
      </c>
      <c r="AC143" s="21">
        <f t="shared" si="87"/>
        <v>-9.0056661414878221</v>
      </c>
      <c r="AD143" s="21">
        <f t="shared" si="88"/>
        <v>-1.6746073403593058</v>
      </c>
      <c r="AE143" s="21">
        <f t="shared" si="89"/>
        <v>-13.837974802773971</v>
      </c>
      <c r="AF143" s="21">
        <f t="shared" si="90"/>
        <v>-2.5126526435506324</v>
      </c>
      <c r="AG143" s="21">
        <f t="shared" si="91"/>
        <v>-0.35004748699021027</v>
      </c>
      <c r="AH143" s="21">
        <f t="shared" si="92"/>
        <v>-8.8927424281149339</v>
      </c>
      <c r="AI143" s="21">
        <f t="shared" si="93"/>
        <v>-5.7873403103605128</v>
      </c>
      <c r="AJ143" s="21" t="str">
        <f t="shared" si="94"/>
        <v>na</v>
      </c>
      <c r="AK143" s="21">
        <f t="shared" si="95"/>
        <v>-1.0548155174609593</v>
      </c>
      <c r="AL143" s="52">
        <f t="shared" si="86"/>
        <v>1</v>
      </c>
      <c r="AM143" s="21">
        <f t="shared" si="96"/>
        <v>3.8241975308641978</v>
      </c>
      <c r="AN143" s="21">
        <f t="shared" si="97"/>
        <v>0.13223140495867769</v>
      </c>
      <c r="AO143" s="21">
        <f t="shared" si="98"/>
        <v>9.0292920880428316</v>
      </c>
      <c r="AP143" s="21">
        <f t="shared" si="99"/>
        <v>0.2976963709781813</v>
      </c>
      <c r="AQ143" s="21">
        <f t="shared" si="100"/>
        <v>5.7778007326278608E-3</v>
      </c>
      <c r="AR143" s="21">
        <f t="shared" si="101"/>
        <v>3.7288941736028529</v>
      </c>
      <c r="AS143" s="21">
        <f t="shared" si="102"/>
        <v>1.5793074088753833</v>
      </c>
      <c r="AT143" s="21" t="str">
        <f t="shared" si="103"/>
        <v>na</v>
      </c>
      <c r="AU143" s="53">
        <f t="shared" si="104"/>
        <v>5.2464030460971874E-2</v>
      </c>
    </row>
    <row r="144" spans="1:47" ht="16.5" x14ac:dyDescent="0.35">
      <c r="A144" s="1" t="s">
        <v>224</v>
      </c>
      <c r="B144" s="48">
        <v>1</v>
      </c>
      <c r="D144">
        <v>1</v>
      </c>
      <c r="F144">
        <v>1</v>
      </c>
      <c r="G144" s="49"/>
      <c r="H144" t="s">
        <v>245</v>
      </c>
      <c r="I144" t="s">
        <v>246</v>
      </c>
      <c r="J144" s="19">
        <v>11</v>
      </c>
      <c r="K144" s="34"/>
      <c r="L144" s="21">
        <v>21.189153242041293</v>
      </c>
      <c r="M144" s="79">
        <v>46.103999999999999</v>
      </c>
      <c r="N144" s="21">
        <v>0</v>
      </c>
      <c r="O144" s="21">
        <v>0</v>
      </c>
      <c r="P144" s="21">
        <f t="shared" si="105"/>
        <v>0.01</v>
      </c>
      <c r="Q144" s="21">
        <f t="shared" si="106"/>
        <v>0.01</v>
      </c>
      <c r="R144" s="25">
        <v>1</v>
      </c>
      <c r="S144">
        <v>0.25</v>
      </c>
      <c r="T144">
        <v>0.125</v>
      </c>
      <c r="U144">
        <v>0.25</v>
      </c>
      <c r="V144">
        <v>0.1</v>
      </c>
      <c r="W144">
        <v>1</v>
      </c>
      <c r="X144">
        <v>0</v>
      </c>
      <c r="Y144">
        <v>0</v>
      </c>
      <c r="Z144">
        <v>0</v>
      </c>
      <c r="AA144">
        <v>0.25</v>
      </c>
      <c r="AB144" s="52">
        <f t="shared" si="85"/>
        <v>-4.6051701859880909</v>
      </c>
      <c r="AC144" s="21">
        <f t="shared" si="87"/>
        <v>-2.2514165353719555</v>
      </c>
      <c r="AD144" s="21">
        <f t="shared" si="88"/>
        <v>-1.6746073403593058</v>
      </c>
      <c r="AE144" s="21">
        <f t="shared" si="89"/>
        <v>-3.4594937006934927</v>
      </c>
      <c r="AF144" s="21">
        <f t="shared" si="90"/>
        <v>-1.2563263217753162</v>
      </c>
      <c r="AG144" s="21">
        <f t="shared" si="91"/>
        <v>-7.0009497398042049</v>
      </c>
      <c r="AH144" s="21" t="str">
        <f t="shared" si="92"/>
        <v>na</v>
      </c>
      <c r="AI144" s="21" t="str">
        <f t="shared" si="93"/>
        <v>na</v>
      </c>
      <c r="AJ144" s="21" t="str">
        <f t="shared" si="94"/>
        <v>na</v>
      </c>
      <c r="AK144" s="21">
        <f t="shared" si="95"/>
        <v>-2.1096310349219185</v>
      </c>
      <c r="AL144" s="52">
        <f t="shared" si="86"/>
        <v>1</v>
      </c>
      <c r="AM144" s="21">
        <f t="shared" si="96"/>
        <v>0.23901234567901236</v>
      </c>
      <c r="AN144" s="21">
        <f t="shared" si="97"/>
        <v>0.13223140495867769</v>
      </c>
      <c r="AO144" s="21">
        <f t="shared" si="98"/>
        <v>0.56433075550267697</v>
      </c>
      <c r="AP144" s="21">
        <f t="shared" si="99"/>
        <v>7.4424092744545325E-2</v>
      </c>
      <c r="AQ144" s="21">
        <f t="shared" si="100"/>
        <v>2.3111202930511441</v>
      </c>
      <c r="AR144" s="21" t="str">
        <f t="shared" si="101"/>
        <v>na</v>
      </c>
      <c r="AS144" s="21" t="str">
        <f t="shared" si="102"/>
        <v>na</v>
      </c>
      <c r="AT144" s="21" t="str">
        <f t="shared" si="103"/>
        <v>na</v>
      </c>
      <c r="AU144" s="53">
        <f t="shared" si="104"/>
        <v>0.20985612184388749</v>
      </c>
    </row>
    <row r="145" spans="1:47" ht="16.5" x14ac:dyDescent="0.35">
      <c r="A145" s="1" t="s">
        <v>169</v>
      </c>
      <c r="B145" s="48">
        <v>1</v>
      </c>
      <c r="D145">
        <v>1</v>
      </c>
      <c r="E145">
        <v>1</v>
      </c>
      <c r="G145" s="49">
        <v>1</v>
      </c>
      <c r="H145" t="s">
        <v>245</v>
      </c>
      <c r="I145" t="s">
        <v>246</v>
      </c>
      <c r="J145" s="19">
        <v>2</v>
      </c>
      <c r="K145" s="34"/>
      <c r="L145" s="21">
        <v>39.658493833530734</v>
      </c>
      <c r="M145" s="79">
        <v>46.103999999999999</v>
      </c>
      <c r="N145" s="21">
        <v>0</v>
      </c>
      <c r="O145" s="21">
        <v>0</v>
      </c>
      <c r="P145" s="21">
        <f t="shared" si="105"/>
        <v>0.01</v>
      </c>
      <c r="Q145" s="21">
        <f t="shared" si="106"/>
        <v>0.01</v>
      </c>
      <c r="R145" s="25">
        <v>1</v>
      </c>
      <c r="S145">
        <v>0.25</v>
      </c>
      <c r="T145">
        <v>0</v>
      </c>
      <c r="U145">
        <v>0.25</v>
      </c>
      <c r="V145">
        <v>0.25</v>
      </c>
      <c r="W145">
        <v>1</v>
      </c>
      <c r="X145">
        <v>0</v>
      </c>
      <c r="Y145">
        <v>1</v>
      </c>
      <c r="Z145">
        <v>0</v>
      </c>
      <c r="AA145">
        <v>0</v>
      </c>
      <c r="AB145" s="52">
        <f t="shared" si="85"/>
        <v>-4.6051701859880909</v>
      </c>
      <c r="AC145" s="21">
        <f t="shared" si="87"/>
        <v>-2.2514165353719555</v>
      </c>
      <c r="AD145" s="21" t="str">
        <f t="shared" si="88"/>
        <v>na</v>
      </c>
      <c r="AE145" s="21">
        <f t="shared" si="89"/>
        <v>-3.4594937006934927</v>
      </c>
      <c r="AF145" s="21">
        <f t="shared" si="90"/>
        <v>-3.1408158044382901</v>
      </c>
      <c r="AG145" s="21">
        <f t="shared" si="91"/>
        <v>-7.0009497398042049</v>
      </c>
      <c r="AH145" s="21" t="str">
        <f t="shared" si="92"/>
        <v>na</v>
      </c>
      <c r="AI145" s="21">
        <f t="shared" si="93"/>
        <v>-5.7873403103605128</v>
      </c>
      <c r="AJ145" s="21" t="str">
        <f t="shared" si="94"/>
        <v>na</v>
      </c>
      <c r="AK145" s="21" t="str">
        <f t="shared" si="95"/>
        <v>na</v>
      </c>
      <c r="AL145" s="52">
        <f t="shared" si="86"/>
        <v>1</v>
      </c>
      <c r="AM145" s="21">
        <f t="shared" si="96"/>
        <v>0.23901234567901236</v>
      </c>
      <c r="AN145" s="21" t="str">
        <f t="shared" si="97"/>
        <v>na</v>
      </c>
      <c r="AO145" s="21">
        <f t="shared" si="98"/>
        <v>0.56433075550267697</v>
      </c>
      <c r="AP145" s="21">
        <f t="shared" si="99"/>
        <v>0.46515057965340822</v>
      </c>
      <c r="AQ145" s="21">
        <f t="shared" si="100"/>
        <v>2.3111202930511441</v>
      </c>
      <c r="AR145" s="21" t="str">
        <f t="shared" si="101"/>
        <v>na</v>
      </c>
      <c r="AS145" s="21">
        <f t="shared" si="102"/>
        <v>1.5793074088753833</v>
      </c>
      <c r="AT145" s="21" t="str">
        <f t="shared" si="103"/>
        <v>na</v>
      </c>
      <c r="AU145" s="53" t="str">
        <f t="shared" si="104"/>
        <v>na</v>
      </c>
    </row>
    <row r="146" spans="1:47" ht="16.5" x14ac:dyDescent="0.35">
      <c r="A146" s="1" t="s">
        <v>144</v>
      </c>
      <c r="B146" s="48">
        <v>1</v>
      </c>
      <c r="D146">
        <v>1</v>
      </c>
      <c r="E146">
        <v>1</v>
      </c>
      <c r="F146">
        <v>1</v>
      </c>
      <c r="G146" s="49"/>
      <c r="H146" t="s">
        <v>245</v>
      </c>
      <c r="I146" t="s">
        <v>246</v>
      </c>
      <c r="J146" s="19">
        <v>4</v>
      </c>
      <c r="K146" s="34"/>
      <c r="L146" s="21">
        <v>55.454063291623051</v>
      </c>
      <c r="M146" s="79">
        <v>46.103999999999999</v>
      </c>
      <c r="N146" s="21">
        <v>1.6079999999999999</v>
      </c>
      <c r="O146" s="38">
        <v>1.0585627048030739</v>
      </c>
      <c r="P146" s="21">
        <f t="shared" si="105"/>
        <v>2.8996973432655674E-2</v>
      </c>
      <c r="Q146" s="21">
        <f t="shared" si="106"/>
        <v>1.9089001634312725E-2</v>
      </c>
      <c r="R146" s="25">
        <v>1</v>
      </c>
      <c r="S146">
        <v>0.25</v>
      </c>
      <c r="T146">
        <v>0.25</v>
      </c>
      <c r="U146">
        <v>0.125</v>
      </c>
      <c r="V146">
        <v>0.15</v>
      </c>
      <c r="W146">
        <v>1</v>
      </c>
      <c r="X146">
        <v>0</v>
      </c>
      <c r="Y146">
        <v>1</v>
      </c>
      <c r="Z146">
        <v>0</v>
      </c>
      <c r="AA146">
        <v>0.125</v>
      </c>
      <c r="AB146" s="52">
        <f t="shared" si="85"/>
        <v>-3.5405638188331885</v>
      </c>
      <c r="AC146" s="21">
        <f t="shared" si="87"/>
        <v>-1.7309423114295588</v>
      </c>
      <c r="AD146" s="21">
        <f t="shared" si="88"/>
        <v>-2.5749555046059553</v>
      </c>
      <c r="AE146" s="21">
        <f t="shared" si="89"/>
        <v>-1.329870312439783</v>
      </c>
      <c r="AF146" s="21">
        <f t="shared" si="90"/>
        <v>-1.4488401100982575</v>
      </c>
      <c r="AG146" s="21">
        <f t="shared" si="91"/>
        <v>-5.3824958351462087</v>
      </c>
      <c r="AH146" s="21" t="str">
        <f t="shared" si="92"/>
        <v>na</v>
      </c>
      <c r="AI146" s="21">
        <f t="shared" si="93"/>
        <v>-4.4494441861198686</v>
      </c>
      <c r="AJ146" s="21" t="str">
        <f t="shared" si="94"/>
        <v>na</v>
      </c>
      <c r="AK146" s="21">
        <f t="shared" si="95"/>
        <v>-0.81096713168804868</v>
      </c>
      <c r="AL146" s="52">
        <f t="shared" si="86"/>
        <v>0.4333722401673224</v>
      </c>
      <c r="AM146" s="21">
        <f t="shared" si="96"/>
        <v>0.10358131567456003</v>
      </c>
      <c r="AN146" s="21">
        <f t="shared" si="97"/>
        <v>0.22922168074965812</v>
      </c>
      <c r="AO146" s="21">
        <f t="shared" si="98"/>
        <v>6.1141320926878157E-2</v>
      </c>
      <c r="AP146" s="21">
        <f t="shared" si="99"/>
        <v>7.257000553902937E-2</v>
      </c>
      <c r="AQ146" s="21">
        <f t="shared" si="100"/>
        <v>1.0015753786957329</v>
      </c>
      <c r="AR146" s="21" t="str">
        <f t="shared" si="101"/>
        <v>na</v>
      </c>
      <c r="AS146" s="21">
        <f t="shared" si="102"/>
        <v>0.68442798969717433</v>
      </c>
      <c r="AT146" s="21" t="str">
        <f t="shared" si="103"/>
        <v>na</v>
      </c>
      <c r="AU146" s="53">
        <f t="shared" si="104"/>
        <v>2.2736454409078021E-2</v>
      </c>
    </row>
    <row r="147" spans="1:47" ht="16.5" x14ac:dyDescent="0.35">
      <c r="A147" s="1" t="s">
        <v>13</v>
      </c>
      <c r="B147" s="48">
        <v>1</v>
      </c>
      <c r="C147">
        <v>1</v>
      </c>
      <c r="G147" s="49"/>
      <c r="H147" t="s">
        <v>245</v>
      </c>
      <c r="I147" t="s">
        <v>246</v>
      </c>
      <c r="J147" s="19">
        <v>29</v>
      </c>
      <c r="K147" s="34"/>
      <c r="L147" s="21">
        <v>5.1523190490307389</v>
      </c>
      <c r="M147" s="79">
        <v>46.103999999999999</v>
      </c>
      <c r="N147" s="21">
        <v>0</v>
      </c>
      <c r="O147" s="21">
        <v>0</v>
      </c>
      <c r="P147" s="21">
        <f t="shared" si="105"/>
        <v>0.01</v>
      </c>
      <c r="Q147" s="21">
        <f t="shared" si="106"/>
        <v>0.01</v>
      </c>
      <c r="R147" s="25">
        <v>1</v>
      </c>
      <c r="S147" s="3">
        <v>0.375</v>
      </c>
      <c r="T147" s="3">
        <v>0</v>
      </c>
      <c r="U147" s="3">
        <v>0.25</v>
      </c>
      <c r="V147" s="3">
        <v>0.25</v>
      </c>
      <c r="W147" s="3">
        <v>0.25</v>
      </c>
      <c r="X147" s="3">
        <v>0</v>
      </c>
      <c r="Y147" s="3">
        <v>0</v>
      </c>
      <c r="Z147" s="3">
        <v>0</v>
      </c>
      <c r="AA147" s="3">
        <v>0.125</v>
      </c>
      <c r="AB147" s="52">
        <f t="shared" si="85"/>
        <v>-4.6051701859880909</v>
      </c>
      <c r="AC147" s="21">
        <f t="shared" si="87"/>
        <v>-3.3771248030579337</v>
      </c>
      <c r="AD147" s="21" t="str">
        <f t="shared" si="88"/>
        <v>na</v>
      </c>
      <c r="AE147" s="21">
        <f t="shared" si="89"/>
        <v>-3.4594937006934927</v>
      </c>
      <c r="AF147" s="21">
        <f t="shared" si="90"/>
        <v>-3.1408158044382901</v>
      </c>
      <c r="AG147" s="21">
        <f t="shared" si="91"/>
        <v>-1.7502374349510512</v>
      </c>
      <c r="AH147" s="21" t="str">
        <f t="shared" si="92"/>
        <v>na</v>
      </c>
      <c r="AI147" s="21" t="str">
        <f t="shared" si="93"/>
        <v>na</v>
      </c>
      <c r="AJ147" s="21" t="str">
        <f t="shared" si="94"/>
        <v>na</v>
      </c>
      <c r="AK147" s="21">
        <f t="shared" si="95"/>
        <v>-1.0548155174609593</v>
      </c>
      <c r="AL147" s="52">
        <f t="shared" si="86"/>
        <v>1</v>
      </c>
      <c r="AM147" s="21">
        <f t="shared" si="96"/>
        <v>0.53777777777777791</v>
      </c>
      <c r="AN147" s="21" t="str">
        <f t="shared" si="97"/>
        <v>na</v>
      </c>
      <c r="AO147" s="21">
        <f t="shared" si="98"/>
        <v>0.56433075550267697</v>
      </c>
      <c r="AP147" s="21">
        <f t="shared" si="99"/>
        <v>0.46515057965340822</v>
      </c>
      <c r="AQ147" s="21">
        <f t="shared" si="100"/>
        <v>0.14444501831569651</v>
      </c>
      <c r="AR147" s="21" t="str">
        <f t="shared" si="101"/>
        <v>na</v>
      </c>
      <c r="AS147" s="21" t="str">
        <f t="shared" si="102"/>
        <v>na</v>
      </c>
      <c r="AT147" s="21" t="str">
        <f t="shared" si="103"/>
        <v>na</v>
      </c>
      <c r="AU147" s="53">
        <f t="shared" si="104"/>
        <v>5.2464030460971874E-2</v>
      </c>
    </row>
    <row r="148" spans="1:47" ht="16.5" x14ac:dyDescent="0.35">
      <c r="A148" s="1" t="s">
        <v>58</v>
      </c>
      <c r="B148" s="48"/>
      <c r="C148">
        <v>1</v>
      </c>
      <c r="D148">
        <v>1</v>
      </c>
      <c r="E148">
        <v>1</v>
      </c>
      <c r="G148" s="49"/>
      <c r="H148" t="s">
        <v>245</v>
      </c>
      <c r="I148" t="s">
        <v>246</v>
      </c>
      <c r="J148" s="19">
        <v>18</v>
      </c>
      <c r="K148" s="34"/>
      <c r="L148" s="21">
        <v>9.2152086384134417</v>
      </c>
      <c r="M148" s="79">
        <v>46.103999999999999</v>
      </c>
      <c r="N148" s="21">
        <v>0</v>
      </c>
      <c r="O148" s="21">
        <v>0</v>
      </c>
      <c r="P148" s="21">
        <f t="shared" si="105"/>
        <v>0.01</v>
      </c>
      <c r="Q148" s="21">
        <f t="shared" si="106"/>
        <v>0.01</v>
      </c>
      <c r="R148" s="25">
        <v>1</v>
      </c>
      <c r="S148">
        <v>1</v>
      </c>
      <c r="T148" s="3">
        <v>0.25</v>
      </c>
      <c r="U148">
        <v>0.375</v>
      </c>
      <c r="V148">
        <v>1</v>
      </c>
      <c r="W148">
        <v>0.25</v>
      </c>
      <c r="X148">
        <v>0.25</v>
      </c>
      <c r="Y148">
        <v>0</v>
      </c>
      <c r="Z148">
        <v>0</v>
      </c>
      <c r="AA148">
        <v>0</v>
      </c>
      <c r="AB148" s="52">
        <f t="shared" si="85"/>
        <v>-4.6051701859880909</v>
      </c>
      <c r="AC148" s="21">
        <f t="shared" si="87"/>
        <v>-9.0056661414878221</v>
      </c>
      <c r="AD148" s="21">
        <f t="shared" si="88"/>
        <v>-3.3492146807186116</v>
      </c>
      <c r="AE148" s="21">
        <f t="shared" si="89"/>
        <v>-5.1892405510402382</v>
      </c>
      <c r="AF148" s="21">
        <f t="shared" si="90"/>
        <v>-12.56326321775316</v>
      </c>
      <c r="AG148" s="21">
        <f t="shared" si="91"/>
        <v>-1.7502374349510512</v>
      </c>
      <c r="AH148" s="21">
        <f t="shared" si="92"/>
        <v>-2.2231856070287335</v>
      </c>
      <c r="AI148" s="21" t="str">
        <f t="shared" si="93"/>
        <v>na</v>
      </c>
      <c r="AJ148" s="21" t="str">
        <f t="shared" si="94"/>
        <v>na</v>
      </c>
      <c r="AK148" s="21" t="str">
        <f t="shared" si="95"/>
        <v>na</v>
      </c>
      <c r="AL148" s="52">
        <f t="shared" si="86"/>
        <v>1</v>
      </c>
      <c r="AM148" s="21">
        <f t="shared" si="96"/>
        <v>3.8241975308641978</v>
      </c>
      <c r="AN148" s="21">
        <f t="shared" si="97"/>
        <v>0.52892561983471076</v>
      </c>
      <c r="AO148" s="21">
        <f t="shared" si="98"/>
        <v>1.2697441998810231</v>
      </c>
      <c r="AP148" s="21">
        <f t="shared" si="99"/>
        <v>7.4424092744545316</v>
      </c>
      <c r="AQ148" s="21">
        <f t="shared" si="100"/>
        <v>0.14444501831569651</v>
      </c>
      <c r="AR148" s="21">
        <f t="shared" si="101"/>
        <v>0.23305588585017831</v>
      </c>
      <c r="AS148" s="21" t="str">
        <f t="shared" si="102"/>
        <v>na</v>
      </c>
      <c r="AT148" s="21" t="str">
        <f t="shared" si="103"/>
        <v>na</v>
      </c>
      <c r="AU148" s="53" t="str">
        <f t="shared" si="104"/>
        <v>na</v>
      </c>
    </row>
    <row r="149" spans="1:47" ht="16.5" x14ac:dyDescent="0.35">
      <c r="A149" s="1" t="s">
        <v>59</v>
      </c>
      <c r="B149" s="48">
        <v>1</v>
      </c>
      <c r="C149">
        <v>1</v>
      </c>
      <c r="D149">
        <v>1</v>
      </c>
      <c r="E149">
        <v>1</v>
      </c>
      <c r="G149" s="49">
        <v>1</v>
      </c>
      <c r="H149" t="s">
        <v>245</v>
      </c>
      <c r="I149" t="s">
        <v>246</v>
      </c>
      <c r="J149" s="19">
        <v>2</v>
      </c>
      <c r="K149" s="34"/>
      <c r="L149" s="21">
        <v>53.187344069571196</v>
      </c>
      <c r="M149" s="79">
        <v>46.103999999999999</v>
      </c>
      <c r="N149" s="21">
        <v>0</v>
      </c>
      <c r="O149" s="21">
        <v>0</v>
      </c>
      <c r="P149" s="21">
        <f t="shared" si="105"/>
        <v>0.01</v>
      </c>
      <c r="Q149" s="21">
        <f t="shared" si="106"/>
        <v>0.01</v>
      </c>
      <c r="R149" s="25">
        <v>1</v>
      </c>
      <c r="S149">
        <v>0.125</v>
      </c>
      <c r="T149">
        <v>0</v>
      </c>
      <c r="U149">
        <v>0.375</v>
      </c>
      <c r="V149">
        <v>0.15</v>
      </c>
      <c r="W149">
        <v>1</v>
      </c>
      <c r="X149">
        <v>0</v>
      </c>
      <c r="Y149">
        <v>1</v>
      </c>
      <c r="Z149">
        <v>0</v>
      </c>
      <c r="AA149">
        <v>0</v>
      </c>
      <c r="AB149" s="52">
        <f t="shared" si="85"/>
        <v>-4.6051701859880909</v>
      </c>
      <c r="AC149" s="21">
        <f t="shared" si="87"/>
        <v>-1.1257082676859778</v>
      </c>
      <c r="AD149" s="21" t="str">
        <f t="shared" si="88"/>
        <v>na</v>
      </c>
      <c r="AE149" s="21">
        <f t="shared" si="89"/>
        <v>-5.1892405510402382</v>
      </c>
      <c r="AF149" s="21">
        <f t="shared" si="90"/>
        <v>-1.8844894826629741</v>
      </c>
      <c r="AG149" s="21">
        <f t="shared" si="91"/>
        <v>-7.0009497398042049</v>
      </c>
      <c r="AH149" s="21" t="str">
        <f t="shared" si="92"/>
        <v>na</v>
      </c>
      <c r="AI149" s="21">
        <f t="shared" si="93"/>
        <v>-5.7873403103605128</v>
      </c>
      <c r="AJ149" s="21" t="str">
        <f t="shared" si="94"/>
        <v>na</v>
      </c>
      <c r="AK149" s="21" t="str">
        <f t="shared" si="95"/>
        <v>na</v>
      </c>
      <c r="AL149" s="52">
        <f t="shared" si="86"/>
        <v>1</v>
      </c>
      <c r="AM149" s="21">
        <f t="shared" si="96"/>
        <v>5.975308641975309E-2</v>
      </c>
      <c r="AN149" s="21" t="str">
        <f t="shared" si="97"/>
        <v>na</v>
      </c>
      <c r="AO149" s="21">
        <f t="shared" si="98"/>
        <v>1.2697441998810231</v>
      </c>
      <c r="AP149" s="21">
        <f t="shared" si="99"/>
        <v>0.16745420867522695</v>
      </c>
      <c r="AQ149" s="21">
        <f t="shared" si="100"/>
        <v>2.3111202930511441</v>
      </c>
      <c r="AR149" s="21" t="str">
        <f t="shared" si="101"/>
        <v>na</v>
      </c>
      <c r="AS149" s="21">
        <f t="shared" si="102"/>
        <v>1.5793074088753833</v>
      </c>
      <c r="AT149" s="21" t="str">
        <f t="shared" si="103"/>
        <v>na</v>
      </c>
      <c r="AU149" s="53" t="str">
        <f t="shared" si="104"/>
        <v>na</v>
      </c>
    </row>
    <row r="150" spans="1:47" ht="16.5" x14ac:dyDescent="0.35">
      <c r="A150" s="1" t="s">
        <v>14</v>
      </c>
      <c r="B150" s="48">
        <v>1</v>
      </c>
      <c r="C150">
        <v>1</v>
      </c>
      <c r="G150" s="49"/>
      <c r="H150" t="s">
        <v>245</v>
      </c>
      <c r="I150" t="s">
        <v>246</v>
      </c>
      <c r="J150" s="19">
        <v>15</v>
      </c>
      <c r="K150" s="34"/>
      <c r="L150" s="21">
        <v>10.028381891834384</v>
      </c>
      <c r="M150" s="79">
        <v>46.103999999999999</v>
      </c>
      <c r="N150" s="21">
        <v>0</v>
      </c>
      <c r="O150" s="21">
        <v>0</v>
      </c>
      <c r="P150" s="21">
        <f t="shared" si="105"/>
        <v>0.01</v>
      </c>
      <c r="Q150" s="21">
        <f t="shared" si="106"/>
        <v>0.01</v>
      </c>
      <c r="R150" s="25">
        <v>1</v>
      </c>
      <c r="S150">
        <v>0</v>
      </c>
      <c r="T150">
        <v>0</v>
      </c>
      <c r="U150" s="3">
        <v>0.25</v>
      </c>
      <c r="V150">
        <v>0.1</v>
      </c>
      <c r="W150" s="3">
        <v>1</v>
      </c>
      <c r="X150" s="3">
        <v>1</v>
      </c>
      <c r="Y150">
        <v>1</v>
      </c>
      <c r="Z150">
        <v>0</v>
      </c>
      <c r="AA150">
        <v>0</v>
      </c>
      <c r="AB150" s="52">
        <f t="shared" si="85"/>
        <v>-4.6051701859880909</v>
      </c>
      <c r="AC150" s="21" t="str">
        <f t="shared" si="87"/>
        <v>na</v>
      </c>
      <c r="AD150" s="21" t="str">
        <f t="shared" si="88"/>
        <v>na</v>
      </c>
      <c r="AE150" s="21">
        <f t="shared" si="89"/>
        <v>-3.4594937006934927</v>
      </c>
      <c r="AF150" s="21">
        <f t="shared" si="90"/>
        <v>-1.2563263217753162</v>
      </c>
      <c r="AG150" s="21">
        <f t="shared" si="91"/>
        <v>-7.0009497398042049</v>
      </c>
      <c r="AH150" s="21">
        <f t="shared" si="92"/>
        <v>-8.8927424281149339</v>
      </c>
      <c r="AI150" s="21">
        <f t="shared" si="93"/>
        <v>-5.7873403103605128</v>
      </c>
      <c r="AJ150" s="21" t="str">
        <f t="shared" si="94"/>
        <v>na</v>
      </c>
      <c r="AK150" s="21" t="str">
        <f t="shared" si="95"/>
        <v>na</v>
      </c>
      <c r="AL150" s="52">
        <f t="shared" si="86"/>
        <v>1</v>
      </c>
      <c r="AM150" s="21" t="str">
        <f t="shared" si="96"/>
        <v>na</v>
      </c>
      <c r="AN150" s="21" t="str">
        <f t="shared" si="97"/>
        <v>na</v>
      </c>
      <c r="AO150" s="21">
        <f t="shared" si="98"/>
        <v>0.56433075550267697</v>
      </c>
      <c r="AP150" s="21">
        <f t="shared" si="99"/>
        <v>7.4424092744545325E-2</v>
      </c>
      <c r="AQ150" s="21">
        <f t="shared" si="100"/>
        <v>2.3111202930511441</v>
      </c>
      <c r="AR150" s="21">
        <f t="shared" si="101"/>
        <v>3.7288941736028529</v>
      </c>
      <c r="AS150" s="21">
        <f t="shared" si="102"/>
        <v>1.5793074088753833</v>
      </c>
      <c r="AT150" s="21" t="str">
        <f t="shared" si="103"/>
        <v>na</v>
      </c>
      <c r="AU150" s="53" t="str">
        <f t="shared" si="104"/>
        <v>na</v>
      </c>
    </row>
    <row r="151" spans="1:47" ht="16.5" x14ac:dyDescent="0.35">
      <c r="A151" s="1" t="s">
        <v>60</v>
      </c>
      <c r="B151" s="48"/>
      <c r="D151">
        <v>1</v>
      </c>
      <c r="E151">
        <v>1</v>
      </c>
      <c r="F151">
        <v>1</v>
      </c>
      <c r="G151" s="49"/>
      <c r="H151" t="s">
        <v>245</v>
      </c>
      <c r="I151" t="s">
        <v>246</v>
      </c>
      <c r="J151" s="19">
        <v>4</v>
      </c>
      <c r="K151" s="34"/>
      <c r="L151" s="21">
        <v>165.89928558407257</v>
      </c>
      <c r="M151" s="79">
        <v>46.103999999999999</v>
      </c>
      <c r="N151" s="21">
        <v>15.534165981973683</v>
      </c>
      <c r="O151" s="21">
        <v>13.296100003422232</v>
      </c>
      <c r="P151" s="21">
        <f t="shared" si="105"/>
        <v>9.3636123430449927E-2</v>
      </c>
      <c r="Q151" s="21">
        <f t="shared" si="106"/>
        <v>8.0145613385924935E-2</v>
      </c>
      <c r="R151" s="25">
        <v>1</v>
      </c>
      <c r="S151">
        <v>0.25</v>
      </c>
      <c r="T151">
        <v>0.25</v>
      </c>
      <c r="U151">
        <v>0.25</v>
      </c>
      <c r="V151">
        <v>0.05</v>
      </c>
      <c r="W151">
        <v>1</v>
      </c>
      <c r="X151">
        <v>0</v>
      </c>
      <c r="Y151">
        <v>1</v>
      </c>
      <c r="Z151">
        <v>1</v>
      </c>
      <c r="AA151">
        <v>1</v>
      </c>
      <c r="AB151" s="52">
        <f t="shared" si="85"/>
        <v>-2.3683390358659913</v>
      </c>
      <c r="AC151" s="21">
        <f t="shared" si="87"/>
        <v>-1.1578546397567069</v>
      </c>
      <c r="AD151" s="21">
        <f t="shared" si="88"/>
        <v>-1.7224283897207209</v>
      </c>
      <c r="AE151" s="21">
        <f t="shared" si="89"/>
        <v>-1.7791424952359154</v>
      </c>
      <c r="AF151" s="21">
        <f t="shared" si="90"/>
        <v>-0.32305067451139297</v>
      </c>
      <c r="AG151" s="21">
        <f t="shared" si="91"/>
        <v>-3.6004364414942014</v>
      </c>
      <c r="AH151" s="21" t="str">
        <f t="shared" si="92"/>
        <v>na</v>
      </c>
      <c r="AI151" s="21">
        <f t="shared" si="93"/>
        <v>-2.9763034626974907</v>
      </c>
      <c r="AJ151" s="21">
        <f t="shared" si="94"/>
        <v>-3.2295532307263519</v>
      </c>
      <c r="AK151" s="21">
        <f t="shared" si="95"/>
        <v>-4.3397497416985757</v>
      </c>
      <c r="AL151" s="52">
        <f t="shared" si="86"/>
        <v>0.73260969778826479</v>
      </c>
      <c r="AM151" s="21">
        <f t="shared" si="96"/>
        <v>0.17510276233556549</v>
      </c>
      <c r="AN151" s="21">
        <f t="shared" si="97"/>
        <v>0.38749603849957809</v>
      </c>
      <c r="AO151" s="21">
        <f t="shared" si="98"/>
        <v>0.4134341842414393</v>
      </c>
      <c r="AP151" s="21">
        <f t="shared" si="99"/>
        <v>1.3630953023436785E-2</v>
      </c>
      <c r="AQ151" s="21">
        <f t="shared" si="100"/>
        <v>1.6931491394445246</v>
      </c>
      <c r="AR151" s="21" t="str">
        <f t="shared" si="101"/>
        <v>na</v>
      </c>
      <c r="AS151" s="21">
        <f t="shared" si="102"/>
        <v>1.1570159235309621</v>
      </c>
      <c r="AT151" s="21">
        <f t="shared" si="103"/>
        <v>1.3622907603500791</v>
      </c>
      <c r="AU151" s="53">
        <f t="shared" si="104"/>
        <v>2.4598820800490828</v>
      </c>
    </row>
    <row r="152" spans="1:47" ht="16.5" x14ac:dyDescent="0.35">
      <c r="A152" s="1" t="s">
        <v>85</v>
      </c>
      <c r="B152" s="48"/>
      <c r="G152" s="49">
        <v>1</v>
      </c>
      <c r="H152" t="s">
        <v>245</v>
      </c>
      <c r="I152" t="s">
        <v>246</v>
      </c>
      <c r="J152" s="19">
        <v>20</v>
      </c>
      <c r="K152" s="34"/>
      <c r="L152" s="21">
        <v>1.9293219837876667</v>
      </c>
      <c r="M152" s="79">
        <v>46.103999999999999</v>
      </c>
      <c r="N152" s="21">
        <v>0</v>
      </c>
      <c r="O152" s="21">
        <v>0</v>
      </c>
      <c r="P152" s="21">
        <f t="shared" si="105"/>
        <v>0.01</v>
      </c>
      <c r="Q152" s="21">
        <f t="shared" si="106"/>
        <v>0.01</v>
      </c>
      <c r="R152" s="25">
        <v>1</v>
      </c>
      <c r="S152" s="3">
        <v>1</v>
      </c>
      <c r="T152" s="3">
        <v>0.25</v>
      </c>
      <c r="U152" s="3">
        <v>0.375</v>
      </c>
      <c r="V152" s="3">
        <v>0.1</v>
      </c>
      <c r="W152" s="3">
        <v>0.05</v>
      </c>
      <c r="X152" s="3">
        <v>0.25</v>
      </c>
      <c r="Y152" s="3">
        <v>0</v>
      </c>
      <c r="Z152" s="3">
        <v>0</v>
      </c>
      <c r="AA152" s="3">
        <v>1</v>
      </c>
      <c r="AB152" s="52">
        <f t="shared" si="85"/>
        <v>-4.6051701859880909</v>
      </c>
      <c r="AC152" s="21">
        <f t="shared" si="87"/>
        <v>-9.0056661414878221</v>
      </c>
      <c r="AD152" s="21">
        <f t="shared" si="88"/>
        <v>-3.3492146807186116</v>
      </c>
      <c r="AE152" s="21">
        <f t="shared" si="89"/>
        <v>-5.1892405510402382</v>
      </c>
      <c r="AF152" s="21">
        <f t="shared" si="90"/>
        <v>-1.2563263217753162</v>
      </c>
      <c r="AG152" s="21">
        <f t="shared" si="91"/>
        <v>-0.35004748699021027</v>
      </c>
      <c r="AH152" s="21">
        <f t="shared" si="92"/>
        <v>-2.2231856070287335</v>
      </c>
      <c r="AI152" s="21" t="str">
        <f t="shared" si="93"/>
        <v>na</v>
      </c>
      <c r="AJ152" s="21" t="str">
        <f t="shared" si="94"/>
        <v>na</v>
      </c>
      <c r="AK152" s="21">
        <f t="shared" si="95"/>
        <v>-8.438524139687674</v>
      </c>
      <c r="AL152" s="52">
        <f t="shared" si="86"/>
        <v>1</v>
      </c>
      <c r="AM152" s="21">
        <f t="shared" si="96"/>
        <v>3.8241975308641978</v>
      </c>
      <c r="AN152" s="21">
        <f t="shared" si="97"/>
        <v>0.52892561983471076</v>
      </c>
      <c r="AO152" s="21">
        <f t="shared" si="98"/>
        <v>1.2697441998810231</v>
      </c>
      <c r="AP152" s="21">
        <f t="shared" si="99"/>
        <v>7.4424092744545325E-2</v>
      </c>
      <c r="AQ152" s="21">
        <f t="shared" si="100"/>
        <v>5.7778007326278608E-3</v>
      </c>
      <c r="AR152" s="21">
        <f t="shared" si="101"/>
        <v>0.23305588585017831</v>
      </c>
      <c r="AS152" s="21" t="str">
        <f t="shared" si="102"/>
        <v>na</v>
      </c>
      <c r="AT152" s="21" t="str">
        <f t="shared" si="103"/>
        <v>na</v>
      </c>
      <c r="AU152" s="53">
        <f t="shared" si="104"/>
        <v>3.3576979495021999</v>
      </c>
    </row>
    <row r="153" spans="1:47" ht="16.5" x14ac:dyDescent="0.35">
      <c r="A153" s="1" t="s">
        <v>183</v>
      </c>
      <c r="B153" s="48"/>
      <c r="D153">
        <v>1</v>
      </c>
      <c r="F153">
        <v>1</v>
      </c>
      <c r="G153" s="49"/>
      <c r="H153" t="s">
        <v>245</v>
      </c>
      <c r="I153" t="s">
        <v>246</v>
      </c>
      <c r="J153" s="19">
        <v>18</v>
      </c>
      <c r="K153" s="34"/>
      <c r="L153" s="21">
        <v>0.31246003349985729</v>
      </c>
      <c r="M153" s="79">
        <v>46.103999999999999</v>
      </c>
      <c r="N153" s="21">
        <v>1.2671428571428571</v>
      </c>
      <c r="O153" s="21">
        <v>0.90607349201504106</v>
      </c>
      <c r="P153" s="21">
        <f t="shared" si="105"/>
        <v>4.0553757962246264</v>
      </c>
      <c r="Q153" s="21">
        <f t="shared" si="106"/>
        <v>2.8998060387632099</v>
      </c>
      <c r="R153" s="23">
        <v>1</v>
      </c>
      <c r="S153">
        <v>0</v>
      </c>
      <c r="T153">
        <v>0.125</v>
      </c>
      <c r="U153">
        <v>0.25</v>
      </c>
      <c r="V153">
        <v>1</v>
      </c>
      <c r="W153">
        <v>0.25</v>
      </c>
      <c r="X153" s="3">
        <v>0.25</v>
      </c>
      <c r="Y153">
        <v>1</v>
      </c>
      <c r="Z153">
        <v>0</v>
      </c>
      <c r="AA153">
        <v>0.25</v>
      </c>
      <c r="AB153" s="52">
        <f t="shared" si="85"/>
        <v>1.4000433580512939</v>
      </c>
      <c r="AC153" s="21" t="str">
        <f t="shared" si="87"/>
        <v>na</v>
      </c>
      <c r="AD153" s="21">
        <f t="shared" si="88"/>
        <v>0.50910667565501599</v>
      </c>
      <c r="AE153" s="21">
        <f t="shared" si="89"/>
        <v>1.0517398884873135</v>
      </c>
      <c r="AF153" s="21">
        <f t="shared" si="90"/>
        <v>3.8194274072612795</v>
      </c>
      <c r="AG153" s="21">
        <f t="shared" si="91"/>
        <v>0.53209940064140981</v>
      </c>
      <c r="AH153" s="21">
        <f t="shared" si="92"/>
        <v>0.67588300043855565</v>
      </c>
      <c r="AI153" s="21">
        <f t="shared" si="93"/>
        <v>1.7594414614590972</v>
      </c>
      <c r="AJ153" s="21" t="str">
        <f t="shared" si="94"/>
        <v>na</v>
      </c>
      <c r="AK153" s="21">
        <f t="shared" si="95"/>
        <v>0.64136064447042507</v>
      </c>
      <c r="AL153" s="52">
        <f t="shared" si="86"/>
        <v>0.51129987929982235</v>
      </c>
      <c r="AM153" s="21" t="str">
        <f t="shared" si="96"/>
        <v>na</v>
      </c>
      <c r="AN153" s="21">
        <f t="shared" si="97"/>
        <v>6.7609901395017824E-2</v>
      </c>
      <c r="AO153" s="21">
        <f t="shared" si="98"/>
        <v>0.28854224717369631</v>
      </c>
      <c r="AP153" s="21">
        <f t="shared" si="99"/>
        <v>3.8053029637284803</v>
      </c>
      <c r="AQ153" s="21">
        <f t="shared" si="100"/>
        <v>7.3854720430276258E-2</v>
      </c>
      <c r="AR153" s="21">
        <f t="shared" si="101"/>
        <v>0.11916144630530935</v>
      </c>
      <c r="AS153" s="21">
        <f t="shared" si="102"/>
        <v>0.80749968753529866</v>
      </c>
      <c r="AT153" s="21" t="str">
        <f t="shared" si="103"/>
        <v>na</v>
      </c>
      <c r="AU153" s="53">
        <f t="shared" si="104"/>
        <v>0.10729940976910848</v>
      </c>
    </row>
    <row r="154" spans="1:47" ht="16.5" x14ac:dyDescent="0.35">
      <c r="A154" s="1" t="s">
        <v>61</v>
      </c>
      <c r="B154" s="48">
        <v>1</v>
      </c>
      <c r="D154">
        <v>1</v>
      </c>
      <c r="E154">
        <v>1</v>
      </c>
      <c r="F154">
        <v>1</v>
      </c>
      <c r="G154" s="49">
        <v>1</v>
      </c>
      <c r="H154" t="s">
        <v>245</v>
      </c>
      <c r="I154" t="s">
        <v>246</v>
      </c>
      <c r="J154" s="19">
        <v>9</v>
      </c>
      <c r="K154" s="34"/>
      <c r="L154" s="21">
        <v>19.010299562541338</v>
      </c>
      <c r="M154" s="79">
        <v>46.103999999999999</v>
      </c>
      <c r="N154" s="21">
        <v>0.38271428571428567</v>
      </c>
      <c r="O154" s="21">
        <v>0.26177615918718988</v>
      </c>
      <c r="P154" s="21">
        <f t="shared" si="105"/>
        <v>2.0131943973592154E-2</v>
      </c>
      <c r="Q154" s="21">
        <f t="shared" si="106"/>
        <v>1.3770227992777356E-2</v>
      </c>
      <c r="R154" s="25">
        <v>1</v>
      </c>
      <c r="S154">
        <v>0</v>
      </c>
      <c r="T154">
        <v>0.25</v>
      </c>
      <c r="U154">
        <v>0.25</v>
      </c>
      <c r="V154">
        <v>0.15</v>
      </c>
      <c r="W154">
        <v>1</v>
      </c>
      <c r="X154">
        <v>0</v>
      </c>
      <c r="Y154">
        <v>1</v>
      </c>
      <c r="Z154">
        <v>0</v>
      </c>
      <c r="AA154">
        <v>0</v>
      </c>
      <c r="AB154" s="52">
        <f t="shared" si="85"/>
        <v>-3.905447473024799</v>
      </c>
      <c r="AC154" s="21" t="str">
        <f t="shared" si="87"/>
        <v>na</v>
      </c>
      <c r="AD154" s="21">
        <f t="shared" si="88"/>
        <v>-2.8403254349271267</v>
      </c>
      <c r="AE154" s="21">
        <f t="shared" si="89"/>
        <v>-2.9338483455893614</v>
      </c>
      <c r="AF154" s="21">
        <f t="shared" si="90"/>
        <v>-1.598154767526534</v>
      </c>
      <c r="AG154" s="21">
        <f t="shared" si="91"/>
        <v>-5.9372054377672159</v>
      </c>
      <c r="AH154" s="21" t="str">
        <f t="shared" si="92"/>
        <v>na</v>
      </c>
      <c r="AI154" s="21">
        <f t="shared" si="93"/>
        <v>-4.9079952917706287</v>
      </c>
      <c r="AJ154" s="21" t="str">
        <f t="shared" si="94"/>
        <v>na</v>
      </c>
      <c r="AK154" s="21" t="str">
        <f t="shared" si="95"/>
        <v>na</v>
      </c>
      <c r="AL154" s="52">
        <f t="shared" si="86"/>
        <v>0.46785452645749859</v>
      </c>
      <c r="AM154" s="21" t="str">
        <f t="shared" si="96"/>
        <v>na</v>
      </c>
      <c r="AN154" s="21">
        <f t="shared" si="97"/>
        <v>0.24746024539900754</v>
      </c>
      <c r="AO154" s="21">
        <f t="shared" si="98"/>
        <v>0.26402469838110737</v>
      </c>
      <c r="AP154" s="21">
        <f t="shared" si="99"/>
        <v>7.834420950306345E-2</v>
      </c>
      <c r="AQ154" s="21">
        <f t="shared" si="100"/>
        <v>1.0812680902917584</v>
      </c>
      <c r="AR154" s="21" t="str">
        <f t="shared" si="101"/>
        <v>na</v>
      </c>
      <c r="AS154" s="21">
        <f t="shared" si="102"/>
        <v>0.73888611991021158</v>
      </c>
      <c r="AT154" s="21" t="str">
        <f t="shared" si="103"/>
        <v>na</v>
      </c>
      <c r="AU154" s="53" t="str">
        <f t="shared" si="104"/>
        <v>na</v>
      </c>
    </row>
    <row r="155" spans="1:47" ht="16.5" x14ac:dyDescent="0.35">
      <c r="A155" s="1" t="s">
        <v>98</v>
      </c>
      <c r="B155" s="48">
        <v>1</v>
      </c>
      <c r="C155">
        <v>1</v>
      </c>
      <c r="D155">
        <v>1</v>
      </c>
      <c r="G155" s="49">
        <v>1</v>
      </c>
      <c r="H155" t="s">
        <v>245</v>
      </c>
      <c r="I155" t="s">
        <v>246</v>
      </c>
      <c r="J155" s="19">
        <v>3</v>
      </c>
      <c r="K155" s="34"/>
      <c r="L155" s="21">
        <v>7.1291534107509698</v>
      </c>
      <c r="M155" s="79">
        <v>46.103999999999999</v>
      </c>
      <c r="N155" s="21">
        <v>0.11899999999999999</v>
      </c>
      <c r="O155" s="21">
        <v>9.1568567923600006E-2</v>
      </c>
      <c r="P155" s="21">
        <f t="shared" si="105"/>
        <v>1.6692024023574042E-2</v>
      </c>
      <c r="Q155" s="21">
        <f t="shared" si="106"/>
        <v>1.2844241475504224E-2</v>
      </c>
      <c r="R155" s="23">
        <v>1</v>
      </c>
      <c r="S155">
        <v>0.25</v>
      </c>
      <c r="T155">
        <v>0</v>
      </c>
      <c r="U155">
        <v>1</v>
      </c>
      <c r="V155">
        <v>0.3</v>
      </c>
      <c r="W155">
        <v>0.25</v>
      </c>
      <c r="X155">
        <v>0.25</v>
      </c>
      <c r="Y155">
        <v>0</v>
      </c>
      <c r="Z155">
        <v>0</v>
      </c>
      <c r="AA155">
        <v>0.125</v>
      </c>
      <c r="AB155" s="52">
        <f t="shared" si="85"/>
        <v>-4.0928242770270487</v>
      </c>
      <c r="AC155" s="21">
        <f t="shared" si="87"/>
        <v>-2.0009363132132236</v>
      </c>
      <c r="AD155" s="21" t="str">
        <f t="shared" si="88"/>
        <v>na</v>
      </c>
      <c r="AE155" s="21">
        <f t="shared" si="89"/>
        <v>-12.298437827554448</v>
      </c>
      <c r="AF155" s="21">
        <f t="shared" si="90"/>
        <v>-3.3496630929787354</v>
      </c>
      <c r="AG155" s="21">
        <f t="shared" si="91"/>
        <v>-1.5555156432926096</v>
      </c>
      <c r="AH155" s="21">
        <f t="shared" si="92"/>
        <v>-1.9758462027027131</v>
      </c>
      <c r="AI155" s="21" t="str">
        <f t="shared" si="93"/>
        <v>na</v>
      </c>
      <c r="AJ155" s="21" t="str">
        <f t="shared" si="94"/>
        <v>na</v>
      </c>
      <c r="AK155" s="21">
        <f t="shared" si="95"/>
        <v>-0.93746254390005013</v>
      </c>
      <c r="AL155" s="52">
        <f t="shared" si="86"/>
        <v>0.59210526315789469</v>
      </c>
      <c r="AM155" s="21">
        <f t="shared" si="96"/>
        <v>0.1415204678362573</v>
      </c>
      <c r="AN155" s="21" t="str">
        <f t="shared" si="97"/>
        <v>na</v>
      </c>
      <c r="AO155" s="21">
        <f t="shared" si="98"/>
        <v>5.3462913679200978</v>
      </c>
      <c r="AP155" s="21">
        <f t="shared" si="99"/>
        <v>0.39660207317816909</v>
      </c>
      <c r="AQ155" s="21">
        <f t="shared" si="100"/>
        <v>8.5526655581662406E-2</v>
      </c>
      <c r="AR155" s="21">
        <f t="shared" si="101"/>
        <v>0.13799361662181611</v>
      </c>
      <c r="AS155" s="21" t="str">
        <f t="shared" si="102"/>
        <v>na</v>
      </c>
      <c r="AT155" s="21" t="str">
        <f t="shared" si="103"/>
        <v>na</v>
      </c>
      <c r="AU155" s="53">
        <f t="shared" si="104"/>
        <v>3.1064228562417553E-2</v>
      </c>
    </row>
    <row r="156" spans="1:47" ht="16.5" x14ac:dyDescent="0.35">
      <c r="A156" s="1" t="s">
        <v>107</v>
      </c>
      <c r="B156" s="48"/>
      <c r="D156">
        <v>1</v>
      </c>
      <c r="G156" s="49"/>
      <c r="H156" t="s">
        <v>245</v>
      </c>
      <c r="I156" t="s">
        <v>246</v>
      </c>
      <c r="J156" s="19">
        <v>18</v>
      </c>
      <c r="K156" s="34"/>
      <c r="L156" s="21">
        <v>4.5150457938387527</v>
      </c>
      <c r="M156" s="79">
        <v>46.103999999999999</v>
      </c>
      <c r="N156" s="21">
        <v>0</v>
      </c>
      <c r="O156" s="21">
        <v>0</v>
      </c>
      <c r="P156" s="21">
        <f t="shared" si="105"/>
        <v>0.01</v>
      </c>
      <c r="Q156" s="21">
        <f t="shared" si="106"/>
        <v>0.01</v>
      </c>
      <c r="R156" s="23">
        <v>1</v>
      </c>
      <c r="S156">
        <v>1</v>
      </c>
      <c r="T156">
        <v>0.25</v>
      </c>
      <c r="U156">
        <v>0.25</v>
      </c>
      <c r="V156">
        <v>0.3</v>
      </c>
      <c r="W156">
        <v>0.25</v>
      </c>
      <c r="X156">
        <v>0</v>
      </c>
      <c r="Y156">
        <v>0</v>
      </c>
      <c r="Z156">
        <v>0</v>
      </c>
      <c r="AA156">
        <v>0</v>
      </c>
      <c r="AB156" s="52">
        <f t="shared" si="85"/>
        <v>-4.6051701859880909</v>
      </c>
      <c r="AC156" s="21">
        <f t="shared" si="87"/>
        <v>-9.0056661414878221</v>
      </c>
      <c r="AD156" s="21">
        <f t="shared" si="88"/>
        <v>-3.3492146807186116</v>
      </c>
      <c r="AE156" s="21">
        <f t="shared" si="89"/>
        <v>-3.4594937006934927</v>
      </c>
      <c r="AF156" s="21">
        <f t="shared" si="90"/>
        <v>-3.7689789653259482</v>
      </c>
      <c r="AG156" s="21">
        <f t="shared" si="91"/>
        <v>-1.7502374349510512</v>
      </c>
      <c r="AH156" s="21" t="str">
        <f t="shared" si="92"/>
        <v>na</v>
      </c>
      <c r="AI156" s="21" t="str">
        <f t="shared" si="93"/>
        <v>na</v>
      </c>
      <c r="AJ156" s="21" t="str">
        <f t="shared" si="94"/>
        <v>na</v>
      </c>
      <c r="AK156" s="21" t="str">
        <f t="shared" si="95"/>
        <v>na</v>
      </c>
      <c r="AL156" s="52">
        <f t="shared" si="86"/>
        <v>1</v>
      </c>
      <c r="AM156" s="21">
        <f t="shared" si="96"/>
        <v>3.8241975308641978</v>
      </c>
      <c r="AN156" s="21">
        <f t="shared" si="97"/>
        <v>0.52892561983471076</v>
      </c>
      <c r="AO156" s="21">
        <f t="shared" si="98"/>
        <v>0.56433075550267697</v>
      </c>
      <c r="AP156" s="21">
        <f t="shared" si="99"/>
        <v>0.6698168347009078</v>
      </c>
      <c r="AQ156" s="21">
        <f t="shared" si="100"/>
        <v>0.14444501831569651</v>
      </c>
      <c r="AR156" s="21" t="str">
        <f t="shared" si="101"/>
        <v>na</v>
      </c>
      <c r="AS156" s="21" t="str">
        <f t="shared" si="102"/>
        <v>na</v>
      </c>
      <c r="AT156" s="21" t="str">
        <f t="shared" si="103"/>
        <v>na</v>
      </c>
      <c r="AU156" s="53" t="str">
        <f t="shared" si="104"/>
        <v>na</v>
      </c>
    </row>
    <row r="157" spans="1:47" ht="16.5" x14ac:dyDescent="0.35">
      <c r="A157" s="1" t="s">
        <v>108</v>
      </c>
      <c r="B157" s="48">
        <v>1</v>
      </c>
      <c r="D157">
        <v>1</v>
      </c>
      <c r="E157">
        <v>1</v>
      </c>
      <c r="F157">
        <v>1</v>
      </c>
      <c r="G157" s="49">
        <v>1</v>
      </c>
      <c r="H157" t="s">
        <v>245</v>
      </c>
      <c r="I157" t="s">
        <v>246</v>
      </c>
      <c r="J157" s="19">
        <v>2</v>
      </c>
      <c r="K157" s="34"/>
      <c r="L157" s="21">
        <v>198.42627906669691</v>
      </c>
      <c r="M157" s="79">
        <v>46.103999999999999</v>
      </c>
      <c r="N157" s="21">
        <v>0</v>
      </c>
      <c r="O157" s="21">
        <v>0</v>
      </c>
      <c r="P157" s="21">
        <f t="shared" si="105"/>
        <v>0.01</v>
      </c>
      <c r="Q157" s="21">
        <f t="shared" si="106"/>
        <v>0.01</v>
      </c>
      <c r="R157" s="23">
        <v>1</v>
      </c>
      <c r="S157">
        <v>0.125</v>
      </c>
      <c r="T157">
        <v>0.125</v>
      </c>
      <c r="U157">
        <v>0.125</v>
      </c>
      <c r="V157">
        <v>0.15</v>
      </c>
      <c r="W157">
        <v>1</v>
      </c>
      <c r="X157">
        <v>0</v>
      </c>
      <c r="Y157">
        <v>1</v>
      </c>
      <c r="Z157">
        <v>0</v>
      </c>
      <c r="AA157">
        <v>1</v>
      </c>
      <c r="AB157" s="52">
        <f t="shared" si="85"/>
        <v>-4.6051701859880909</v>
      </c>
      <c r="AC157" s="21">
        <f t="shared" si="87"/>
        <v>-1.1257082676859778</v>
      </c>
      <c r="AD157" s="21">
        <f t="shared" si="88"/>
        <v>-1.6746073403593058</v>
      </c>
      <c r="AE157" s="21">
        <f t="shared" si="89"/>
        <v>-1.7297468503467464</v>
      </c>
      <c r="AF157" s="21">
        <f t="shared" si="90"/>
        <v>-1.8844894826629741</v>
      </c>
      <c r="AG157" s="21">
        <f t="shared" si="91"/>
        <v>-7.0009497398042049</v>
      </c>
      <c r="AH157" s="21" t="str">
        <f t="shared" si="92"/>
        <v>na</v>
      </c>
      <c r="AI157" s="21">
        <f t="shared" si="93"/>
        <v>-5.7873403103605128</v>
      </c>
      <c r="AJ157" s="21" t="str">
        <f t="shared" si="94"/>
        <v>na</v>
      </c>
      <c r="AK157" s="21">
        <f t="shared" si="95"/>
        <v>-8.438524139687674</v>
      </c>
      <c r="AL157" s="52">
        <f t="shared" si="86"/>
        <v>1</v>
      </c>
      <c r="AM157" s="21">
        <f t="shared" si="96"/>
        <v>5.975308641975309E-2</v>
      </c>
      <c r="AN157" s="21">
        <f t="shared" si="97"/>
        <v>0.13223140495867769</v>
      </c>
      <c r="AO157" s="21">
        <f t="shared" si="98"/>
        <v>0.14108268887566924</v>
      </c>
      <c r="AP157" s="21">
        <f t="shared" si="99"/>
        <v>0.16745420867522695</v>
      </c>
      <c r="AQ157" s="21">
        <f t="shared" si="100"/>
        <v>2.3111202930511441</v>
      </c>
      <c r="AR157" s="21" t="str">
        <f t="shared" si="101"/>
        <v>na</v>
      </c>
      <c r="AS157" s="21">
        <f t="shared" si="102"/>
        <v>1.5793074088753833</v>
      </c>
      <c r="AT157" s="21" t="str">
        <f t="shared" si="103"/>
        <v>na</v>
      </c>
      <c r="AU157" s="53">
        <f t="shared" si="104"/>
        <v>3.3576979495021999</v>
      </c>
    </row>
    <row r="158" spans="1:47" ht="16.5" x14ac:dyDescent="0.35">
      <c r="A158" s="1" t="s">
        <v>109</v>
      </c>
      <c r="B158" s="48"/>
      <c r="D158">
        <v>1</v>
      </c>
      <c r="G158" s="49"/>
      <c r="H158" t="s">
        <v>245</v>
      </c>
      <c r="I158" t="s">
        <v>246</v>
      </c>
      <c r="J158" s="19">
        <v>9</v>
      </c>
      <c r="K158" s="34"/>
      <c r="L158" s="21">
        <v>0.41363234965842854</v>
      </c>
      <c r="M158" s="79">
        <v>46.103999999999999</v>
      </c>
      <c r="N158" s="21">
        <v>0</v>
      </c>
      <c r="O158" s="21">
        <v>0</v>
      </c>
      <c r="P158" s="21">
        <f t="shared" si="105"/>
        <v>0.01</v>
      </c>
      <c r="Q158" s="21">
        <f t="shared" si="106"/>
        <v>0.01</v>
      </c>
      <c r="R158" s="23">
        <v>1</v>
      </c>
      <c r="S158">
        <v>0.25</v>
      </c>
      <c r="T158">
        <v>0</v>
      </c>
      <c r="U158">
        <v>0.375</v>
      </c>
      <c r="V158">
        <v>1</v>
      </c>
      <c r="W158">
        <v>1</v>
      </c>
      <c r="X158">
        <v>0</v>
      </c>
      <c r="Y158">
        <v>1</v>
      </c>
      <c r="Z158">
        <v>1</v>
      </c>
      <c r="AA158">
        <v>0</v>
      </c>
      <c r="AB158" s="52">
        <f t="shared" si="85"/>
        <v>-4.6051701859880909</v>
      </c>
      <c r="AC158" s="21">
        <f t="shared" si="87"/>
        <v>-2.2514165353719555</v>
      </c>
      <c r="AD158" s="21" t="str">
        <f t="shared" si="88"/>
        <v>na</v>
      </c>
      <c r="AE158" s="21">
        <f t="shared" si="89"/>
        <v>-5.1892405510402382</v>
      </c>
      <c r="AF158" s="21">
        <f t="shared" si="90"/>
        <v>-12.56326321775316</v>
      </c>
      <c r="AG158" s="21">
        <f t="shared" si="91"/>
        <v>-7.0009497398042049</v>
      </c>
      <c r="AH158" s="21" t="str">
        <f t="shared" si="92"/>
        <v>na</v>
      </c>
      <c r="AI158" s="21">
        <f t="shared" si="93"/>
        <v>-5.7873403103605128</v>
      </c>
      <c r="AJ158" s="21">
        <f t="shared" si="94"/>
        <v>-6.2797775263473969</v>
      </c>
      <c r="AK158" s="21" t="str">
        <f t="shared" si="95"/>
        <v>na</v>
      </c>
      <c r="AL158" s="52">
        <f t="shared" si="86"/>
        <v>1</v>
      </c>
      <c r="AM158" s="21">
        <f t="shared" si="96"/>
        <v>0.23901234567901236</v>
      </c>
      <c r="AN158" s="21" t="str">
        <f t="shared" si="97"/>
        <v>na</v>
      </c>
      <c r="AO158" s="21">
        <f t="shared" si="98"/>
        <v>1.2697441998810231</v>
      </c>
      <c r="AP158" s="21">
        <f t="shared" si="99"/>
        <v>7.4424092744545316</v>
      </c>
      <c r="AQ158" s="21">
        <f t="shared" si="100"/>
        <v>2.3111202930511441</v>
      </c>
      <c r="AR158" s="21" t="str">
        <f t="shared" si="101"/>
        <v>na</v>
      </c>
      <c r="AS158" s="21">
        <f t="shared" si="102"/>
        <v>1.5793074088753833</v>
      </c>
      <c r="AT158" s="21">
        <f t="shared" si="103"/>
        <v>1.8595041322314052</v>
      </c>
      <c r="AU158" s="53" t="str">
        <f t="shared" si="104"/>
        <v>na</v>
      </c>
    </row>
    <row r="159" spans="1:47" ht="16.5" x14ac:dyDescent="0.35">
      <c r="A159" s="1" t="s">
        <v>232</v>
      </c>
      <c r="B159" s="48">
        <v>1</v>
      </c>
      <c r="C159">
        <v>1</v>
      </c>
      <c r="E159">
        <v>1</v>
      </c>
      <c r="G159" s="49">
        <v>1</v>
      </c>
      <c r="H159" t="s">
        <v>245</v>
      </c>
      <c r="I159" t="s">
        <v>246</v>
      </c>
      <c r="J159" s="19">
        <v>50</v>
      </c>
      <c r="K159" s="34"/>
      <c r="L159" s="21">
        <v>4.255009574814542</v>
      </c>
      <c r="M159" s="79">
        <v>46.103999999999999</v>
      </c>
      <c r="N159" s="21">
        <v>0</v>
      </c>
      <c r="O159" s="21">
        <v>0</v>
      </c>
      <c r="P159" s="21">
        <f t="shared" si="105"/>
        <v>0.01</v>
      </c>
      <c r="Q159" s="21">
        <f t="shared" si="106"/>
        <v>0.01</v>
      </c>
      <c r="R159" s="23">
        <v>1</v>
      </c>
      <c r="S159">
        <v>1</v>
      </c>
      <c r="T159">
        <v>0.375</v>
      </c>
      <c r="U159">
        <v>0.125</v>
      </c>
      <c r="V159">
        <v>0.1</v>
      </c>
      <c r="W159">
        <v>0.05</v>
      </c>
      <c r="X159">
        <v>0</v>
      </c>
      <c r="Y159">
        <v>0</v>
      </c>
      <c r="Z159">
        <v>0</v>
      </c>
      <c r="AA159">
        <v>0.125</v>
      </c>
      <c r="AB159" s="52">
        <f t="shared" si="85"/>
        <v>-4.6051701859880909</v>
      </c>
      <c r="AC159" s="21">
        <f t="shared" si="87"/>
        <v>-9.0056661414878221</v>
      </c>
      <c r="AD159" s="21">
        <f t="shared" si="88"/>
        <v>-5.0238220210779172</v>
      </c>
      <c r="AE159" s="21">
        <f t="shared" si="89"/>
        <v>-1.7297468503467464</v>
      </c>
      <c r="AF159" s="21">
        <f t="shared" si="90"/>
        <v>-1.2563263217753162</v>
      </c>
      <c r="AG159" s="21">
        <f t="shared" si="91"/>
        <v>-0.35004748699021027</v>
      </c>
      <c r="AH159" s="21" t="str">
        <f t="shared" si="92"/>
        <v>na</v>
      </c>
      <c r="AI159" s="21" t="str">
        <f t="shared" si="93"/>
        <v>na</v>
      </c>
      <c r="AJ159" s="21" t="str">
        <f t="shared" si="94"/>
        <v>na</v>
      </c>
      <c r="AK159" s="21">
        <f t="shared" si="95"/>
        <v>-1.0548155174609593</v>
      </c>
      <c r="AL159" s="52">
        <f t="shared" si="86"/>
        <v>1</v>
      </c>
      <c r="AM159" s="21">
        <f t="shared" si="96"/>
        <v>3.8241975308641978</v>
      </c>
      <c r="AN159" s="21">
        <f t="shared" si="97"/>
        <v>1.190082644628099</v>
      </c>
      <c r="AO159" s="21">
        <f t="shared" si="98"/>
        <v>0.14108268887566924</v>
      </c>
      <c r="AP159" s="21">
        <f t="shared" si="99"/>
        <v>7.4424092744545325E-2</v>
      </c>
      <c r="AQ159" s="21">
        <f t="shared" si="100"/>
        <v>5.7778007326278608E-3</v>
      </c>
      <c r="AR159" s="21" t="str">
        <f t="shared" si="101"/>
        <v>na</v>
      </c>
      <c r="AS159" s="21" t="str">
        <f t="shared" si="102"/>
        <v>na</v>
      </c>
      <c r="AT159" s="21" t="str">
        <f t="shared" si="103"/>
        <v>na</v>
      </c>
      <c r="AU159" s="53">
        <f t="shared" si="104"/>
        <v>5.2464030460971874E-2</v>
      </c>
    </row>
    <row r="160" spans="1:47" ht="16.5" x14ac:dyDescent="0.35">
      <c r="A160" s="14" t="s">
        <v>62</v>
      </c>
      <c r="B160" s="33"/>
      <c r="C160" s="15"/>
      <c r="D160" s="15">
        <v>1</v>
      </c>
      <c r="E160" s="15">
        <v>1</v>
      </c>
      <c r="F160" s="15"/>
      <c r="G160" s="37"/>
      <c r="H160" t="s">
        <v>245</v>
      </c>
      <c r="I160" t="s">
        <v>246</v>
      </c>
      <c r="J160" s="19">
        <v>2</v>
      </c>
      <c r="K160" s="34"/>
      <c r="L160" s="21">
        <v>31.533756763271715</v>
      </c>
      <c r="M160" s="79">
        <v>46.103999999999999</v>
      </c>
      <c r="N160" s="21">
        <v>37.722008497207213</v>
      </c>
      <c r="O160" s="21">
        <v>11.803552694384283</v>
      </c>
      <c r="P160" s="21">
        <f t="shared" si="105"/>
        <v>1.1962421344336345</v>
      </c>
      <c r="Q160" s="21">
        <f t="shared" si="106"/>
        <v>0.37431482658394272</v>
      </c>
      <c r="R160" s="26">
        <v>1</v>
      </c>
      <c r="S160" s="15">
        <v>0.25</v>
      </c>
      <c r="T160" s="15">
        <v>0</v>
      </c>
      <c r="U160" s="15">
        <v>0.25</v>
      </c>
      <c r="V160" s="15">
        <v>0.15</v>
      </c>
      <c r="W160" s="15">
        <v>1</v>
      </c>
      <c r="X160" s="15">
        <v>0</v>
      </c>
      <c r="Y160" s="15">
        <v>0.25</v>
      </c>
      <c r="Z160" s="15">
        <v>0</v>
      </c>
      <c r="AA160" s="15">
        <v>0.25</v>
      </c>
      <c r="AB160" s="52">
        <f t="shared" si="85"/>
        <v>0.17918508857731585</v>
      </c>
      <c r="AC160" s="21">
        <f t="shared" si="87"/>
        <v>8.7601598860021085E-2</v>
      </c>
      <c r="AD160" s="21" t="str">
        <f t="shared" si="88"/>
        <v>na</v>
      </c>
      <c r="AE160" s="21">
        <f t="shared" si="89"/>
        <v>0.13460733483369094</v>
      </c>
      <c r="AF160" s="21">
        <f t="shared" si="90"/>
        <v>7.3324633235358649E-2</v>
      </c>
      <c r="AG160" s="21">
        <f t="shared" si="91"/>
        <v>0.27240378717578123</v>
      </c>
      <c r="AH160" s="21" t="str">
        <f t="shared" si="92"/>
        <v>na</v>
      </c>
      <c r="AI160" s="21">
        <f t="shared" si="93"/>
        <v>5.6295698326972794E-2</v>
      </c>
      <c r="AJ160" s="21" t="str">
        <f t="shared" si="94"/>
        <v>na</v>
      </c>
      <c r="AK160" s="21">
        <f t="shared" si="95"/>
        <v>8.2084789180669832E-2</v>
      </c>
      <c r="AL160" s="52">
        <f t="shared" si="86"/>
        <v>9.7911988155803487E-2</v>
      </c>
      <c r="AM160" s="21">
        <f t="shared" si="96"/>
        <v>2.3402173959214265E-2</v>
      </c>
      <c r="AN160" s="21" t="str">
        <f t="shared" si="97"/>
        <v>na</v>
      </c>
      <c r="AO160" s="21">
        <f t="shared" si="98"/>
        <v>5.5254746248733749E-2</v>
      </c>
      <c r="AP160" s="21">
        <f t="shared" si="99"/>
        <v>1.6395774496448266E-2</v>
      </c>
      <c r="AQ160" s="21">
        <f t="shared" si="100"/>
        <v>0.22628638275986074</v>
      </c>
      <c r="AR160" s="21" t="str">
        <f t="shared" si="101"/>
        <v>na</v>
      </c>
      <c r="AS160" s="21">
        <f t="shared" si="102"/>
        <v>9.6645705195112022E-3</v>
      </c>
      <c r="AT160" s="21" t="str">
        <f t="shared" si="103"/>
        <v>na</v>
      </c>
      <c r="AU160" s="53">
        <f t="shared" si="104"/>
        <v>2.0547430116401567E-2</v>
      </c>
    </row>
    <row r="161" spans="1:47" ht="16.5" x14ac:dyDescent="0.35">
      <c r="A161" s="10" t="s">
        <v>114</v>
      </c>
      <c r="B161" s="48"/>
      <c r="D161">
        <v>1</v>
      </c>
      <c r="E161">
        <v>1</v>
      </c>
      <c r="F161">
        <v>1</v>
      </c>
      <c r="G161" s="49">
        <v>1</v>
      </c>
      <c r="H161" t="s">
        <v>245</v>
      </c>
      <c r="I161" t="s">
        <v>246</v>
      </c>
      <c r="J161" s="19">
        <v>2</v>
      </c>
      <c r="K161" s="34"/>
      <c r="L161" s="21">
        <v>9.8996422782294022</v>
      </c>
      <c r="M161" s="79">
        <v>46.103999999999999</v>
      </c>
      <c r="N161" s="21">
        <v>6.197571428571429</v>
      </c>
      <c r="O161" s="21">
        <v>1.7838816313903874</v>
      </c>
      <c r="P161" s="21">
        <f t="shared" si="105"/>
        <v>0.62603993703900718</v>
      </c>
      <c r="Q161" s="21">
        <f t="shared" si="106"/>
        <v>0.18019657491194163</v>
      </c>
      <c r="R161" s="23">
        <v>1</v>
      </c>
      <c r="S161">
        <v>1</v>
      </c>
      <c r="T161">
        <v>0.25</v>
      </c>
      <c r="U161">
        <v>0.375</v>
      </c>
      <c r="V161">
        <v>0.25</v>
      </c>
      <c r="W161">
        <v>1</v>
      </c>
      <c r="X161">
        <v>0</v>
      </c>
      <c r="Y161">
        <v>0.25</v>
      </c>
      <c r="Z161">
        <v>0</v>
      </c>
      <c r="AA161">
        <v>0.25</v>
      </c>
      <c r="AB161" s="52">
        <f t="shared" si="85"/>
        <v>-0.46834111273008006</v>
      </c>
      <c r="AC161" s="21">
        <f t="shared" si="87"/>
        <v>-0.91586706489437875</v>
      </c>
      <c r="AD161" s="21">
        <f t="shared" si="88"/>
        <v>-0.34061171834914916</v>
      </c>
      <c r="AE161" s="21">
        <f t="shared" si="89"/>
        <v>-0.52774047336901697</v>
      </c>
      <c r="AF161" s="21">
        <f t="shared" si="90"/>
        <v>-0.31941776510377468</v>
      </c>
      <c r="AG161" s="21">
        <f t="shared" si="91"/>
        <v>-0.71198945074464282</v>
      </c>
      <c r="AH161" s="21" t="str">
        <f t="shared" si="92"/>
        <v>na</v>
      </c>
      <c r="AI161" s="21">
        <f t="shared" si="93"/>
        <v>-0.14714165227535081</v>
      </c>
      <c r="AJ161" s="21" t="str">
        <f t="shared" si="94"/>
        <v>na</v>
      </c>
      <c r="AK161" s="21">
        <f t="shared" si="95"/>
        <v>-0.2145473253847294</v>
      </c>
      <c r="AL161" s="52">
        <f t="shared" si="86"/>
        <v>8.2849327119620245E-2</v>
      </c>
      <c r="AM161" s="21">
        <f t="shared" si="96"/>
        <v>0.31683219220461195</v>
      </c>
      <c r="AN161" s="21">
        <f t="shared" si="97"/>
        <v>4.3821131699633843E-2</v>
      </c>
      <c r="AO161" s="21">
        <f t="shared" si="98"/>
        <v>0.10519745257418335</v>
      </c>
      <c r="AP161" s="21">
        <f t="shared" si="99"/>
        <v>3.8537412533586189E-2</v>
      </c>
      <c r="AQ161" s="21">
        <f t="shared" si="100"/>
        <v>0.19147476117178686</v>
      </c>
      <c r="AR161" s="21" t="str">
        <f t="shared" si="101"/>
        <v>na</v>
      </c>
      <c r="AS161" s="21">
        <f t="shared" si="102"/>
        <v>8.1777847587722798E-3</v>
      </c>
      <c r="AT161" s="21" t="str">
        <f t="shared" si="103"/>
        <v>na</v>
      </c>
      <c r="AU161" s="53">
        <f t="shared" si="104"/>
        <v>1.7386438486699119E-2</v>
      </c>
    </row>
    <row r="162" spans="1:47" ht="16.5" x14ac:dyDescent="0.35">
      <c r="A162" s="1" t="s">
        <v>86</v>
      </c>
      <c r="B162" s="48"/>
      <c r="G162" s="49">
        <v>1</v>
      </c>
      <c r="H162" t="s">
        <v>245</v>
      </c>
      <c r="I162" t="s">
        <v>246</v>
      </c>
      <c r="J162" s="19">
        <v>37</v>
      </c>
      <c r="K162" s="34"/>
      <c r="L162" s="21">
        <v>5.6599237518427173E-2</v>
      </c>
      <c r="M162" s="79">
        <v>46.103999999999999</v>
      </c>
      <c r="N162" s="21">
        <v>0</v>
      </c>
      <c r="O162" s="21">
        <v>0</v>
      </c>
      <c r="P162" s="21">
        <f t="shared" si="105"/>
        <v>0.01</v>
      </c>
      <c r="Q162" s="21">
        <f t="shared" si="106"/>
        <v>0.01</v>
      </c>
      <c r="R162" s="25">
        <v>1</v>
      </c>
      <c r="S162" s="3">
        <v>0.25</v>
      </c>
      <c r="T162" s="3">
        <v>0</v>
      </c>
      <c r="U162" s="3">
        <v>0.25</v>
      </c>
      <c r="V162" s="3">
        <v>0.25</v>
      </c>
      <c r="W162" s="3">
        <v>1</v>
      </c>
      <c r="X162" s="3">
        <v>0</v>
      </c>
      <c r="Y162" s="3">
        <v>0</v>
      </c>
      <c r="Z162" s="3">
        <v>0</v>
      </c>
      <c r="AA162" s="3">
        <v>0</v>
      </c>
      <c r="AB162" s="52">
        <f t="shared" si="85"/>
        <v>-4.6051701859880909</v>
      </c>
      <c r="AC162" s="21">
        <f t="shared" si="87"/>
        <v>-2.2514165353719555</v>
      </c>
      <c r="AD162" s="21" t="str">
        <f t="shared" si="88"/>
        <v>na</v>
      </c>
      <c r="AE162" s="21">
        <f t="shared" si="89"/>
        <v>-3.4594937006934927</v>
      </c>
      <c r="AF162" s="21">
        <f t="shared" si="90"/>
        <v>-3.1408158044382901</v>
      </c>
      <c r="AG162" s="21">
        <f t="shared" si="91"/>
        <v>-7.0009497398042049</v>
      </c>
      <c r="AH162" s="21" t="str">
        <f t="shared" si="92"/>
        <v>na</v>
      </c>
      <c r="AI162" s="21" t="str">
        <f t="shared" si="93"/>
        <v>na</v>
      </c>
      <c r="AJ162" s="21" t="str">
        <f t="shared" si="94"/>
        <v>na</v>
      </c>
      <c r="AK162" s="21" t="str">
        <f t="shared" si="95"/>
        <v>na</v>
      </c>
      <c r="AL162" s="52">
        <f t="shared" si="86"/>
        <v>1</v>
      </c>
      <c r="AM162" s="21">
        <f t="shared" si="96"/>
        <v>0.23901234567901236</v>
      </c>
      <c r="AN162" s="21" t="str">
        <f t="shared" si="97"/>
        <v>na</v>
      </c>
      <c r="AO162" s="21">
        <f t="shared" si="98"/>
        <v>0.56433075550267697</v>
      </c>
      <c r="AP162" s="21">
        <f t="shared" si="99"/>
        <v>0.46515057965340822</v>
      </c>
      <c r="AQ162" s="21">
        <f t="shared" si="100"/>
        <v>2.3111202930511441</v>
      </c>
      <c r="AR162" s="21" t="str">
        <f t="shared" si="101"/>
        <v>na</v>
      </c>
      <c r="AS162" s="21" t="str">
        <f t="shared" si="102"/>
        <v>na</v>
      </c>
      <c r="AT162" s="21" t="str">
        <f t="shared" si="103"/>
        <v>na</v>
      </c>
      <c r="AU162" s="53" t="str">
        <f t="shared" si="104"/>
        <v>na</v>
      </c>
    </row>
    <row r="163" spans="1:47" ht="16.5" x14ac:dyDescent="0.35">
      <c r="A163" s="1" t="s">
        <v>87</v>
      </c>
      <c r="B163" s="48"/>
      <c r="C163">
        <v>1</v>
      </c>
      <c r="E163">
        <v>1</v>
      </c>
      <c r="F163">
        <v>1</v>
      </c>
      <c r="G163" s="49">
        <v>1</v>
      </c>
      <c r="H163" t="s">
        <v>245</v>
      </c>
      <c r="I163" t="s">
        <v>246</v>
      </c>
      <c r="J163" s="19">
        <v>3</v>
      </c>
      <c r="K163" s="34"/>
      <c r="L163" s="21">
        <v>162.83519067231865</v>
      </c>
      <c r="M163" s="79">
        <v>46.103999999999999</v>
      </c>
      <c r="N163" s="21">
        <v>0</v>
      </c>
      <c r="O163" s="21">
        <v>0</v>
      </c>
      <c r="P163" s="21">
        <f t="shared" si="105"/>
        <v>0.01</v>
      </c>
      <c r="Q163" s="21">
        <f t="shared" si="106"/>
        <v>0.01</v>
      </c>
      <c r="R163" s="25">
        <v>1</v>
      </c>
      <c r="S163" s="3">
        <v>1</v>
      </c>
      <c r="T163" s="3">
        <v>0.125</v>
      </c>
      <c r="U163" s="3">
        <v>0.25</v>
      </c>
      <c r="V163" s="3">
        <v>1</v>
      </c>
      <c r="W163" s="3">
        <v>0.1</v>
      </c>
      <c r="X163" s="3">
        <v>0</v>
      </c>
      <c r="Y163" s="3">
        <v>0</v>
      </c>
      <c r="Z163" s="3">
        <v>0</v>
      </c>
      <c r="AA163" s="3">
        <v>0</v>
      </c>
      <c r="AB163" s="52">
        <f t="shared" si="85"/>
        <v>-4.6051701859880909</v>
      </c>
      <c r="AC163" s="21">
        <f t="shared" si="87"/>
        <v>-9.0056661414878221</v>
      </c>
      <c r="AD163" s="21">
        <f t="shared" si="88"/>
        <v>-1.6746073403593058</v>
      </c>
      <c r="AE163" s="21">
        <f t="shared" si="89"/>
        <v>-3.4594937006934927</v>
      </c>
      <c r="AF163" s="21">
        <f t="shared" si="90"/>
        <v>-12.56326321775316</v>
      </c>
      <c r="AG163" s="21">
        <f t="shared" si="91"/>
        <v>-0.70009497398042053</v>
      </c>
      <c r="AH163" s="21" t="str">
        <f t="shared" si="92"/>
        <v>na</v>
      </c>
      <c r="AI163" s="21" t="str">
        <f t="shared" si="93"/>
        <v>na</v>
      </c>
      <c r="AJ163" s="21" t="str">
        <f t="shared" si="94"/>
        <v>na</v>
      </c>
      <c r="AK163" s="21" t="str">
        <f t="shared" si="95"/>
        <v>na</v>
      </c>
      <c r="AL163" s="52">
        <f t="shared" si="86"/>
        <v>1</v>
      </c>
      <c r="AM163" s="21">
        <f t="shared" si="96"/>
        <v>3.8241975308641978</v>
      </c>
      <c r="AN163" s="21">
        <f t="shared" si="97"/>
        <v>0.13223140495867769</v>
      </c>
      <c r="AO163" s="21">
        <f t="shared" si="98"/>
        <v>0.56433075550267697</v>
      </c>
      <c r="AP163" s="21">
        <f t="shared" si="99"/>
        <v>7.4424092744545316</v>
      </c>
      <c r="AQ163" s="21">
        <f t="shared" si="100"/>
        <v>2.3111202930511443E-2</v>
      </c>
      <c r="AR163" s="21" t="str">
        <f t="shared" si="101"/>
        <v>na</v>
      </c>
      <c r="AS163" s="21" t="str">
        <f t="shared" si="102"/>
        <v>na</v>
      </c>
      <c r="AT163" s="21" t="str">
        <f t="shared" si="103"/>
        <v>na</v>
      </c>
      <c r="AU163" s="53" t="str">
        <f t="shared" si="104"/>
        <v>na</v>
      </c>
    </row>
    <row r="164" spans="1:47" ht="16.5" x14ac:dyDescent="0.35">
      <c r="A164" s="1" t="s">
        <v>236</v>
      </c>
      <c r="B164" s="48">
        <v>1</v>
      </c>
      <c r="C164">
        <v>1</v>
      </c>
      <c r="G164" s="49"/>
      <c r="H164" t="s">
        <v>245</v>
      </c>
      <c r="I164" t="s">
        <v>246</v>
      </c>
      <c r="J164" s="19">
        <v>45</v>
      </c>
      <c r="K164" s="34"/>
      <c r="L164" s="21">
        <v>2.6927313580213714</v>
      </c>
      <c r="M164" s="79">
        <v>46.103999999999999</v>
      </c>
      <c r="N164" s="21">
        <v>0</v>
      </c>
      <c r="O164" s="21">
        <v>0</v>
      </c>
      <c r="P164" s="21">
        <f t="shared" si="105"/>
        <v>0.01</v>
      </c>
      <c r="Q164" s="21">
        <f t="shared" si="106"/>
        <v>0.01</v>
      </c>
      <c r="R164" s="25">
        <v>1</v>
      </c>
      <c r="S164" s="3">
        <v>0.25</v>
      </c>
      <c r="T164" s="3">
        <v>0.25</v>
      </c>
      <c r="U164" s="3">
        <v>0.375</v>
      </c>
      <c r="V164" s="3">
        <v>0.1</v>
      </c>
      <c r="W164" s="3">
        <v>1</v>
      </c>
      <c r="X164" s="3">
        <v>0</v>
      </c>
      <c r="Y164" s="3">
        <v>0.25</v>
      </c>
      <c r="Z164" s="3">
        <v>0</v>
      </c>
      <c r="AA164" s="3">
        <v>0.25</v>
      </c>
      <c r="AB164" s="52">
        <f t="shared" si="85"/>
        <v>-4.6051701859880909</v>
      </c>
      <c r="AC164" s="21">
        <f t="shared" si="87"/>
        <v>-2.2514165353719555</v>
      </c>
      <c r="AD164" s="21">
        <f t="shared" si="88"/>
        <v>-3.3492146807186116</v>
      </c>
      <c r="AE164" s="21">
        <f t="shared" si="89"/>
        <v>-5.1892405510402382</v>
      </c>
      <c r="AF164" s="21">
        <f t="shared" si="90"/>
        <v>-1.2563263217753162</v>
      </c>
      <c r="AG164" s="21">
        <f t="shared" si="91"/>
        <v>-7.0009497398042049</v>
      </c>
      <c r="AH164" s="21" t="str">
        <f t="shared" si="92"/>
        <v>na</v>
      </c>
      <c r="AI164" s="21">
        <f t="shared" si="93"/>
        <v>-1.4468350775901282</v>
      </c>
      <c r="AJ164" s="21" t="str">
        <f t="shared" si="94"/>
        <v>na</v>
      </c>
      <c r="AK164" s="21">
        <f t="shared" si="95"/>
        <v>-2.1096310349219185</v>
      </c>
      <c r="AL164" s="52">
        <f t="shared" si="86"/>
        <v>1</v>
      </c>
      <c r="AM164" s="21">
        <f t="shared" si="96"/>
        <v>0.23901234567901236</v>
      </c>
      <c r="AN164" s="21">
        <f t="shared" si="97"/>
        <v>0.52892561983471076</v>
      </c>
      <c r="AO164" s="21">
        <f t="shared" si="98"/>
        <v>1.2697441998810231</v>
      </c>
      <c r="AP164" s="21">
        <f t="shared" si="99"/>
        <v>7.4424092744545325E-2</v>
      </c>
      <c r="AQ164" s="21">
        <f t="shared" si="100"/>
        <v>2.3111202930511441</v>
      </c>
      <c r="AR164" s="21" t="str">
        <f t="shared" si="101"/>
        <v>na</v>
      </c>
      <c r="AS164" s="21">
        <f t="shared" si="102"/>
        <v>9.8706713054711459E-2</v>
      </c>
      <c r="AT164" s="21" t="str">
        <f t="shared" si="103"/>
        <v>na</v>
      </c>
      <c r="AU164" s="53">
        <f t="shared" si="104"/>
        <v>0.20985612184388749</v>
      </c>
    </row>
    <row r="165" spans="1:47" ht="16.5" x14ac:dyDescent="0.35">
      <c r="A165" s="1" t="s">
        <v>63</v>
      </c>
      <c r="B165" s="48"/>
      <c r="C165">
        <v>1</v>
      </c>
      <c r="E165">
        <v>1</v>
      </c>
      <c r="G165" s="49">
        <v>1</v>
      </c>
      <c r="H165" t="s">
        <v>245</v>
      </c>
      <c r="I165" t="s">
        <v>246</v>
      </c>
      <c r="J165" s="19">
        <v>6</v>
      </c>
      <c r="K165" s="34"/>
      <c r="L165" s="21">
        <v>119.48523755994765</v>
      </c>
      <c r="M165" s="79">
        <v>46.103999999999999</v>
      </c>
      <c r="N165" s="21">
        <v>19.653498969147869</v>
      </c>
      <c r="O165" s="21">
        <v>7.1520603719061313</v>
      </c>
      <c r="P165" s="21">
        <f t="shared" si="105"/>
        <v>0.1644847461535773</v>
      </c>
      <c r="Q165" s="21">
        <f t="shared" si="106"/>
        <v>5.9857272061059674E-2</v>
      </c>
      <c r="R165" s="25">
        <v>1</v>
      </c>
      <c r="S165" s="3">
        <v>0</v>
      </c>
      <c r="T165" s="3">
        <v>0.25</v>
      </c>
      <c r="U165" s="3">
        <v>0.25</v>
      </c>
      <c r="V165" s="3">
        <v>0.15</v>
      </c>
      <c r="W165" s="3">
        <v>1</v>
      </c>
      <c r="X165" s="3">
        <v>0</v>
      </c>
      <c r="Y165" s="3">
        <v>1</v>
      </c>
      <c r="Z165" s="3">
        <v>0</v>
      </c>
      <c r="AA165" s="3">
        <v>0.25</v>
      </c>
      <c r="AB165" s="52">
        <f t="shared" si="85"/>
        <v>-1.8049374416259503</v>
      </c>
      <c r="AC165" s="21" t="str">
        <f t="shared" si="87"/>
        <v>na</v>
      </c>
      <c r="AD165" s="21">
        <f t="shared" si="88"/>
        <v>-1.3126817757279639</v>
      </c>
      <c r="AE165" s="21">
        <f t="shared" si="89"/>
        <v>-1.3559042244409578</v>
      </c>
      <c r="AF165" s="21">
        <f t="shared" si="90"/>
        <v>-0.73860150401345337</v>
      </c>
      <c r="AG165" s="21">
        <f t="shared" si="91"/>
        <v>-2.7439325371213852</v>
      </c>
      <c r="AH165" s="21" t="str">
        <f t="shared" si="92"/>
        <v>na</v>
      </c>
      <c r="AI165" s="21">
        <f t="shared" si="93"/>
        <v>-2.2682738730011942</v>
      </c>
      <c r="AJ165" s="21" t="str">
        <f t="shared" si="94"/>
        <v>na</v>
      </c>
      <c r="AK165" s="21">
        <f t="shared" si="95"/>
        <v>-0.82684285035378724</v>
      </c>
      <c r="AL165" s="52">
        <f t="shared" si="86"/>
        <v>0.13242884245242087</v>
      </c>
      <c r="AM165" s="21" t="str">
        <f t="shared" si="96"/>
        <v>na</v>
      </c>
      <c r="AN165" s="21">
        <f t="shared" si="97"/>
        <v>7.0045007578139973E-2</v>
      </c>
      <c r="AO165" s="21">
        <f t="shared" si="98"/>
        <v>7.4733668711519652E-2</v>
      </c>
      <c r="AP165" s="21">
        <f t="shared" si="99"/>
        <v>2.2175767018646441E-2</v>
      </c>
      <c r="AQ165" s="21">
        <f t="shared" si="100"/>
        <v>0.3060589851770627</v>
      </c>
      <c r="AR165" s="21" t="str">
        <f t="shared" si="101"/>
        <v>na</v>
      </c>
      <c r="AS165" s="21">
        <f t="shared" si="102"/>
        <v>0.20914585203389918</v>
      </c>
      <c r="AT165" s="21" t="str">
        <f t="shared" si="103"/>
        <v>na</v>
      </c>
      <c r="AU165" s="53">
        <f t="shared" si="104"/>
        <v>2.7791003297340217E-2</v>
      </c>
    </row>
    <row r="166" spans="1:47" ht="16.5" x14ac:dyDescent="0.35">
      <c r="A166" s="1" t="s">
        <v>64</v>
      </c>
      <c r="B166" s="48">
        <v>1</v>
      </c>
      <c r="D166">
        <v>1</v>
      </c>
      <c r="F166">
        <v>1</v>
      </c>
      <c r="G166" s="49"/>
      <c r="H166" t="s">
        <v>245</v>
      </c>
      <c r="I166" t="s">
        <v>246</v>
      </c>
      <c r="J166" s="19">
        <v>18</v>
      </c>
      <c r="K166" s="34"/>
      <c r="L166" s="21">
        <v>6.0597842405892735</v>
      </c>
      <c r="M166" s="79">
        <v>46.103999999999999</v>
      </c>
      <c r="N166" s="21">
        <v>9.2626460055959257</v>
      </c>
      <c r="O166" s="21">
        <v>5.4704234084090544</v>
      </c>
      <c r="P166" s="21">
        <f t="shared" si="105"/>
        <v>1.528543861933803</v>
      </c>
      <c r="Q166" s="21">
        <f t="shared" si="106"/>
        <v>0.90274227451324118</v>
      </c>
      <c r="R166" s="25">
        <v>1</v>
      </c>
      <c r="S166">
        <v>0.25</v>
      </c>
      <c r="T166">
        <v>0</v>
      </c>
      <c r="U166">
        <v>0.25</v>
      </c>
      <c r="V166">
        <v>0.375</v>
      </c>
      <c r="W166">
        <v>1</v>
      </c>
      <c r="X166">
        <v>0</v>
      </c>
      <c r="Y166">
        <v>1</v>
      </c>
      <c r="Z166">
        <v>0</v>
      </c>
      <c r="AA166">
        <v>0</v>
      </c>
      <c r="AB166" s="52">
        <f t="shared" si="85"/>
        <v>0.42431555800101423</v>
      </c>
      <c r="AC166" s="21">
        <f t="shared" si="87"/>
        <v>0.20744316168938473</v>
      </c>
      <c r="AD166" s="21" t="str">
        <f t="shared" si="88"/>
        <v>na</v>
      </c>
      <c r="AE166" s="21">
        <f t="shared" si="89"/>
        <v>0.31875412649832291</v>
      </c>
      <c r="AF166" s="21">
        <f t="shared" si="90"/>
        <v>0.43408721832698971</v>
      </c>
      <c r="AG166" s="21">
        <f t="shared" si="91"/>
        <v>0.64506017702029794</v>
      </c>
      <c r="AH166" s="21" t="str">
        <f t="shared" si="92"/>
        <v>na</v>
      </c>
      <c r="AI166" s="21">
        <f t="shared" si="93"/>
        <v>0.53323947518901404</v>
      </c>
      <c r="AJ166" s="21" t="str">
        <f t="shared" si="94"/>
        <v>na</v>
      </c>
      <c r="AK166" s="21" t="str">
        <f t="shared" si="95"/>
        <v>na</v>
      </c>
      <c r="AL166" s="52">
        <f t="shared" si="86"/>
        <v>0.34879620429944552</v>
      </c>
      <c r="AM166" s="21">
        <f t="shared" si="96"/>
        <v>8.3366598953546478E-2</v>
      </c>
      <c r="AN166" s="21" t="str">
        <f t="shared" si="97"/>
        <v>na</v>
      </c>
      <c r="AO166" s="21">
        <f t="shared" si="98"/>
        <v>0.19683642548877217</v>
      </c>
      <c r="AP166" s="21">
        <f t="shared" si="99"/>
        <v>0.36504620237429031</v>
      </c>
      <c r="AQ166" s="21">
        <f t="shared" si="100"/>
        <v>0.8061099858956613</v>
      </c>
      <c r="AR166" s="21" t="str">
        <f t="shared" si="101"/>
        <v>na</v>
      </c>
      <c r="AS166" s="21">
        <f t="shared" si="102"/>
        <v>0.55085642963772619</v>
      </c>
      <c r="AT166" s="21" t="str">
        <f t="shared" si="103"/>
        <v>na</v>
      </c>
      <c r="AU166" s="53" t="str">
        <f t="shared" si="104"/>
        <v>na</v>
      </c>
    </row>
    <row r="167" spans="1:47" ht="16.5" x14ac:dyDescent="0.35">
      <c r="A167" s="1" t="s">
        <v>110</v>
      </c>
      <c r="B167" s="48">
        <v>1</v>
      </c>
      <c r="C167">
        <v>1</v>
      </c>
      <c r="D167">
        <v>1</v>
      </c>
      <c r="F167">
        <v>1</v>
      </c>
      <c r="G167" s="49"/>
      <c r="H167" t="s">
        <v>245</v>
      </c>
      <c r="I167" t="s">
        <v>246</v>
      </c>
      <c r="J167" s="19">
        <v>3</v>
      </c>
      <c r="K167" s="34"/>
      <c r="L167" s="21">
        <v>1377.8383027499283</v>
      </c>
      <c r="M167" s="79">
        <v>46.103999999999999</v>
      </c>
      <c r="N167" s="21">
        <v>2972.7355703977191</v>
      </c>
      <c r="O167" s="21">
        <v>630.21525696803053</v>
      </c>
      <c r="P167" s="21">
        <f t="shared" si="105"/>
        <v>2.1575358766443422</v>
      </c>
      <c r="Q167" s="21">
        <f t="shared" si="106"/>
        <v>0.45739420635224703</v>
      </c>
      <c r="R167" s="23">
        <v>1</v>
      </c>
      <c r="S167" s="3">
        <v>0.125</v>
      </c>
      <c r="T167">
        <v>0.25</v>
      </c>
      <c r="U167">
        <v>0.375</v>
      </c>
      <c r="V167">
        <v>0.25</v>
      </c>
      <c r="W167">
        <v>1</v>
      </c>
      <c r="X167">
        <v>0</v>
      </c>
      <c r="Y167">
        <v>1</v>
      </c>
      <c r="Z167">
        <v>1</v>
      </c>
      <c r="AA167">
        <v>1</v>
      </c>
      <c r="AB167" s="52">
        <f t="shared" si="85"/>
        <v>0.76896677264105551</v>
      </c>
      <c r="AC167" s="21">
        <f t="shared" si="87"/>
        <v>0.18796965553448022</v>
      </c>
      <c r="AD167" s="21">
        <f t="shared" si="88"/>
        <v>0.55924856192076766</v>
      </c>
      <c r="AE167" s="21">
        <f t="shared" si="89"/>
        <v>0.86649426575650634</v>
      </c>
      <c r="AF167" s="21">
        <f t="shared" si="90"/>
        <v>0.52445032323614937</v>
      </c>
      <c r="AG167" s="21">
        <f t="shared" si="91"/>
        <v>1.1690116780525424</v>
      </c>
      <c r="AH167" s="21" t="str">
        <f t="shared" si="92"/>
        <v>na</v>
      </c>
      <c r="AI167" s="21">
        <f t="shared" si="93"/>
        <v>0.96636437328071334</v>
      </c>
      <c r="AJ167" s="21">
        <f t="shared" si="94"/>
        <v>1.0485910536014393</v>
      </c>
      <c r="AK167" s="21">
        <f t="shared" si="95"/>
        <v>1.4090564325489732</v>
      </c>
      <c r="AL167" s="52">
        <f t="shared" si="86"/>
        <v>4.494333193180558E-2</v>
      </c>
      <c r="AM167" s="21">
        <f t="shared" si="96"/>
        <v>2.6855027969128272E-3</v>
      </c>
      <c r="AN167" s="21">
        <f t="shared" si="97"/>
        <v>2.3771679699467415E-2</v>
      </c>
      <c r="AO167" s="21">
        <f t="shared" si="98"/>
        <v>5.7066535043737703E-2</v>
      </c>
      <c r="AP167" s="21">
        <f t="shared" si="99"/>
        <v>2.0905416899634894E-2</v>
      </c>
      <c r="AQ167" s="21">
        <f t="shared" si="100"/>
        <v>0.10386944646492935</v>
      </c>
      <c r="AR167" s="21" t="str">
        <f t="shared" si="101"/>
        <v>na</v>
      </c>
      <c r="AS167" s="21">
        <f t="shared" si="102"/>
        <v>7.0979337099446135E-2</v>
      </c>
      <c r="AT167" s="21">
        <f t="shared" si="103"/>
        <v>8.3572311443440128E-2</v>
      </c>
      <c r="AU167" s="53">
        <f t="shared" si="104"/>
        <v>0.15090613347122034</v>
      </c>
    </row>
    <row r="168" spans="1:47" ht="16.5" x14ac:dyDescent="0.35">
      <c r="A168" s="1" t="s">
        <v>88</v>
      </c>
      <c r="B168" s="48"/>
      <c r="E168">
        <v>1</v>
      </c>
      <c r="G168" s="49">
        <v>1</v>
      </c>
      <c r="H168" t="s">
        <v>245</v>
      </c>
      <c r="I168" t="s">
        <v>246</v>
      </c>
      <c r="J168" s="19">
        <v>5</v>
      </c>
      <c r="K168" s="34"/>
      <c r="L168" s="21">
        <v>5.6145102124990895</v>
      </c>
      <c r="M168" s="79">
        <v>46.103999999999999</v>
      </c>
      <c r="N168" s="21">
        <v>0</v>
      </c>
      <c r="O168" s="21">
        <v>0</v>
      </c>
      <c r="P168" s="21">
        <f t="shared" si="105"/>
        <v>0.01</v>
      </c>
      <c r="Q168" s="21">
        <f t="shared" si="106"/>
        <v>0.01</v>
      </c>
      <c r="R168" s="25">
        <v>1</v>
      </c>
      <c r="S168" s="3">
        <v>0</v>
      </c>
      <c r="T168" s="3">
        <v>0</v>
      </c>
      <c r="U168" s="3">
        <v>0.25</v>
      </c>
      <c r="V168" s="3">
        <v>0.1</v>
      </c>
      <c r="W168" s="3">
        <v>1</v>
      </c>
      <c r="X168" s="3">
        <v>0</v>
      </c>
      <c r="Y168" s="3">
        <v>0.25</v>
      </c>
      <c r="Z168" s="3">
        <v>0</v>
      </c>
      <c r="AA168" s="3">
        <v>0</v>
      </c>
      <c r="AB168" s="52">
        <f t="shared" si="85"/>
        <v>-4.6051701859880909</v>
      </c>
      <c r="AC168" s="21" t="str">
        <f t="shared" si="87"/>
        <v>na</v>
      </c>
      <c r="AD168" s="21" t="str">
        <f t="shared" si="88"/>
        <v>na</v>
      </c>
      <c r="AE168" s="21">
        <f t="shared" si="89"/>
        <v>-3.4594937006934927</v>
      </c>
      <c r="AF168" s="21">
        <f t="shared" si="90"/>
        <v>-1.2563263217753162</v>
      </c>
      <c r="AG168" s="21">
        <f t="shared" si="91"/>
        <v>-7.0009497398042049</v>
      </c>
      <c r="AH168" s="21" t="str">
        <f t="shared" si="92"/>
        <v>na</v>
      </c>
      <c r="AI168" s="21">
        <f t="shared" si="93"/>
        <v>-1.4468350775901282</v>
      </c>
      <c r="AJ168" s="21" t="str">
        <f t="shared" si="94"/>
        <v>na</v>
      </c>
      <c r="AK168" s="21" t="str">
        <f t="shared" si="95"/>
        <v>na</v>
      </c>
      <c r="AL168" s="52">
        <f t="shared" si="86"/>
        <v>1</v>
      </c>
      <c r="AM168" s="21" t="str">
        <f t="shared" si="96"/>
        <v>na</v>
      </c>
      <c r="AN168" s="21" t="str">
        <f t="shared" si="97"/>
        <v>na</v>
      </c>
      <c r="AO168" s="21">
        <f t="shared" si="98"/>
        <v>0.56433075550267697</v>
      </c>
      <c r="AP168" s="21">
        <f t="shared" si="99"/>
        <v>7.4424092744545325E-2</v>
      </c>
      <c r="AQ168" s="21">
        <f t="shared" si="100"/>
        <v>2.3111202930511441</v>
      </c>
      <c r="AR168" s="21" t="str">
        <f t="shared" si="101"/>
        <v>na</v>
      </c>
      <c r="AS168" s="21">
        <f t="shared" si="102"/>
        <v>9.8706713054711459E-2</v>
      </c>
      <c r="AT168" s="21" t="str">
        <f t="shared" si="103"/>
        <v>na</v>
      </c>
      <c r="AU168" s="53" t="str">
        <f t="shared" si="104"/>
        <v>na</v>
      </c>
    </row>
    <row r="169" spans="1:47" ht="16.5" x14ac:dyDescent="0.35">
      <c r="A169" s="1" t="s">
        <v>65</v>
      </c>
      <c r="B169" s="48">
        <v>1</v>
      </c>
      <c r="D169">
        <v>1</v>
      </c>
      <c r="E169">
        <v>1</v>
      </c>
      <c r="G169" s="49">
        <v>1</v>
      </c>
      <c r="H169" t="s">
        <v>245</v>
      </c>
      <c r="I169" t="s">
        <v>246</v>
      </c>
      <c r="J169" s="19">
        <v>29</v>
      </c>
      <c r="K169" s="34"/>
      <c r="L169" s="21">
        <v>2.804340194400059</v>
      </c>
      <c r="M169" s="79">
        <v>46.103999999999999</v>
      </c>
      <c r="N169" s="21">
        <v>0.15978468343358396</v>
      </c>
      <c r="O169" s="21">
        <v>0.47816628750354578</v>
      </c>
      <c r="P169" s="21">
        <f t="shared" si="105"/>
        <v>5.6977639072697164E-2</v>
      </c>
      <c r="Q169" s="21">
        <f t="shared" si="106"/>
        <v>0.17050937274243272</v>
      </c>
      <c r="R169" s="25">
        <v>1</v>
      </c>
      <c r="S169">
        <v>0.125</v>
      </c>
      <c r="T169">
        <v>0</v>
      </c>
      <c r="U169">
        <v>1</v>
      </c>
      <c r="V169">
        <v>1</v>
      </c>
      <c r="W169">
        <v>1</v>
      </c>
      <c r="X169">
        <v>0</v>
      </c>
      <c r="Y169">
        <v>0</v>
      </c>
      <c r="Z169">
        <v>0</v>
      </c>
      <c r="AA169">
        <v>0</v>
      </c>
      <c r="AB169" s="52">
        <f t="shared" si="85"/>
        <v>-2.8650963850863991</v>
      </c>
      <c r="AC169" s="21">
        <f t="shared" si="87"/>
        <v>-0.7003568941322309</v>
      </c>
      <c r="AD169" s="21" t="str">
        <f t="shared" si="88"/>
        <v>na</v>
      </c>
      <c r="AE169" s="21">
        <f t="shared" si="89"/>
        <v>-8.6092652351864487</v>
      </c>
      <c r="AF169" s="21">
        <f t="shared" si="90"/>
        <v>-7.8162062586945158</v>
      </c>
      <c r="AG169" s="21">
        <f t="shared" si="91"/>
        <v>-4.3556253040800144</v>
      </c>
      <c r="AH169" s="21" t="str">
        <f t="shared" si="92"/>
        <v>na</v>
      </c>
      <c r="AI169" s="21" t="str">
        <f t="shared" si="93"/>
        <v>na</v>
      </c>
      <c r="AJ169" s="21" t="str">
        <f t="shared" si="94"/>
        <v>na</v>
      </c>
      <c r="AK169" s="21" t="str">
        <f t="shared" si="95"/>
        <v>na</v>
      </c>
      <c r="AL169" s="52">
        <f t="shared" si="86"/>
        <v>8.9554541313309439</v>
      </c>
      <c r="AM169" s="21">
        <f t="shared" si="96"/>
        <v>0.5351160246375527</v>
      </c>
      <c r="AN169" s="21" t="str">
        <f t="shared" si="97"/>
        <v>na</v>
      </c>
      <c r="AO169" s="21">
        <f t="shared" si="98"/>
        <v>80.861411132856986</v>
      </c>
      <c r="AP169" s="21">
        <f t="shared" si="99"/>
        <v>66.650154883969563</v>
      </c>
      <c r="AQ169" s="21">
        <f t="shared" si="100"/>
        <v>20.697131776407648</v>
      </c>
      <c r="AR169" s="21" t="str">
        <f t="shared" si="101"/>
        <v>na</v>
      </c>
      <c r="AS169" s="21" t="str">
        <f t="shared" si="102"/>
        <v>na</v>
      </c>
      <c r="AT169" s="21" t="str">
        <f t="shared" si="103"/>
        <v>na</v>
      </c>
      <c r="AU169" s="53" t="str">
        <f t="shared" si="104"/>
        <v>na</v>
      </c>
    </row>
    <row r="170" spans="1:47" ht="16.5" x14ac:dyDescent="0.35">
      <c r="A170" s="1" t="s">
        <v>111</v>
      </c>
      <c r="B170" s="48"/>
      <c r="D170">
        <v>1</v>
      </c>
      <c r="E170">
        <v>1</v>
      </c>
      <c r="G170" s="49">
        <v>1</v>
      </c>
      <c r="H170" t="s">
        <v>245</v>
      </c>
      <c r="I170" t="s">
        <v>246</v>
      </c>
      <c r="J170" s="19">
        <v>4</v>
      </c>
      <c r="K170" s="34"/>
      <c r="L170" s="21">
        <v>3.1916344998765225</v>
      </c>
      <c r="M170" s="79">
        <v>46.103999999999999</v>
      </c>
      <c r="N170" s="21">
        <v>0.23951346170391258</v>
      </c>
      <c r="O170" s="21">
        <v>0.59373291530657346</v>
      </c>
      <c r="P170" s="21">
        <f t="shared" si="105"/>
        <v>7.5044138579520567E-2</v>
      </c>
      <c r="Q170" s="21">
        <f t="shared" si="106"/>
        <v>0.18602785354323742</v>
      </c>
      <c r="R170" s="23">
        <v>0</v>
      </c>
      <c r="S170" s="12">
        <v>0.25</v>
      </c>
      <c r="T170" s="12">
        <v>0</v>
      </c>
      <c r="U170" s="12">
        <v>0.125</v>
      </c>
      <c r="V170" s="12">
        <v>0.05</v>
      </c>
      <c r="W170" s="12">
        <v>1</v>
      </c>
      <c r="X170" s="12">
        <v>0</v>
      </c>
      <c r="Y170">
        <v>1</v>
      </c>
      <c r="Z170">
        <v>0</v>
      </c>
      <c r="AA170">
        <v>0.125</v>
      </c>
      <c r="AB170" s="52" t="str">
        <f t="shared" si="85"/>
        <v>na</v>
      </c>
      <c r="AC170" s="21">
        <f t="shared" si="87"/>
        <v>-1.2660652029221293</v>
      </c>
      <c r="AD170" s="21" t="str">
        <f t="shared" si="88"/>
        <v>na</v>
      </c>
      <c r="AE170" s="21">
        <f t="shared" si="89"/>
        <v>-0.97270863151334319</v>
      </c>
      <c r="AF170" s="21">
        <f t="shared" si="90"/>
        <v>-0.35324228425196696</v>
      </c>
      <c r="AG170" s="21">
        <f t="shared" si="91"/>
        <v>-3.9369253595308065</v>
      </c>
      <c r="AH170" s="21" t="str">
        <f t="shared" si="92"/>
        <v>na</v>
      </c>
      <c r="AI170" s="21">
        <f t="shared" si="93"/>
        <v>-3.2544622771039058</v>
      </c>
      <c r="AJ170" s="21" t="str">
        <f t="shared" si="94"/>
        <v>na</v>
      </c>
      <c r="AK170" s="21">
        <f t="shared" si="95"/>
        <v>-0.59316665804756941</v>
      </c>
      <c r="AL170" s="52" t="str">
        <f t="shared" si="86"/>
        <v>na</v>
      </c>
      <c r="AM170" s="21">
        <f t="shared" si="96"/>
        <v>1.4687325867319103</v>
      </c>
      <c r="AN170" s="21" t="str">
        <f t="shared" si="97"/>
        <v>na</v>
      </c>
      <c r="AO170" s="21">
        <f t="shared" si="98"/>
        <v>0.86695413990763714</v>
      </c>
      <c r="AP170" s="21">
        <f t="shared" si="99"/>
        <v>0.11433414657026866</v>
      </c>
      <c r="AQ170" s="21">
        <f t="shared" si="100"/>
        <v>14.201850856776394</v>
      </c>
      <c r="AR170" s="21" t="str">
        <f t="shared" si="101"/>
        <v>na</v>
      </c>
      <c r="AS170" s="21">
        <f t="shared" si="102"/>
        <v>9.7048554094253827</v>
      </c>
      <c r="AT170" s="21" t="str">
        <f t="shared" si="103"/>
        <v>na</v>
      </c>
      <c r="AU170" s="53">
        <f t="shared" si="104"/>
        <v>0.32239184528488229</v>
      </c>
    </row>
    <row r="171" spans="1:47" ht="16.5" x14ac:dyDescent="0.35">
      <c r="A171" s="28" t="s">
        <v>18</v>
      </c>
      <c r="B171" s="48">
        <v>1</v>
      </c>
      <c r="C171">
        <v>1</v>
      </c>
      <c r="G171" s="49"/>
      <c r="H171" t="s">
        <v>245</v>
      </c>
      <c r="I171" t="s">
        <v>246</v>
      </c>
      <c r="J171" s="19">
        <v>31</v>
      </c>
      <c r="K171" s="34"/>
      <c r="L171" s="21">
        <v>25.625619065013097</v>
      </c>
      <c r="M171" s="79">
        <v>46.103999999999999</v>
      </c>
      <c r="N171" s="21">
        <v>1.1597987818410609</v>
      </c>
      <c r="O171" s="21">
        <v>0.50263324210276894</v>
      </c>
      <c r="P171" s="21">
        <f t="shared" ref="P171:P188" si="107">IF(N171&lt;0.01*L171,0.01,IF(N171&gt;100*L171,100,N171/L171))</f>
        <v>4.5259346862942536E-2</v>
      </c>
      <c r="Q171" s="21">
        <f t="shared" ref="Q171:Q188" si="108">IF(O171&gt;0,SQRT((((1/L171)^2)*((O171^2)+(N171^2))-((1/L171)^2)*(N171^2))),0.01)</f>
        <v>1.9614481930273393E-2</v>
      </c>
      <c r="R171" s="25">
        <v>0</v>
      </c>
      <c r="S171" s="12">
        <v>0</v>
      </c>
      <c r="T171" s="12">
        <v>0</v>
      </c>
      <c r="U171" s="12">
        <v>0.125</v>
      </c>
      <c r="V171" s="12">
        <v>0.05</v>
      </c>
      <c r="W171" s="13">
        <v>1</v>
      </c>
      <c r="X171" s="13">
        <v>0</v>
      </c>
      <c r="Y171">
        <v>1</v>
      </c>
      <c r="Z171">
        <v>0</v>
      </c>
      <c r="AA171">
        <v>0</v>
      </c>
      <c r="AB171" s="52" t="str">
        <f t="shared" si="85"/>
        <v>na</v>
      </c>
      <c r="AC171" s="21" t="str">
        <f t="shared" si="87"/>
        <v>na</v>
      </c>
      <c r="AD171" s="21" t="str">
        <f t="shared" si="88"/>
        <v>na</v>
      </c>
      <c r="AE171" s="21">
        <f t="shared" si="89"/>
        <v>-1.1626421822624873</v>
      </c>
      <c r="AF171" s="21">
        <f t="shared" si="90"/>
        <v>-0.42221726725209902</v>
      </c>
      <c r="AG171" s="21">
        <f t="shared" si="91"/>
        <v>-4.7056593753960483</v>
      </c>
      <c r="AH171" s="21" t="str">
        <f t="shared" si="92"/>
        <v>na</v>
      </c>
      <c r="AI171" s="21">
        <f t="shared" si="93"/>
        <v>-3.8899368231740876</v>
      </c>
      <c r="AJ171" s="21" t="str">
        <f t="shared" si="94"/>
        <v>na</v>
      </c>
      <c r="AK171" s="21" t="str">
        <f t="shared" si="95"/>
        <v>na</v>
      </c>
      <c r="AL171" s="52" t="str">
        <f t="shared" si="86"/>
        <v>na</v>
      </c>
      <c r="AM171" s="21" t="str">
        <f t="shared" si="96"/>
        <v>na</v>
      </c>
      <c r="AN171" s="21" t="str">
        <f t="shared" si="97"/>
        <v>na</v>
      </c>
      <c r="AO171" s="21">
        <f t="shared" si="98"/>
        <v>2.649786279679121E-2</v>
      </c>
      <c r="AP171" s="21">
        <f t="shared" si="99"/>
        <v>3.4945453160070972E-3</v>
      </c>
      <c r="AQ171" s="21">
        <f t="shared" si="100"/>
        <v>0.43406989844173827</v>
      </c>
      <c r="AR171" s="21" t="str">
        <f t="shared" si="101"/>
        <v>na</v>
      </c>
      <c r="AS171" s="21">
        <f t="shared" si="102"/>
        <v>0.29662229553347269</v>
      </c>
      <c r="AT171" s="21" t="str">
        <f t="shared" si="103"/>
        <v>na</v>
      </c>
      <c r="AU171" s="53" t="str">
        <f t="shared" si="104"/>
        <v>na</v>
      </c>
    </row>
    <row r="172" spans="1:47" ht="16.5" x14ac:dyDescent="0.35">
      <c r="A172" s="28" t="s">
        <v>66</v>
      </c>
      <c r="B172" s="48">
        <v>1</v>
      </c>
      <c r="C172">
        <v>1</v>
      </c>
      <c r="E172">
        <v>1</v>
      </c>
      <c r="G172" s="49"/>
      <c r="H172" t="s">
        <v>245</v>
      </c>
      <c r="I172" t="s">
        <v>246</v>
      </c>
      <c r="J172" s="19">
        <v>29</v>
      </c>
      <c r="K172" s="34"/>
      <c r="L172" s="21">
        <v>0.49596867585719079</v>
      </c>
      <c r="M172" s="79">
        <v>46.103999999999999</v>
      </c>
      <c r="N172" s="21">
        <v>0</v>
      </c>
      <c r="O172" s="21">
        <v>0</v>
      </c>
      <c r="P172" s="21">
        <f t="shared" si="107"/>
        <v>0.01</v>
      </c>
      <c r="Q172" s="21">
        <f t="shared" si="108"/>
        <v>0.01</v>
      </c>
      <c r="R172" s="25">
        <v>1</v>
      </c>
      <c r="S172">
        <v>0.25</v>
      </c>
      <c r="T172">
        <v>1</v>
      </c>
      <c r="U172">
        <v>0.25</v>
      </c>
      <c r="V172">
        <v>1</v>
      </c>
      <c r="W172">
        <v>1</v>
      </c>
      <c r="X172">
        <v>0</v>
      </c>
      <c r="Y172">
        <v>0</v>
      </c>
      <c r="Z172">
        <v>0</v>
      </c>
      <c r="AA172">
        <v>0</v>
      </c>
      <c r="AB172" s="52">
        <f t="shared" si="85"/>
        <v>-4.6051701859880909</v>
      </c>
      <c r="AC172" s="21">
        <f t="shared" si="87"/>
        <v>-2.2514165353719555</v>
      </c>
      <c r="AD172" s="21">
        <f t="shared" si="88"/>
        <v>-13.396858722874446</v>
      </c>
      <c r="AE172" s="21">
        <f t="shared" si="89"/>
        <v>-3.4594937006934927</v>
      </c>
      <c r="AF172" s="21">
        <f t="shared" si="90"/>
        <v>-12.56326321775316</v>
      </c>
      <c r="AG172" s="21">
        <f t="shared" si="91"/>
        <v>-7.0009497398042049</v>
      </c>
      <c r="AH172" s="21" t="str">
        <f t="shared" si="92"/>
        <v>na</v>
      </c>
      <c r="AI172" s="21" t="str">
        <f t="shared" si="93"/>
        <v>na</v>
      </c>
      <c r="AJ172" s="21" t="str">
        <f t="shared" si="94"/>
        <v>na</v>
      </c>
      <c r="AK172" s="21" t="str">
        <f t="shared" si="95"/>
        <v>na</v>
      </c>
      <c r="AL172" s="52">
        <f t="shared" si="86"/>
        <v>1</v>
      </c>
      <c r="AM172" s="21">
        <f t="shared" si="96"/>
        <v>0.23901234567901236</v>
      </c>
      <c r="AN172" s="21">
        <f t="shared" si="97"/>
        <v>8.4628099173553721</v>
      </c>
      <c r="AO172" s="21">
        <f t="shared" si="98"/>
        <v>0.56433075550267697</v>
      </c>
      <c r="AP172" s="21">
        <f t="shared" si="99"/>
        <v>7.4424092744545316</v>
      </c>
      <c r="AQ172" s="21">
        <f t="shared" si="100"/>
        <v>2.3111202930511441</v>
      </c>
      <c r="AR172" s="21" t="str">
        <f t="shared" si="101"/>
        <v>na</v>
      </c>
      <c r="AS172" s="21" t="str">
        <f t="shared" si="102"/>
        <v>na</v>
      </c>
      <c r="AT172" s="21" t="str">
        <f t="shared" si="103"/>
        <v>na</v>
      </c>
      <c r="AU172" s="53" t="str">
        <f t="shared" si="104"/>
        <v>na</v>
      </c>
    </row>
    <row r="173" spans="1:47" ht="16.5" x14ac:dyDescent="0.35">
      <c r="A173" s="28" t="s">
        <v>19</v>
      </c>
      <c r="B173" s="48">
        <v>1</v>
      </c>
      <c r="C173">
        <v>1</v>
      </c>
      <c r="E173">
        <v>1</v>
      </c>
      <c r="G173" s="49"/>
      <c r="H173" t="s">
        <v>245</v>
      </c>
      <c r="I173" t="s">
        <v>246</v>
      </c>
      <c r="J173" s="19">
        <v>37</v>
      </c>
      <c r="K173" s="34"/>
      <c r="L173" s="21">
        <v>747.97593252128638</v>
      </c>
      <c r="M173" s="79">
        <v>46.103999999999999</v>
      </c>
      <c r="N173" s="21">
        <v>0</v>
      </c>
      <c r="O173" s="21">
        <v>0</v>
      </c>
      <c r="P173" s="21">
        <f t="shared" si="107"/>
        <v>0.01</v>
      </c>
      <c r="Q173" s="21">
        <f t="shared" si="108"/>
        <v>0.01</v>
      </c>
      <c r="R173" s="25">
        <v>1</v>
      </c>
      <c r="S173">
        <v>0.375</v>
      </c>
      <c r="T173">
        <v>0.25</v>
      </c>
      <c r="U173">
        <v>0.25</v>
      </c>
      <c r="V173">
        <v>0.2</v>
      </c>
      <c r="W173">
        <v>1</v>
      </c>
      <c r="X173">
        <v>1</v>
      </c>
      <c r="Y173">
        <v>0.25</v>
      </c>
      <c r="Z173">
        <v>1</v>
      </c>
      <c r="AA173">
        <v>0</v>
      </c>
      <c r="AB173" s="52">
        <f t="shared" si="85"/>
        <v>-4.6051701859880909</v>
      </c>
      <c r="AC173" s="21">
        <f t="shared" si="87"/>
        <v>-3.3771248030579337</v>
      </c>
      <c r="AD173" s="21">
        <f t="shared" si="88"/>
        <v>-3.3492146807186116</v>
      </c>
      <c r="AE173" s="21">
        <f t="shared" si="89"/>
        <v>-3.4594937006934927</v>
      </c>
      <c r="AF173" s="21">
        <f t="shared" si="90"/>
        <v>-2.5126526435506324</v>
      </c>
      <c r="AG173" s="21">
        <f t="shared" si="91"/>
        <v>-7.0009497398042049</v>
      </c>
      <c r="AH173" s="21">
        <f t="shared" si="92"/>
        <v>-8.8927424281149339</v>
      </c>
      <c r="AI173" s="21">
        <f t="shared" si="93"/>
        <v>-1.4468350775901282</v>
      </c>
      <c r="AJ173" s="21">
        <f t="shared" si="94"/>
        <v>-6.2797775263473969</v>
      </c>
      <c r="AK173" s="21" t="str">
        <f t="shared" si="95"/>
        <v>na</v>
      </c>
      <c r="AL173" s="52">
        <f t="shared" si="86"/>
        <v>1</v>
      </c>
      <c r="AM173" s="21">
        <f t="shared" si="96"/>
        <v>0.53777777777777791</v>
      </c>
      <c r="AN173" s="21">
        <f t="shared" si="97"/>
        <v>0.52892561983471076</v>
      </c>
      <c r="AO173" s="21">
        <f t="shared" si="98"/>
        <v>0.56433075550267697</v>
      </c>
      <c r="AP173" s="21">
        <f t="shared" si="99"/>
        <v>0.2976963709781813</v>
      </c>
      <c r="AQ173" s="21">
        <f t="shared" si="100"/>
        <v>2.3111202930511441</v>
      </c>
      <c r="AR173" s="21">
        <f t="shared" si="101"/>
        <v>3.7288941736028529</v>
      </c>
      <c r="AS173" s="21">
        <f t="shared" si="102"/>
        <v>9.8706713054711459E-2</v>
      </c>
      <c r="AT173" s="21">
        <f t="shared" si="103"/>
        <v>1.8595041322314052</v>
      </c>
      <c r="AU173" s="53" t="str">
        <f t="shared" si="104"/>
        <v>na</v>
      </c>
    </row>
    <row r="174" spans="1:47" ht="16.5" x14ac:dyDescent="0.35">
      <c r="A174" s="28" t="s">
        <v>112</v>
      </c>
      <c r="B174" s="48"/>
      <c r="D174">
        <v>1</v>
      </c>
      <c r="E174">
        <v>1</v>
      </c>
      <c r="G174" s="49"/>
      <c r="H174" t="s">
        <v>245</v>
      </c>
      <c r="I174" t="s">
        <v>246</v>
      </c>
      <c r="J174" s="19">
        <v>3</v>
      </c>
      <c r="K174" s="34"/>
      <c r="L174" s="21">
        <v>7.1470833981057531</v>
      </c>
      <c r="M174" s="79">
        <v>46.103999999999999</v>
      </c>
      <c r="N174" s="21">
        <v>0</v>
      </c>
      <c r="O174" s="21">
        <v>0</v>
      </c>
      <c r="P174" s="21">
        <f t="shared" si="107"/>
        <v>0.01</v>
      </c>
      <c r="Q174" s="21">
        <f t="shared" si="108"/>
        <v>0.01</v>
      </c>
      <c r="R174" s="23">
        <v>1</v>
      </c>
      <c r="S174">
        <v>0.25</v>
      </c>
      <c r="T174">
        <v>0</v>
      </c>
      <c r="U174">
        <v>0.25</v>
      </c>
      <c r="V174">
        <v>0.2</v>
      </c>
      <c r="W174">
        <v>1</v>
      </c>
      <c r="X174">
        <v>0</v>
      </c>
      <c r="Y174">
        <v>0</v>
      </c>
      <c r="Z174">
        <v>0</v>
      </c>
      <c r="AA174" s="3">
        <v>0</v>
      </c>
      <c r="AB174" s="52">
        <f t="shared" si="85"/>
        <v>-4.6051701859880909</v>
      </c>
      <c r="AC174" s="21">
        <f t="shared" si="87"/>
        <v>-2.2514165353719555</v>
      </c>
      <c r="AD174" s="21" t="str">
        <f t="shared" si="88"/>
        <v>na</v>
      </c>
      <c r="AE174" s="21">
        <f t="shared" si="89"/>
        <v>-3.4594937006934927</v>
      </c>
      <c r="AF174" s="21">
        <f t="shared" si="90"/>
        <v>-2.5126526435506324</v>
      </c>
      <c r="AG174" s="21">
        <f t="shared" si="91"/>
        <v>-7.0009497398042049</v>
      </c>
      <c r="AH174" s="21" t="str">
        <f t="shared" si="92"/>
        <v>na</v>
      </c>
      <c r="AI174" s="21" t="str">
        <f t="shared" si="93"/>
        <v>na</v>
      </c>
      <c r="AJ174" s="21" t="str">
        <f t="shared" si="94"/>
        <v>na</v>
      </c>
      <c r="AK174" s="21" t="str">
        <f t="shared" si="95"/>
        <v>na</v>
      </c>
      <c r="AL174" s="52">
        <f t="shared" si="86"/>
        <v>1</v>
      </c>
      <c r="AM174" s="21">
        <f t="shared" si="96"/>
        <v>0.23901234567901236</v>
      </c>
      <c r="AN174" s="21" t="str">
        <f t="shared" si="97"/>
        <v>na</v>
      </c>
      <c r="AO174" s="21">
        <f t="shared" si="98"/>
        <v>0.56433075550267697</v>
      </c>
      <c r="AP174" s="21">
        <f t="shared" si="99"/>
        <v>0.2976963709781813</v>
      </c>
      <c r="AQ174" s="21">
        <f t="shared" si="100"/>
        <v>2.3111202930511441</v>
      </c>
      <c r="AR174" s="21" t="str">
        <f t="shared" si="101"/>
        <v>na</v>
      </c>
      <c r="AS174" s="21" t="str">
        <f t="shared" si="102"/>
        <v>na</v>
      </c>
      <c r="AT174" s="21" t="str">
        <f t="shared" si="103"/>
        <v>na</v>
      </c>
      <c r="AU174" s="53" t="str">
        <f t="shared" si="104"/>
        <v>na</v>
      </c>
    </row>
    <row r="175" spans="1:47" ht="16.5" x14ac:dyDescent="0.35">
      <c r="A175" s="28" t="s">
        <v>67</v>
      </c>
      <c r="B175" s="48">
        <v>1</v>
      </c>
      <c r="C175">
        <v>1</v>
      </c>
      <c r="D175">
        <v>1</v>
      </c>
      <c r="E175">
        <v>1</v>
      </c>
      <c r="F175">
        <v>1</v>
      </c>
      <c r="G175" s="49">
        <v>1</v>
      </c>
      <c r="H175" t="s">
        <v>245</v>
      </c>
      <c r="I175" t="s">
        <v>246</v>
      </c>
      <c r="J175" s="19">
        <v>2</v>
      </c>
      <c r="K175" s="34"/>
      <c r="L175" s="21">
        <v>384.28460878802019</v>
      </c>
      <c r="M175" s="79">
        <v>46.103999999999999</v>
      </c>
      <c r="N175" s="21">
        <v>83.619588536368695</v>
      </c>
      <c r="O175" s="21">
        <v>26.750732494445955</v>
      </c>
      <c r="P175" s="21">
        <f t="shared" si="107"/>
        <v>0.21759806826532335</v>
      </c>
      <c r="Q175" s="21">
        <f t="shared" si="108"/>
        <v>6.9611771803232081E-2</v>
      </c>
      <c r="R175" s="25">
        <v>0</v>
      </c>
      <c r="S175" s="12">
        <v>0.25</v>
      </c>
      <c r="T175" s="12">
        <v>0.25</v>
      </c>
      <c r="U175" s="12">
        <v>0.25</v>
      </c>
      <c r="V175" s="12">
        <v>0.1</v>
      </c>
      <c r="W175" s="12">
        <v>0.25</v>
      </c>
      <c r="X175" s="12">
        <v>0</v>
      </c>
      <c r="Y175">
        <v>0</v>
      </c>
      <c r="Z175">
        <v>0.25</v>
      </c>
      <c r="AA175">
        <v>1</v>
      </c>
      <c r="AB175" s="52" t="str">
        <f t="shared" si="85"/>
        <v>na</v>
      </c>
      <c r="AC175" s="21">
        <f t="shared" si="87"/>
        <v>-0.74560720250959944</v>
      </c>
      <c r="AD175" s="21">
        <f t="shared" si="88"/>
        <v>-1.1091677392704786</v>
      </c>
      <c r="AE175" s="21">
        <f t="shared" si="89"/>
        <v>-1.1456891160513358</v>
      </c>
      <c r="AF175" s="21">
        <f t="shared" si="90"/>
        <v>-0.41606070644911219</v>
      </c>
      <c r="AG175" s="21">
        <f t="shared" si="91"/>
        <v>-0.57963047579102622</v>
      </c>
      <c r="AH175" s="21" t="str">
        <f t="shared" si="92"/>
        <v>na</v>
      </c>
      <c r="AI175" s="21" t="str">
        <f t="shared" si="93"/>
        <v>na</v>
      </c>
      <c r="AJ175" s="21">
        <f t="shared" si="94"/>
        <v>-0.51992237778303685</v>
      </c>
      <c r="AK175" s="21">
        <f t="shared" si="95"/>
        <v>-2.7946069855362334</v>
      </c>
      <c r="AL175" s="52" t="str">
        <f t="shared" si="86"/>
        <v>na</v>
      </c>
      <c r="AM175" s="21">
        <f t="shared" si="96"/>
        <v>2.4461080598517138E-2</v>
      </c>
      <c r="AN175" s="21">
        <f t="shared" si="97"/>
        <v>5.4131480868243653E-2</v>
      </c>
      <c r="AO175" s="21">
        <f t="shared" si="98"/>
        <v>5.7754924982459564E-2</v>
      </c>
      <c r="AP175" s="21">
        <f t="shared" si="99"/>
        <v>7.6167351352666767E-3</v>
      </c>
      <c r="AQ175" s="21">
        <f t="shared" si="100"/>
        <v>1.478283987815276E-2</v>
      </c>
      <c r="AR175" s="21" t="str">
        <f t="shared" si="101"/>
        <v>na</v>
      </c>
      <c r="AS175" s="21" t="str">
        <f t="shared" si="102"/>
        <v>na</v>
      </c>
      <c r="AT175" s="21">
        <f t="shared" si="103"/>
        <v>1.1894124214213694E-2</v>
      </c>
      <c r="AU175" s="53">
        <f t="shared" si="104"/>
        <v>0.34363463500145514</v>
      </c>
    </row>
    <row r="176" spans="1:47" ht="16.5" x14ac:dyDescent="0.35">
      <c r="A176" s="28" t="s">
        <v>20</v>
      </c>
      <c r="B176" s="48"/>
      <c r="C176">
        <v>1</v>
      </c>
      <c r="E176">
        <v>1</v>
      </c>
      <c r="G176" s="49">
        <v>1</v>
      </c>
      <c r="H176" t="s">
        <v>245</v>
      </c>
      <c r="I176" t="s">
        <v>246</v>
      </c>
      <c r="J176" s="19">
        <v>3</v>
      </c>
      <c r="K176" s="34"/>
      <c r="L176" s="21">
        <v>17.837447376784347</v>
      </c>
      <c r="M176" s="79">
        <v>46.103999999999999</v>
      </c>
      <c r="N176" s="21">
        <v>0</v>
      </c>
      <c r="O176" s="21">
        <v>0</v>
      </c>
      <c r="P176" s="21">
        <f t="shared" si="107"/>
        <v>0.01</v>
      </c>
      <c r="Q176" s="21">
        <f t="shared" si="108"/>
        <v>0.01</v>
      </c>
      <c r="R176" s="25">
        <v>0</v>
      </c>
      <c r="S176" s="12">
        <v>0.25</v>
      </c>
      <c r="T176" s="12">
        <v>0</v>
      </c>
      <c r="U176" s="12">
        <v>0.125</v>
      </c>
      <c r="V176" s="12">
        <v>0.05</v>
      </c>
      <c r="W176" s="13">
        <v>0.25</v>
      </c>
      <c r="X176" s="13">
        <v>0</v>
      </c>
      <c r="Y176">
        <v>0</v>
      </c>
      <c r="Z176">
        <v>0.25</v>
      </c>
      <c r="AA176">
        <v>0.25</v>
      </c>
      <c r="AB176" s="52" t="str">
        <f t="shared" si="85"/>
        <v>na</v>
      </c>
      <c r="AC176" s="21">
        <f t="shared" si="87"/>
        <v>-2.2514165353719555</v>
      </c>
      <c r="AD176" s="21" t="str">
        <f t="shared" si="88"/>
        <v>na</v>
      </c>
      <c r="AE176" s="21">
        <f t="shared" si="89"/>
        <v>-1.7297468503467464</v>
      </c>
      <c r="AF176" s="21">
        <f t="shared" si="90"/>
        <v>-0.62816316088765811</v>
      </c>
      <c r="AG176" s="21">
        <f t="shared" si="91"/>
        <v>-1.7502374349510512</v>
      </c>
      <c r="AH176" s="21" t="str">
        <f t="shared" si="92"/>
        <v>na</v>
      </c>
      <c r="AI176" s="21" t="str">
        <f t="shared" si="93"/>
        <v>na</v>
      </c>
      <c r="AJ176" s="21">
        <f t="shared" si="94"/>
        <v>-1.5699443815868492</v>
      </c>
      <c r="AK176" s="21">
        <f t="shared" si="95"/>
        <v>-2.1096310349219185</v>
      </c>
      <c r="AL176" s="52" t="str">
        <f t="shared" si="86"/>
        <v>na</v>
      </c>
      <c r="AM176" s="21">
        <f t="shared" si="96"/>
        <v>0.23901234567901236</v>
      </c>
      <c r="AN176" s="21" t="str">
        <f t="shared" si="97"/>
        <v>na</v>
      </c>
      <c r="AO176" s="21">
        <f t="shared" si="98"/>
        <v>0.14108268887566924</v>
      </c>
      <c r="AP176" s="21">
        <f t="shared" si="99"/>
        <v>1.8606023186136331E-2</v>
      </c>
      <c r="AQ176" s="21">
        <f t="shared" si="100"/>
        <v>0.14444501831569651</v>
      </c>
      <c r="AR176" s="21" t="str">
        <f t="shared" si="101"/>
        <v>na</v>
      </c>
      <c r="AS176" s="21" t="str">
        <f t="shared" si="102"/>
        <v>na</v>
      </c>
      <c r="AT176" s="21">
        <f t="shared" si="103"/>
        <v>0.11621900826446283</v>
      </c>
      <c r="AU176" s="53">
        <f t="shared" si="104"/>
        <v>0.20985612184388749</v>
      </c>
    </row>
    <row r="177" spans="1:47" ht="16.5" x14ac:dyDescent="0.35">
      <c r="A177" s="28" t="s">
        <v>68</v>
      </c>
      <c r="B177" s="48"/>
      <c r="D177">
        <v>1</v>
      </c>
      <c r="E177">
        <v>1</v>
      </c>
      <c r="G177" s="49"/>
      <c r="H177" t="s">
        <v>245</v>
      </c>
      <c r="I177" t="s">
        <v>246</v>
      </c>
      <c r="J177" s="19">
        <v>31</v>
      </c>
      <c r="K177" s="34"/>
      <c r="L177" s="21">
        <v>6.2612209941383297</v>
      </c>
      <c r="M177" s="79">
        <v>46.103999999999999</v>
      </c>
      <c r="N177" s="21">
        <v>1.0842857142857143</v>
      </c>
      <c r="O177" s="21">
        <v>2.1330230233274823</v>
      </c>
      <c r="P177" s="21">
        <f t="shared" si="107"/>
        <v>0.17317480333321694</v>
      </c>
      <c r="Q177" s="21">
        <f t="shared" si="108"/>
        <v>0.34067205507110987</v>
      </c>
      <c r="R177" s="25">
        <v>1</v>
      </c>
      <c r="S177">
        <v>0.125</v>
      </c>
      <c r="T177">
        <v>0.25</v>
      </c>
      <c r="U177">
        <v>0.25</v>
      </c>
      <c r="V177">
        <v>0.25</v>
      </c>
      <c r="W177">
        <v>1</v>
      </c>
      <c r="X177">
        <v>0</v>
      </c>
      <c r="Y177">
        <v>1</v>
      </c>
      <c r="Z177">
        <v>0</v>
      </c>
      <c r="AA177">
        <v>1</v>
      </c>
      <c r="AB177" s="52">
        <f t="shared" ref="AB177:AB188" si="109">IF(R177&gt;0,(R177/R$190)*LN($P177),"na")</f>
        <v>-1.753453770727545</v>
      </c>
      <c r="AC177" s="21">
        <f t="shared" si="87"/>
        <v>-0.428622032844511</v>
      </c>
      <c r="AD177" s="21">
        <f t="shared" si="88"/>
        <v>-1.2752391059836692</v>
      </c>
      <c r="AE177" s="21">
        <f t="shared" si="89"/>
        <v>-1.3172286863026437</v>
      </c>
      <c r="AF177" s="21">
        <f t="shared" si="90"/>
        <v>-1.1958896399116117</v>
      </c>
      <c r="AG177" s="21">
        <f t="shared" si="91"/>
        <v>-2.665665159842467</v>
      </c>
      <c r="AH177" s="21" t="str">
        <f t="shared" si="92"/>
        <v>na</v>
      </c>
      <c r="AI177" s="21">
        <f t="shared" si="93"/>
        <v>-2.2035740873510909</v>
      </c>
      <c r="AJ177" s="21" t="str">
        <f t="shared" si="94"/>
        <v>na</v>
      </c>
      <c r="AK177" s="21">
        <f t="shared" si="95"/>
        <v>-3.2130326078136018</v>
      </c>
      <c r="AL177" s="52">
        <f t="shared" ref="AL177:AL188" si="110">IF(R177&gt;0,(((R177/R$190)^2)*($Q177^2))/($P177^2),"na")</f>
        <v>3.8699345002562233</v>
      </c>
      <c r="AM177" s="21">
        <f t="shared" si="96"/>
        <v>0.23124053063259406</v>
      </c>
      <c r="AN177" s="21">
        <f t="shared" si="97"/>
        <v>2.0469075042677547</v>
      </c>
      <c r="AO177" s="21">
        <f t="shared" si="98"/>
        <v>2.1839230602754691</v>
      </c>
      <c r="AP177" s="21">
        <f t="shared" si="99"/>
        <v>1.800102276014905</v>
      </c>
      <c r="AQ177" s="21">
        <f t="shared" si="100"/>
        <v>8.9438841563208964</v>
      </c>
      <c r="AR177" s="21" t="str">
        <f t="shared" si="101"/>
        <v>na</v>
      </c>
      <c r="AS177" s="21">
        <f t="shared" si="102"/>
        <v>6.1118162281171076</v>
      </c>
      <c r="AT177" s="21" t="str">
        <f t="shared" si="103"/>
        <v>na</v>
      </c>
      <c r="AU177" s="53">
        <f t="shared" si="104"/>
        <v>12.994071136218141</v>
      </c>
    </row>
    <row r="178" spans="1:47" ht="16.5" x14ac:dyDescent="0.35">
      <c r="A178" s="28" t="s">
        <v>113</v>
      </c>
      <c r="B178" s="48"/>
      <c r="C178">
        <v>1</v>
      </c>
      <c r="D178">
        <v>1</v>
      </c>
      <c r="E178">
        <v>1</v>
      </c>
      <c r="F178">
        <v>1</v>
      </c>
      <c r="G178" s="49"/>
      <c r="H178" t="s">
        <v>245</v>
      </c>
      <c r="I178" t="s">
        <v>246</v>
      </c>
      <c r="J178" s="19">
        <v>9</v>
      </c>
      <c r="K178" s="34"/>
      <c r="L178" s="21">
        <v>1.1700946286870535</v>
      </c>
      <c r="M178" s="79">
        <v>46.103999999999999</v>
      </c>
      <c r="N178" s="21">
        <v>5.8411903716252453</v>
      </c>
      <c r="O178" s="21">
        <v>2.4606471969554771</v>
      </c>
      <c r="P178" s="21">
        <f t="shared" si="107"/>
        <v>4.9920666486432488</v>
      </c>
      <c r="Q178" s="21">
        <f t="shared" si="108"/>
        <v>2.1029471776283035</v>
      </c>
      <c r="R178" s="23">
        <v>1</v>
      </c>
      <c r="S178">
        <v>0.25</v>
      </c>
      <c r="T178">
        <v>0.25</v>
      </c>
      <c r="U178">
        <v>0.25</v>
      </c>
      <c r="V178">
        <v>0.25</v>
      </c>
      <c r="W178">
        <v>1</v>
      </c>
      <c r="X178">
        <v>0</v>
      </c>
      <c r="Y178">
        <v>1</v>
      </c>
      <c r="Z178">
        <v>0</v>
      </c>
      <c r="AA178">
        <v>1</v>
      </c>
      <c r="AB178" s="52">
        <f t="shared" si="109"/>
        <v>1.607849982068396</v>
      </c>
      <c r="AC178" s="21">
        <f t="shared" si="87"/>
        <v>0.78605999123343806</v>
      </c>
      <c r="AD178" s="21">
        <f t="shared" si="88"/>
        <v>1.1693454415042881</v>
      </c>
      <c r="AE178" s="21">
        <f t="shared" si="89"/>
        <v>1.2078482792123559</v>
      </c>
      <c r="AF178" s="21">
        <f t="shared" si="90"/>
        <v>1.0965850187711823</v>
      </c>
      <c r="AG178" s="21">
        <f t="shared" si="91"/>
        <v>2.4443129046252019</v>
      </c>
      <c r="AH178" s="21" t="str">
        <f t="shared" si="92"/>
        <v>na</v>
      </c>
      <c r="AI178" s="21">
        <f t="shared" si="93"/>
        <v>2.0205930809135397</v>
      </c>
      <c r="AJ178" s="21" t="str">
        <f t="shared" si="94"/>
        <v>na</v>
      </c>
      <c r="AK178" s="21">
        <f t="shared" si="95"/>
        <v>2.9462279001029823</v>
      </c>
      <c r="AL178" s="52">
        <f t="shared" si="110"/>
        <v>0.17745816170002593</v>
      </c>
      <c r="AM178" s="21">
        <f t="shared" si="96"/>
        <v>4.2414691487808666E-2</v>
      </c>
      <c r="AN178" s="21">
        <f t="shared" si="97"/>
        <v>9.3862168171914548E-2</v>
      </c>
      <c r="AO178" s="21">
        <f t="shared" si="98"/>
        <v>0.10014509846229185</v>
      </c>
      <c r="AP178" s="21">
        <f t="shared" si="99"/>
        <v>8.2544766778995304E-2</v>
      </c>
      <c r="AQ178" s="21">
        <f t="shared" si="100"/>
        <v>0.41012715867248128</v>
      </c>
      <c r="AR178" s="21" t="str">
        <f t="shared" si="101"/>
        <v>na</v>
      </c>
      <c r="AS178" s="21">
        <f t="shared" si="102"/>
        <v>0.28026098953825673</v>
      </c>
      <c r="AT178" s="21" t="str">
        <f t="shared" si="103"/>
        <v>na</v>
      </c>
      <c r="AU178" s="53">
        <f t="shared" si="104"/>
        <v>0.5958509056626069</v>
      </c>
    </row>
    <row r="179" spans="1:47" ht="16.5" x14ac:dyDescent="0.35">
      <c r="A179" s="28" t="s">
        <v>89</v>
      </c>
      <c r="B179" s="48"/>
      <c r="C179">
        <v>1</v>
      </c>
      <c r="E179">
        <v>1</v>
      </c>
      <c r="G179" s="49">
        <v>1</v>
      </c>
      <c r="H179" t="s">
        <v>245</v>
      </c>
      <c r="I179" t="s">
        <v>246</v>
      </c>
      <c r="J179" s="19">
        <v>3</v>
      </c>
      <c r="K179" s="34"/>
      <c r="L179" s="21">
        <v>15.264371756969643</v>
      </c>
      <c r="M179" s="79">
        <v>46.103999999999999</v>
      </c>
      <c r="N179" s="21">
        <v>0</v>
      </c>
      <c r="O179" s="21">
        <v>0</v>
      </c>
      <c r="P179" s="21">
        <f t="shared" si="107"/>
        <v>0.01</v>
      </c>
      <c r="Q179" s="21">
        <f t="shared" si="108"/>
        <v>0.01</v>
      </c>
      <c r="R179" s="25">
        <v>1</v>
      </c>
      <c r="S179" s="3">
        <v>0.25</v>
      </c>
      <c r="T179" s="3">
        <v>0.25</v>
      </c>
      <c r="U179" s="3">
        <v>0.25</v>
      </c>
      <c r="V179" s="3">
        <v>0.15</v>
      </c>
      <c r="W179" s="3">
        <v>1</v>
      </c>
      <c r="X179" s="3">
        <v>0</v>
      </c>
      <c r="Y179" s="3">
        <v>0</v>
      </c>
      <c r="Z179" s="3">
        <v>0</v>
      </c>
      <c r="AA179" s="3">
        <v>0</v>
      </c>
      <c r="AB179" s="52">
        <f t="shared" si="109"/>
        <v>-4.6051701859880909</v>
      </c>
      <c r="AC179" s="21">
        <f t="shared" si="87"/>
        <v>-2.2514165353719555</v>
      </c>
      <c r="AD179" s="21">
        <f t="shared" si="88"/>
        <v>-3.3492146807186116</v>
      </c>
      <c r="AE179" s="21">
        <f t="shared" si="89"/>
        <v>-3.4594937006934927</v>
      </c>
      <c r="AF179" s="21">
        <f t="shared" si="90"/>
        <v>-1.8844894826629741</v>
      </c>
      <c r="AG179" s="21">
        <f t="shared" si="91"/>
        <v>-7.0009497398042049</v>
      </c>
      <c r="AH179" s="21" t="str">
        <f t="shared" si="92"/>
        <v>na</v>
      </c>
      <c r="AI179" s="21" t="str">
        <f t="shared" si="93"/>
        <v>na</v>
      </c>
      <c r="AJ179" s="21" t="str">
        <f t="shared" si="94"/>
        <v>na</v>
      </c>
      <c r="AK179" s="21" t="str">
        <f t="shared" si="95"/>
        <v>na</v>
      </c>
      <c r="AL179" s="52">
        <f t="shared" si="110"/>
        <v>1</v>
      </c>
      <c r="AM179" s="21">
        <f t="shared" si="96"/>
        <v>0.23901234567901236</v>
      </c>
      <c r="AN179" s="21">
        <f t="shared" si="97"/>
        <v>0.52892561983471076</v>
      </c>
      <c r="AO179" s="21">
        <f t="shared" si="98"/>
        <v>0.56433075550267697</v>
      </c>
      <c r="AP179" s="21">
        <f t="shared" si="99"/>
        <v>0.16745420867522695</v>
      </c>
      <c r="AQ179" s="21">
        <f t="shared" si="100"/>
        <v>2.3111202930511441</v>
      </c>
      <c r="AR179" s="21" t="str">
        <f t="shared" si="101"/>
        <v>na</v>
      </c>
      <c r="AS179" s="21" t="str">
        <f t="shared" si="102"/>
        <v>na</v>
      </c>
      <c r="AT179" s="21" t="str">
        <f t="shared" si="103"/>
        <v>na</v>
      </c>
      <c r="AU179" s="53" t="str">
        <f t="shared" si="104"/>
        <v>na</v>
      </c>
    </row>
    <row r="180" spans="1:47" ht="16.5" x14ac:dyDescent="0.35">
      <c r="A180" s="28" t="s">
        <v>22</v>
      </c>
      <c r="B180" s="48"/>
      <c r="C180">
        <v>1</v>
      </c>
      <c r="E180">
        <v>1</v>
      </c>
      <c r="G180" s="49">
        <v>1</v>
      </c>
      <c r="H180" t="s">
        <v>245</v>
      </c>
      <c r="I180" t="s">
        <v>246</v>
      </c>
      <c r="J180" s="19">
        <v>26</v>
      </c>
      <c r="K180" s="34"/>
      <c r="L180" s="21">
        <v>5.8673745277269935</v>
      </c>
      <c r="M180" s="79">
        <v>46.103999999999999</v>
      </c>
      <c r="N180" s="21">
        <v>0</v>
      </c>
      <c r="O180" s="21">
        <v>0</v>
      </c>
      <c r="P180" s="21">
        <f t="shared" si="107"/>
        <v>0.01</v>
      </c>
      <c r="Q180" s="21">
        <f t="shared" si="108"/>
        <v>0.01</v>
      </c>
      <c r="R180" s="25">
        <v>0</v>
      </c>
      <c r="S180" s="12">
        <v>0.375</v>
      </c>
      <c r="T180" s="12">
        <v>0.25</v>
      </c>
      <c r="U180" s="12">
        <v>0.25</v>
      </c>
      <c r="V180" s="12">
        <v>0.15</v>
      </c>
      <c r="W180" s="13">
        <v>0.25</v>
      </c>
      <c r="X180" s="13">
        <v>0</v>
      </c>
      <c r="Y180">
        <v>0</v>
      </c>
      <c r="Z180">
        <v>1</v>
      </c>
      <c r="AA180">
        <v>0</v>
      </c>
      <c r="AB180" s="52" t="str">
        <f t="shared" si="109"/>
        <v>na</v>
      </c>
      <c r="AC180" s="21">
        <f t="shared" si="87"/>
        <v>-3.3771248030579337</v>
      </c>
      <c r="AD180" s="21">
        <f t="shared" si="88"/>
        <v>-3.3492146807186116</v>
      </c>
      <c r="AE180" s="21">
        <f t="shared" si="89"/>
        <v>-3.4594937006934927</v>
      </c>
      <c r="AF180" s="21">
        <f t="shared" si="90"/>
        <v>-1.8844894826629741</v>
      </c>
      <c r="AG180" s="21">
        <f t="shared" si="91"/>
        <v>-1.7502374349510512</v>
      </c>
      <c r="AH180" s="21" t="str">
        <f t="shared" si="92"/>
        <v>na</v>
      </c>
      <c r="AI180" s="21" t="str">
        <f t="shared" si="93"/>
        <v>na</v>
      </c>
      <c r="AJ180" s="21">
        <f t="shared" si="94"/>
        <v>-6.2797775263473969</v>
      </c>
      <c r="AK180" s="21" t="str">
        <f t="shared" si="95"/>
        <v>na</v>
      </c>
      <c r="AL180" s="52" t="str">
        <f t="shared" si="110"/>
        <v>na</v>
      </c>
      <c r="AM180" s="21">
        <f t="shared" si="96"/>
        <v>0.53777777777777791</v>
      </c>
      <c r="AN180" s="21">
        <f t="shared" si="97"/>
        <v>0.52892561983471076</v>
      </c>
      <c r="AO180" s="21">
        <f t="shared" si="98"/>
        <v>0.56433075550267697</v>
      </c>
      <c r="AP180" s="21">
        <f t="shared" si="99"/>
        <v>0.16745420867522695</v>
      </c>
      <c r="AQ180" s="21">
        <f t="shared" si="100"/>
        <v>0.14444501831569651</v>
      </c>
      <c r="AR180" s="21" t="str">
        <f t="shared" si="101"/>
        <v>na</v>
      </c>
      <c r="AS180" s="21" t="str">
        <f t="shared" si="102"/>
        <v>na</v>
      </c>
      <c r="AT180" s="21">
        <f t="shared" si="103"/>
        <v>1.8595041322314052</v>
      </c>
      <c r="AU180" s="53" t="str">
        <f t="shared" si="104"/>
        <v>na</v>
      </c>
    </row>
    <row r="181" spans="1:47" ht="16.5" x14ac:dyDescent="0.35">
      <c r="A181" s="1" t="s">
        <v>69</v>
      </c>
      <c r="B181" s="48">
        <v>1</v>
      </c>
      <c r="C181">
        <v>1</v>
      </c>
      <c r="D181">
        <v>1</v>
      </c>
      <c r="E181">
        <v>1</v>
      </c>
      <c r="G181" s="49"/>
      <c r="H181" t="s">
        <v>245</v>
      </c>
      <c r="I181" t="s">
        <v>246</v>
      </c>
      <c r="J181" s="19">
        <v>12</v>
      </c>
      <c r="K181" s="34"/>
      <c r="L181" s="21">
        <v>6.1997479616165556</v>
      </c>
      <c r="M181" s="79">
        <v>46.103999999999999</v>
      </c>
      <c r="N181" s="21">
        <v>4.6726169315827741</v>
      </c>
      <c r="O181" s="21">
        <v>4.0042845052148381</v>
      </c>
      <c r="P181" s="21">
        <f t="shared" si="107"/>
        <v>0.75367853024212472</v>
      </c>
      <c r="Q181" s="21">
        <f t="shared" si="108"/>
        <v>0.64587859538901959</v>
      </c>
      <c r="R181" s="25">
        <v>1</v>
      </c>
      <c r="S181">
        <v>0.25</v>
      </c>
      <c r="T181">
        <v>0</v>
      </c>
      <c r="U181">
        <v>0.25</v>
      </c>
      <c r="V181">
        <v>0.05</v>
      </c>
      <c r="W181">
        <v>1</v>
      </c>
      <c r="X181">
        <v>0</v>
      </c>
      <c r="Y181">
        <v>0</v>
      </c>
      <c r="Z181">
        <v>0</v>
      </c>
      <c r="AA181">
        <v>0</v>
      </c>
      <c r="AB181" s="52">
        <f t="shared" si="109"/>
        <v>-0.28278935435226021</v>
      </c>
      <c r="AC181" s="21">
        <f t="shared" si="87"/>
        <v>-0.13825257323888276</v>
      </c>
      <c r="AD181" s="21" t="str">
        <f t="shared" si="88"/>
        <v>na</v>
      </c>
      <c r="AE181" s="21">
        <f t="shared" si="89"/>
        <v>-0.2124368808304784</v>
      </c>
      <c r="AF181" s="21">
        <f t="shared" si="90"/>
        <v>-3.8573570035649311E-2</v>
      </c>
      <c r="AG181" s="21">
        <f t="shared" si="91"/>
        <v>-0.42990681708043504</v>
      </c>
      <c r="AH181" s="21" t="str">
        <f t="shared" si="92"/>
        <v>na</v>
      </c>
      <c r="AI181" s="21" t="str">
        <f t="shared" si="93"/>
        <v>na</v>
      </c>
      <c r="AJ181" s="21" t="str">
        <f t="shared" si="94"/>
        <v>na</v>
      </c>
      <c r="AK181" s="21" t="str">
        <f t="shared" si="95"/>
        <v>na</v>
      </c>
      <c r="AL181" s="52">
        <f t="shared" si="110"/>
        <v>0.73439463668864391</v>
      </c>
      <c r="AM181" s="21">
        <f t="shared" si="96"/>
        <v>0.17552938476903884</v>
      </c>
      <c r="AN181" s="21" t="str">
        <f t="shared" si="97"/>
        <v>na</v>
      </c>
      <c r="AO181" s="21">
        <f t="shared" si="98"/>
        <v>0.4144414801596164</v>
      </c>
      <c r="AP181" s="21">
        <f t="shared" si="99"/>
        <v>1.3664163638003077E-2</v>
      </c>
      <c r="AQ181" s="21">
        <f t="shared" si="100"/>
        <v>1.6972743479590473</v>
      </c>
      <c r="AR181" s="21" t="str">
        <f t="shared" si="101"/>
        <v>na</v>
      </c>
      <c r="AS181" s="21" t="str">
        <f t="shared" si="102"/>
        <v>na</v>
      </c>
      <c r="AT181" s="21" t="str">
        <f t="shared" si="103"/>
        <v>na</v>
      </c>
      <c r="AU181" s="53" t="str">
        <f t="shared" si="104"/>
        <v>na</v>
      </c>
    </row>
    <row r="182" spans="1:47" ht="16.5" x14ac:dyDescent="0.35">
      <c r="A182" s="1" t="s">
        <v>241</v>
      </c>
      <c r="B182" s="48">
        <v>1</v>
      </c>
      <c r="C182">
        <v>1</v>
      </c>
      <c r="D182">
        <v>1</v>
      </c>
      <c r="E182">
        <v>1</v>
      </c>
      <c r="F182">
        <v>1</v>
      </c>
      <c r="G182" s="49">
        <v>1</v>
      </c>
      <c r="H182" t="s">
        <v>245</v>
      </c>
      <c r="I182" t="s">
        <v>246</v>
      </c>
      <c r="J182" s="19">
        <v>3</v>
      </c>
      <c r="K182" s="34"/>
      <c r="L182" s="21">
        <v>32.291558665970676</v>
      </c>
      <c r="M182" s="79">
        <v>46.103999999999999</v>
      </c>
      <c r="N182" s="21">
        <v>0.16785714285714284</v>
      </c>
      <c r="O182" s="21">
        <v>0.75560250818531549</v>
      </c>
      <c r="P182" s="21">
        <f t="shared" si="107"/>
        <v>0.01</v>
      </c>
      <c r="Q182" s="21">
        <f t="shared" si="108"/>
        <v>2.3399381739401159E-2</v>
      </c>
      <c r="R182" s="25">
        <v>1</v>
      </c>
      <c r="S182">
        <v>1</v>
      </c>
      <c r="T182" s="3">
        <v>0.25</v>
      </c>
      <c r="U182" s="3">
        <v>0.375</v>
      </c>
      <c r="V182" s="3">
        <v>1</v>
      </c>
      <c r="W182" s="3">
        <v>0.05</v>
      </c>
      <c r="X182" s="3">
        <v>0</v>
      </c>
      <c r="Y182" s="3">
        <v>0</v>
      </c>
      <c r="Z182" s="3">
        <v>0</v>
      </c>
      <c r="AA182" s="3">
        <v>0</v>
      </c>
      <c r="AB182" s="52">
        <f t="shared" si="109"/>
        <v>-4.6051701859880909</v>
      </c>
      <c r="AC182" s="21">
        <f t="shared" si="87"/>
        <v>-9.0056661414878221</v>
      </c>
      <c r="AD182" s="21">
        <f t="shared" si="88"/>
        <v>-3.3492146807186116</v>
      </c>
      <c r="AE182" s="21">
        <f t="shared" si="89"/>
        <v>-5.1892405510402382</v>
      </c>
      <c r="AF182" s="21">
        <f t="shared" si="90"/>
        <v>-12.56326321775316</v>
      </c>
      <c r="AG182" s="21">
        <f t="shared" si="91"/>
        <v>-0.35004748699021027</v>
      </c>
      <c r="AH182" s="21" t="str">
        <f t="shared" si="92"/>
        <v>na</v>
      </c>
      <c r="AI182" s="21" t="str">
        <f t="shared" si="93"/>
        <v>na</v>
      </c>
      <c r="AJ182" s="21" t="str">
        <f t="shared" si="94"/>
        <v>na</v>
      </c>
      <c r="AK182" s="21" t="str">
        <f t="shared" si="95"/>
        <v>na</v>
      </c>
      <c r="AL182" s="52">
        <f t="shared" si="110"/>
        <v>5.4753106578622042</v>
      </c>
      <c r="AM182" s="21">
        <f t="shared" si="96"/>
        <v>20.938669498511064</v>
      </c>
      <c r="AN182" s="21">
        <f t="shared" si="97"/>
        <v>2.8960320834973641</v>
      </c>
      <c r="AO182" s="21">
        <f t="shared" si="98"/>
        <v>6.9522439503672819</v>
      </c>
      <c r="AP182" s="21">
        <f t="shared" si="99"/>
        <v>40.749502820593406</v>
      </c>
      <c r="AQ182" s="21">
        <f t="shared" si="100"/>
        <v>3.1635253930361373E-2</v>
      </c>
      <c r="AR182" s="21" t="str">
        <f t="shared" si="101"/>
        <v>na</v>
      </c>
      <c r="AS182" s="21" t="str">
        <f t="shared" si="102"/>
        <v>na</v>
      </c>
      <c r="AT182" s="21" t="str">
        <f t="shared" si="103"/>
        <v>na</v>
      </c>
      <c r="AU182" s="53" t="str">
        <f t="shared" si="104"/>
        <v>na</v>
      </c>
    </row>
    <row r="183" spans="1:47" ht="16.5" x14ac:dyDescent="0.35">
      <c r="A183" s="28" t="s">
        <v>23</v>
      </c>
      <c r="B183" s="48">
        <v>1</v>
      </c>
      <c r="C183">
        <v>1</v>
      </c>
      <c r="G183" s="49"/>
      <c r="H183" t="s">
        <v>245</v>
      </c>
      <c r="I183" t="s">
        <v>246</v>
      </c>
      <c r="J183" s="19">
        <v>29</v>
      </c>
      <c r="K183" s="34"/>
      <c r="L183" s="21">
        <v>4.7301434294273479</v>
      </c>
      <c r="M183" s="79">
        <v>46.103999999999999</v>
      </c>
      <c r="N183" s="21">
        <v>0</v>
      </c>
      <c r="O183" s="21">
        <v>0</v>
      </c>
      <c r="P183" s="21">
        <f t="shared" si="107"/>
        <v>0.01</v>
      </c>
      <c r="Q183" s="21">
        <f t="shared" si="108"/>
        <v>0.01</v>
      </c>
      <c r="R183" s="25">
        <v>0</v>
      </c>
      <c r="S183" s="12">
        <v>0.25</v>
      </c>
      <c r="T183" s="12">
        <v>0.25</v>
      </c>
      <c r="U183" s="12">
        <v>0.125</v>
      </c>
      <c r="V183" s="12">
        <v>0.25</v>
      </c>
      <c r="W183" s="13">
        <v>0.25</v>
      </c>
      <c r="X183" s="13">
        <v>0</v>
      </c>
      <c r="Y183">
        <v>0</v>
      </c>
      <c r="Z183">
        <v>0</v>
      </c>
      <c r="AA183">
        <v>0</v>
      </c>
      <c r="AB183" s="52" t="str">
        <f t="shared" si="109"/>
        <v>na</v>
      </c>
      <c r="AC183" s="21">
        <f t="shared" si="87"/>
        <v>-2.2514165353719555</v>
      </c>
      <c r="AD183" s="21">
        <f t="shared" si="88"/>
        <v>-3.3492146807186116</v>
      </c>
      <c r="AE183" s="21">
        <f t="shared" si="89"/>
        <v>-1.7297468503467464</v>
      </c>
      <c r="AF183" s="21">
        <f t="shared" si="90"/>
        <v>-3.1408158044382901</v>
      </c>
      <c r="AG183" s="21">
        <f t="shared" si="91"/>
        <v>-1.7502374349510512</v>
      </c>
      <c r="AH183" s="21" t="str">
        <f t="shared" si="92"/>
        <v>na</v>
      </c>
      <c r="AI183" s="21" t="str">
        <f t="shared" si="93"/>
        <v>na</v>
      </c>
      <c r="AJ183" s="21" t="str">
        <f t="shared" si="94"/>
        <v>na</v>
      </c>
      <c r="AK183" s="21" t="str">
        <f t="shared" si="95"/>
        <v>na</v>
      </c>
      <c r="AL183" s="52" t="str">
        <f t="shared" si="110"/>
        <v>na</v>
      </c>
      <c r="AM183" s="21">
        <f t="shared" si="96"/>
        <v>0.23901234567901236</v>
      </c>
      <c r="AN183" s="21">
        <f t="shared" si="97"/>
        <v>0.52892561983471076</v>
      </c>
      <c r="AO183" s="21">
        <f t="shared" si="98"/>
        <v>0.14108268887566924</v>
      </c>
      <c r="AP183" s="21">
        <f t="shared" si="99"/>
        <v>0.46515057965340822</v>
      </c>
      <c r="AQ183" s="21">
        <f t="shared" si="100"/>
        <v>0.14444501831569651</v>
      </c>
      <c r="AR183" s="21" t="str">
        <f t="shared" si="101"/>
        <v>na</v>
      </c>
      <c r="AS183" s="21" t="str">
        <f t="shared" si="102"/>
        <v>na</v>
      </c>
      <c r="AT183" s="21" t="str">
        <f t="shared" si="103"/>
        <v>na</v>
      </c>
      <c r="AU183" s="53" t="str">
        <f t="shared" si="104"/>
        <v>na</v>
      </c>
    </row>
    <row r="184" spans="1:47" ht="16.5" x14ac:dyDescent="0.35">
      <c r="A184" s="28" t="s">
        <v>90</v>
      </c>
      <c r="B184" s="48"/>
      <c r="E184">
        <v>1</v>
      </c>
      <c r="G184" s="49">
        <v>1</v>
      </c>
      <c r="H184" t="s">
        <v>245</v>
      </c>
      <c r="I184" t="s">
        <v>246</v>
      </c>
      <c r="J184" s="19">
        <v>6</v>
      </c>
      <c r="K184" s="34"/>
      <c r="L184" s="21">
        <v>12.338786190797787</v>
      </c>
      <c r="M184" s="79">
        <v>46.103999999999999</v>
      </c>
      <c r="N184" s="21">
        <v>0</v>
      </c>
      <c r="O184" s="21">
        <v>0</v>
      </c>
      <c r="P184" s="21">
        <f t="shared" si="107"/>
        <v>0.01</v>
      </c>
      <c r="Q184" s="21">
        <f t="shared" si="108"/>
        <v>0.01</v>
      </c>
      <c r="R184" s="23">
        <v>1</v>
      </c>
      <c r="S184" s="3">
        <v>1</v>
      </c>
      <c r="T184" s="3">
        <v>0</v>
      </c>
      <c r="U184" s="3">
        <v>0.25</v>
      </c>
      <c r="V184" s="3">
        <v>0.3</v>
      </c>
      <c r="W184" s="3">
        <v>1</v>
      </c>
      <c r="X184" s="3">
        <v>0</v>
      </c>
      <c r="Y184" s="3">
        <v>0</v>
      </c>
      <c r="Z184" s="3">
        <v>0</v>
      </c>
      <c r="AA184" s="3">
        <v>0</v>
      </c>
      <c r="AB184" s="52">
        <f t="shared" si="109"/>
        <v>-4.6051701859880909</v>
      </c>
      <c r="AC184" s="21">
        <f t="shared" si="87"/>
        <v>-9.0056661414878221</v>
      </c>
      <c r="AD184" s="21" t="str">
        <f t="shared" si="88"/>
        <v>na</v>
      </c>
      <c r="AE184" s="21">
        <f t="shared" si="89"/>
        <v>-3.4594937006934927</v>
      </c>
      <c r="AF184" s="21">
        <f t="shared" si="90"/>
        <v>-3.7689789653259482</v>
      </c>
      <c r="AG184" s="21">
        <f t="shared" si="91"/>
        <v>-7.0009497398042049</v>
      </c>
      <c r="AH184" s="21" t="str">
        <f t="shared" si="92"/>
        <v>na</v>
      </c>
      <c r="AI184" s="21" t="str">
        <f t="shared" si="93"/>
        <v>na</v>
      </c>
      <c r="AJ184" s="21" t="str">
        <f t="shared" si="94"/>
        <v>na</v>
      </c>
      <c r="AK184" s="21" t="str">
        <f t="shared" si="95"/>
        <v>na</v>
      </c>
      <c r="AL184" s="52">
        <f t="shared" si="110"/>
        <v>1</v>
      </c>
      <c r="AM184" s="21">
        <f t="shared" si="96"/>
        <v>3.8241975308641978</v>
      </c>
      <c r="AN184" s="21" t="str">
        <f t="shared" si="97"/>
        <v>na</v>
      </c>
      <c r="AO184" s="21">
        <f t="shared" si="98"/>
        <v>0.56433075550267697</v>
      </c>
      <c r="AP184" s="21">
        <f t="shared" si="99"/>
        <v>0.6698168347009078</v>
      </c>
      <c r="AQ184" s="21">
        <f t="shared" si="100"/>
        <v>2.3111202930511441</v>
      </c>
      <c r="AR184" s="21" t="str">
        <f t="shared" si="101"/>
        <v>na</v>
      </c>
      <c r="AS184" s="21" t="str">
        <f t="shared" si="102"/>
        <v>na</v>
      </c>
      <c r="AT184" s="21" t="str">
        <f t="shared" si="103"/>
        <v>na</v>
      </c>
      <c r="AU184" s="53" t="str">
        <f t="shared" si="104"/>
        <v>na</v>
      </c>
    </row>
    <row r="185" spans="1:47" ht="16.5" x14ac:dyDescent="0.35">
      <c r="A185" s="28" t="s">
        <v>24</v>
      </c>
      <c r="B185" s="48">
        <v>1</v>
      </c>
      <c r="C185">
        <v>1</v>
      </c>
      <c r="E185">
        <v>1</v>
      </c>
      <c r="F185">
        <v>1</v>
      </c>
      <c r="G185" s="49">
        <v>1</v>
      </c>
      <c r="H185" t="s">
        <v>245</v>
      </c>
      <c r="I185" t="s">
        <v>246</v>
      </c>
      <c r="J185" s="19">
        <v>11</v>
      </c>
      <c r="K185" s="34"/>
      <c r="L185" s="21">
        <v>37.903719542025847</v>
      </c>
      <c r="M185" s="79">
        <v>46.103999999999999</v>
      </c>
      <c r="N185" s="21">
        <v>0</v>
      </c>
      <c r="O185" s="21">
        <v>0</v>
      </c>
      <c r="P185" s="21">
        <f t="shared" si="107"/>
        <v>0.01</v>
      </c>
      <c r="Q185" s="21">
        <f t="shared" si="108"/>
        <v>0.01</v>
      </c>
      <c r="R185" s="25">
        <v>1</v>
      </c>
      <c r="S185">
        <v>1</v>
      </c>
      <c r="T185">
        <v>0.375</v>
      </c>
      <c r="U185">
        <v>1</v>
      </c>
      <c r="V185">
        <v>0.15</v>
      </c>
      <c r="W185" s="3">
        <v>1</v>
      </c>
      <c r="X185" s="3">
        <v>0</v>
      </c>
      <c r="Y185">
        <v>0.25</v>
      </c>
      <c r="Z185">
        <v>1</v>
      </c>
      <c r="AA185">
        <v>1</v>
      </c>
      <c r="AB185" s="52">
        <f t="shared" si="109"/>
        <v>-4.6051701859880909</v>
      </c>
      <c r="AC185" s="21">
        <f t="shared" si="87"/>
        <v>-9.0056661414878221</v>
      </c>
      <c r="AD185" s="21">
        <f t="shared" si="88"/>
        <v>-5.0238220210779172</v>
      </c>
      <c r="AE185" s="21">
        <f t="shared" si="89"/>
        <v>-13.837974802773971</v>
      </c>
      <c r="AF185" s="21">
        <f t="shared" si="90"/>
        <v>-1.8844894826629741</v>
      </c>
      <c r="AG185" s="21">
        <f t="shared" si="91"/>
        <v>-7.0009497398042049</v>
      </c>
      <c r="AH185" s="21" t="str">
        <f t="shared" si="92"/>
        <v>na</v>
      </c>
      <c r="AI185" s="21">
        <f t="shared" si="93"/>
        <v>-1.4468350775901282</v>
      </c>
      <c r="AJ185" s="21">
        <f t="shared" si="94"/>
        <v>-6.2797775263473969</v>
      </c>
      <c r="AK185" s="21">
        <f t="shared" si="95"/>
        <v>-8.438524139687674</v>
      </c>
      <c r="AL185" s="52">
        <f t="shared" si="110"/>
        <v>1</v>
      </c>
      <c r="AM185" s="21">
        <f t="shared" si="96"/>
        <v>3.8241975308641978</v>
      </c>
      <c r="AN185" s="21">
        <f t="shared" si="97"/>
        <v>1.190082644628099</v>
      </c>
      <c r="AO185" s="21">
        <f t="shared" si="98"/>
        <v>9.0292920880428316</v>
      </c>
      <c r="AP185" s="21">
        <f t="shared" si="99"/>
        <v>0.16745420867522695</v>
      </c>
      <c r="AQ185" s="21">
        <f t="shared" si="100"/>
        <v>2.3111202930511441</v>
      </c>
      <c r="AR185" s="21" t="str">
        <f t="shared" si="101"/>
        <v>na</v>
      </c>
      <c r="AS185" s="21">
        <f t="shared" si="102"/>
        <v>9.8706713054711459E-2</v>
      </c>
      <c r="AT185" s="21">
        <f t="shared" si="103"/>
        <v>1.8595041322314052</v>
      </c>
      <c r="AU185" s="53">
        <f t="shared" si="104"/>
        <v>3.3576979495021999</v>
      </c>
    </row>
    <row r="186" spans="1:47" ht="16.5" x14ac:dyDescent="0.35">
      <c r="A186" s="28" t="s">
        <v>91</v>
      </c>
      <c r="B186" s="48"/>
      <c r="E186">
        <v>1</v>
      </c>
      <c r="G186" s="49">
        <v>1</v>
      </c>
      <c r="H186" t="s">
        <v>245</v>
      </c>
      <c r="I186" t="s">
        <v>246</v>
      </c>
      <c r="J186" s="19">
        <v>39</v>
      </c>
      <c r="K186" s="34"/>
      <c r="L186" s="21">
        <v>2.9056783255581049</v>
      </c>
      <c r="M186" s="79">
        <v>46.103999999999999</v>
      </c>
      <c r="N186" s="21">
        <v>0</v>
      </c>
      <c r="O186" s="21">
        <v>0</v>
      </c>
      <c r="P186" s="21">
        <f t="shared" si="107"/>
        <v>0.01</v>
      </c>
      <c r="Q186" s="21">
        <f t="shared" si="108"/>
        <v>0.01</v>
      </c>
      <c r="R186" s="23">
        <v>1</v>
      </c>
      <c r="S186" s="3">
        <v>1</v>
      </c>
      <c r="T186" s="3">
        <v>0.375</v>
      </c>
      <c r="U186" s="3">
        <v>0.375</v>
      </c>
      <c r="V186" s="3">
        <v>0.15</v>
      </c>
      <c r="W186" s="3">
        <v>1</v>
      </c>
      <c r="X186" s="3">
        <v>0</v>
      </c>
      <c r="Y186" s="3">
        <v>0.25</v>
      </c>
      <c r="Z186" s="3">
        <v>1</v>
      </c>
      <c r="AA186" s="3">
        <v>1</v>
      </c>
      <c r="AB186" s="52">
        <f t="shared" si="109"/>
        <v>-4.6051701859880909</v>
      </c>
      <c r="AC186" s="21">
        <f t="shared" si="87"/>
        <v>-9.0056661414878221</v>
      </c>
      <c r="AD186" s="21">
        <f t="shared" si="88"/>
        <v>-5.0238220210779172</v>
      </c>
      <c r="AE186" s="21">
        <f t="shared" si="89"/>
        <v>-5.1892405510402382</v>
      </c>
      <c r="AF186" s="21">
        <f t="shared" si="90"/>
        <v>-1.8844894826629741</v>
      </c>
      <c r="AG186" s="21">
        <f t="shared" si="91"/>
        <v>-7.0009497398042049</v>
      </c>
      <c r="AH186" s="21" t="str">
        <f t="shared" si="92"/>
        <v>na</v>
      </c>
      <c r="AI186" s="21">
        <f t="shared" si="93"/>
        <v>-1.4468350775901282</v>
      </c>
      <c r="AJ186" s="21">
        <f t="shared" si="94"/>
        <v>-6.2797775263473969</v>
      </c>
      <c r="AK186" s="21">
        <f t="shared" si="95"/>
        <v>-8.438524139687674</v>
      </c>
      <c r="AL186" s="52">
        <f t="shared" si="110"/>
        <v>1</v>
      </c>
      <c r="AM186" s="21">
        <f t="shared" si="96"/>
        <v>3.8241975308641978</v>
      </c>
      <c r="AN186" s="21">
        <f t="shared" si="97"/>
        <v>1.190082644628099</v>
      </c>
      <c r="AO186" s="21">
        <f t="shared" si="98"/>
        <v>1.2697441998810231</v>
      </c>
      <c r="AP186" s="21">
        <f t="shared" si="99"/>
        <v>0.16745420867522695</v>
      </c>
      <c r="AQ186" s="21">
        <f t="shared" si="100"/>
        <v>2.3111202930511441</v>
      </c>
      <c r="AR186" s="21" t="str">
        <f t="shared" si="101"/>
        <v>na</v>
      </c>
      <c r="AS186" s="21">
        <f t="shared" si="102"/>
        <v>9.8706713054711459E-2</v>
      </c>
      <c r="AT186" s="21">
        <f t="shared" si="103"/>
        <v>1.8595041322314052</v>
      </c>
      <c r="AU186" s="53">
        <f t="shared" si="104"/>
        <v>3.3576979495021999</v>
      </c>
    </row>
    <row r="187" spans="1:47" ht="16.5" x14ac:dyDescent="0.35">
      <c r="A187" s="28" t="s">
        <v>25</v>
      </c>
      <c r="B187" s="48">
        <v>1</v>
      </c>
      <c r="C187">
        <v>1</v>
      </c>
      <c r="E187">
        <v>1</v>
      </c>
      <c r="G187" s="49"/>
      <c r="H187" t="s">
        <v>245</v>
      </c>
      <c r="I187" t="s">
        <v>246</v>
      </c>
      <c r="J187" s="19">
        <v>11</v>
      </c>
      <c r="K187" s="34"/>
      <c r="L187" s="21">
        <v>21.557974372428234</v>
      </c>
      <c r="M187" s="79">
        <v>46.103999999999999</v>
      </c>
      <c r="N187" s="21">
        <v>0</v>
      </c>
      <c r="O187" s="21">
        <v>0</v>
      </c>
      <c r="P187" s="21">
        <f t="shared" si="107"/>
        <v>0.01</v>
      </c>
      <c r="Q187" s="21">
        <f t="shared" si="108"/>
        <v>0.01</v>
      </c>
      <c r="R187" s="25">
        <v>0</v>
      </c>
      <c r="S187" s="12">
        <v>0.25</v>
      </c>
      <c r="T187" s="12">
        <v>0.25</v>
      </c>
      <c r="U187" s="12">
        <v>0.125</v>
      </c>
      <c r="V187" s="12">
        <v>0.05</v>
      </c>
      <c r="W187" s="13">
        <v>0.25</v>
      </c>
      <c r="X187" s="13">
        <v>0</v>
      </c>
      <c r="Y187">
        <v>0.125</v>
      </c>
      <c r="Z187">
        <v>0</v>
      </c>
      <c r="AA187">
        <v>0.125</v>
      </c>
      <c r="AB187" s="52" t="str">
        <f t="shared" si="109"/>
        <v>na</v>
      </c>
      <c r="AC187" s="21">
        <f t="shared" si="87"/>
        <v>-2.2514165353719555</v>
      </c>
      <c r="AD187" s="21">
        <f t="shared" si="88"/>
        <v>-3.3492146807186116</v>
      </c>
      <c r="AE187" s="21">
        <f t="shared" si="89"/>
        <v>-1.7297468503467464</v>
      </c>
      <c r="AF187" s="21">
        <f t="shared" si="90"/>
        <v>-0.62816316088765811</v>
      </c>
      <c r="AG187" s="21">
        <f t="shared" si="91"/>
        <v>-1.7502374349510512</v>
      </c>
      <c r="AH187" s="21" t="str">
        <f t="shared" si="92"/>
        <v>na</v>
      </c>
      <c r="AI187" s="21">
        <f t="shared" si="93"/>
        <v>-0.7234175387950641</v>
      </c>
      <c r="AJ187" s="21" t="str">
        <f t="shared" si="94"/>
        <v>na</v>
      </c>
      <c r="AK187" s="21">
        <f t="shared" si="95"/>
        <v>-1.0548155174609593</v>
      </c>
      <c r="AL187" s="52" t="str">
        <f t="shared" si="110"/>
        <v>na</v>
      </c>
      <c r="AM187" s="21">
        <f t="shared" si="96"/>
        <v>0.23901234567901236</v>
      </c>
      <c r="AN187" s="21">
        <f t="shared" si="97"/>
        <v>0.52892561983471076</v>
      </c>
      <c r="AO187" s="21">
        <f t="shared" si="98"/>
        <v>0.14108268887566924</v>
      </c>
      <c r="AP187" s="21">
        <f t="shared" si="99"/>
        <v>1.8606023186136331E-2</v>
      </c>
      <c r="AQ187" s="21">
        <f t="shared" si="100"/>
        <v>0.14444501831569651</v>
      </c>
      <c r="AR187" s="21" t="str">
        <f t="shared" si="101"/>
        <v>na</v>
      </c>
      <c r="AS187" s="21">
        <f t="shared" si="102"/>
        <v>2.4676678263677865E-2</v>
      </c>
      <c r="AT187" s="21" t="str">
        <f t="shared" si="103"/>
        <v>na</v>
      </c>
      <c r="AU187" s="53">
        <f t="shared" si="104"/>
        <v>5.2464030460971874E-2</v>
      </c>
    </row>
    <row r="188" spans="1:47" ht="16.5" x14ac:dyDescent="0.35">
      <c r="A188" s="28" t="s">
        <v>70</v>
      </c>
      <c r="B188" s="48">
        <v>1</v>
      </c>
      <c r="C188">
        <v>1</v>
      </c>
      <c r="D188">
        <v>1</v>
      </c>
      <c r="E188">
        <v>1</v>
      </c>
      <c r="G188" s="49"/>
      <c r="H188" t="s">
        <v>245</v>
      </c>
      <c r="I188" t="s">
        <v>246</v>
      </c>
      <c r="J188" s="19">
        <v>2</v>
      </c>
      <c r="K188" s="34"/>
      <c r="L188" s="21">
        <v>28.105359319099119</v>
      </c>
      <c r="M188" s="79">
        <v>46.103999999999999</v>
      </c>
      <c r="N188" s="21">
        <v>0.54843687892195758</v>
      </c>
      <c r="O188" s="21">
        <v>1.5604845152892239</v>
      </c>
      <c r="P188" s="21">
        <f t="shared" si="107"/>
        <v>1.9513604956804979E-2</v>
      </c>
      <c r="Q188" s="21">
        <f t="shared" si="108"/>
        <v>5.5522667316649101E-2</v>
      </c>
      <c r="R188" s="25">
        <v>0</v>
      </c>
      <c r="S188" s="12">
        <v>0</v>
      </c>
      <c r="T188" s="13">
        <v>0.25</v>
      </c>
      <c r="U188" s="12">
        <v>0.125</v>
      </c>
      <c r="V188" s="12">
        <v>0.05</v>
      </c>
      <c r="W188" s="12">
        <v>0.25</v>
      </c>
      <c r="X188" s="12">
        <v>0</v>
      </c>
      <c r="Y188">
        <v>0.25</v>
      </c>
      <c r="Z188">
        <v>0</v>
      </c>
      <c r="AA188" s="3">
        <v>0.25</v>
      </c>
      <c r="AB188" s="52" t="str">
        <f t="shared" si="109"/>
        <v>na</v>
      </c>
      <c r="AC188" s="21" t="str">
        <f t="shared" si="87"/>
        <v>na</v>
      </c>
      <c r="AD188" s="21">
        <f t="shared" si="88"/>
        <v>-2.8630133575217891</v>
      </c>
      <c r="AE188" s="21">
        <f t="shared" si="89"/>
        <v>-1.478641654768875</v>
      </c>
      <c r="AF188" s="21">
        <f t="shared" si="90"/>
        <v>-0.53697349730313448</v>
      </c>
      <c r="AG188" s="21">
        <f t="shared" si="91"/>
        <v>-1.496157646730599</v>
      </c>
      <c r="AH188" s="21" t="str">
        <f t="shared" si="92"/>
        <v>na</v>
      </c>
      <c r="AI188" s="21">
        <f t="shared" si="93"/>
        <v>-1.2367998316497382</v>
      </c>
      <c r="AJ188" s="21" t="str">
        <f t="shared" si="94"/>
        <v>na</v>
      </c>
      <c r="AK188" s="21">
        <f t="shared" si="95"/>
        <v>-1.8033785254781098</v>
      </c>
      <c r="AL188" s="52" t="str">
        <f t="shared" si="110"/>
        <v>na</v>
      </c>
      <c r="AM188" s="21" t="str">
        <f t="shared" si="96"/>
        <v>na</v>
      </c>
      <c r="AN188" s="21">
        <f t="shared" si="97"/>
        <v>4.2821337623440119</v>
      </c>
      <c r="AO188" s="21">
        <f t="shared" si="98"/>
        <v>1.1421926309895356</v>
      </c>
      <c r="AP188" s="21">
        <f t="shared" si="99"/>
        <v>0.15063267325414839</v>
      </c>
      <c r="AQ188" s="21">
        <f t="shared" si="100"/>
        <v>1.1694137446496442</v>
      </c>
      <c r="AR188" s="21" t="str">
        <f t="shared" si="101"/>
        <v>na</v>
      </c>
      <c r="AS188" s="21">
        <f t="shared" si="102"/>
        <v>0.79912058083642923</v>
      </c>
      <c r="AT188" s="21" t="str">
        <f t="shared" si="103"/>
        <v>na</v>
      </c>
      <c r="AU188" s="53">
        <f t="shared" si="104"/>
        <v>1.6989760958508908</v>
      </c>
    </row>
    <row r="189" spans="1:47" x14ac:dyDescent="0.35">
      <c r="B189" s="48"/>
      <c r="G189" s="49"/>
      <c r="N189" s="21"/>
      <c r="O189" s="21"/>
      <c r="R189" s="48"/>
      <c r="AB189"/>
      <c r="AK189"/>
      <c r="AU189" s="49"/>
    </row>
    <row r="190" spans="1:47" x14ac:dyDescent="0.35">
      <c r="A190" t="s">
        <v>3945</v>
      </c>
      <c r="M190" s="61">
        <f>AVERAGE(M112:M188)</f>
        <v>46.103999999999935</v>
      </c>
      <c r="N190" s="21"/>
      <c r="O190" s="21"/>
      <c r="R190" s="52">
        <f t="shared" ref="R190:AA190" si="111">SUM(R112:R188)/R191</f>
        <v>1</v>
      </c>
      <c r="S190" s="21">
        <f t="shared" si="111"/>
        <v>0.51136363636363635</v>
      </c>
      <c r="T190" s="21">
        <f t="shared" si="111"/>
        <v>0.34375</v>
      </c>
      <c r="U190" s="21">
        <f t="shared" si="111"/>
        <v>0.33279220779220781</v>
      </c>
      <c r="V190" s="21">
        <f t="shared" si="111"/>
        <v>0.36655844155844158</v>
      </c>
      <c r="W190" s="21">
        <f t="shared" si="111"/>
        <v>0.65779220779220782</v>
      </c>
      <c r="X190" s="21">
        <f t="shared" si="111"/>
        <v>0.5178571428571429</v>
      </c>
      <c r="Y190" s="21">
        <f t="shared" si="111"/>
        <v>0.79573170731707321</v>
      </c>
      <c r="Z190" s="21">
        <f t="shared" si="111"/>
        <v>0.73333333333333328</v>
      </c>
      <c r="AA190" s="21">
        <f t="shared" si="111"/>
        <v>0.54573170731707321</v>
      </c>
      <c r="AB190" s="52">
        <f>(1/R191)*(SUM(AB112:AB188))</f>
        <v>-3.6076916700497943</v>
      </c>
      <c r="AC190" s="21">
        <f t="shared" ref="AC190:AK190" si="112">(1/S191)*(SUM(AC112:AC188))</f>
        <v>-4.0575452182286655</v>
      </c>
      <c r="AD190" s="21">
        <f t="shared" si="112"/>
        <v>-3.7390075756109447</v>
      </c>
      <c r="AE190" s="21">
        <f t="shared" si="112"/>
        <v>-3.7841778035099036</v>
      </c>
      <c r="AF190" s="21">
        <f t="shared" si="112"/>
        <v>-3.714435021349793</v>
      </c>
      <c r="AG190" s="21">
        <f t="shared" si="112"/>
        <v>-3.3920461832572708</v>
      </c>
      <c r="AH190" s="21">
        <f t="shared" si="112"/>
        <v>-4.3804267565742832</v>
      </c>
      <c r="AI190" s="21">
        <f t="shared" si="112"/>
        <v>-3.0735018379640433</v>
      </c>
      <c r="AJ190" s="21">
        <f t="shared" si="112"/>
        <v>-3.7936860012594562</v>
      </c>
      <c r="AK190" s="53">
        <f t="shared" si="112"/>
        <v>-3.0355271408713143</v>
      </c>
      <c r="AL190" s="21">
        <f>SUM(AL112:AL188)</f>
        <v>122.39778545198446</v>
      </c>
      <c r="AM190" s="21">
        <f t="shared" ref="AM190:AU190" si="113">SUM(AM112:AM188)</f>
        <v>171.06815165787887</v>
      </c>
      <c r="AN190" s="21">
        <f t="shared" si="113"/>
        <v>106.1240930307706</v>
      </c>
      <c r="AO190" s="21">
        <f t="shared" si="113"/>
        <v>198.97712681154781</v>
      </c>
      <c r="AP190" s="21">
        <f t="shared" si="113"/>
        <v>244.14840275577569</v>
      </c>
      <c r="AQ190" s="21">
        <f t="shared" si="113"/>
        <v>222.73598434665925</v>
      </c>
      <c r="AR190" s="21">
        <f t="shared" si="113"/>
        <v>20.533017131892638</v>
      </c>
      <c r="AS190" s="21">
        <f t="shared" si="113"/>
        <v>48.661372147365476</v>
      </c>
      <c r="AT190" s="21">
        <f t="shared" si="113"/>
        <v>16.579901085111736</v>
      </c>
      <c r="AU190" s="21">
        <f t="shared" si="113"/>
        <v>59.260349032794139</v>
      </c>
    </row>
    <row r="191" spans="1:47" x14ac:dyDescent="0.35">
      <c r="A191" t="s">
        <v>3225</v>
      </c>
      <c r="N191" s="21"/>
      <c r="O191" s="21"/>
      <c r="R191" s="48">
        <f t="shared" ref="R191:AA191" si="114">COUNTIF(R112:R188,"&gt;0")</f>
        <v>65</v>
      </c>
      <c r="S191">
        <f t="shared" si="114"/>
        <v>66</v>
      </c>
      <c r="T191">
        <f t="shared" si="114"/>
        <v>52</v>
      </c>
      <c r="U191">
        <f t="shared" si="114"/>
        <v>77</v>
      </c>
      <c r="V191">
        <f t="shared" si="114"/>
        <v>77</v>
      </c>
      <c r="W191">
        <f t="shared" si="114"/>
        <v>77</v>
      </c>
      <c r="X191">
        <f t="shared" si="114"/>
        <v>14</v>
      </c>
      <c r="Y191">
        <f t="shared" si="114"/>
        <v>41</v>
      </c>
      <c r="Z191">
        <f t="shared" si="114"/>
        <v>15</v>
      </c>
      <c r="AA191">
        <f t="shared" si="114"/>
        <v>41</v>
      </c>
      <c r="AL191" s="21">
        <f>AL190*AB192^2</f>
        <v>8.9985470290859182E-2</v>
      </c>
      <c r="AM191" s="21">
        <f t="shared" ref="AM191:AU191" si="115">AM190*AC192^2</f>
        <v>5.1148177810520452E-2</v>
      </c>
      <c r="AN191" s="21">
        <f t="shared" si="115"/>
        <v>6.0000279834518278E-2</v>
      </c>
      <c r="AO191" s="21">
        <f t="shared" si="115"/>
        <v>0.10277987336186641</v>
      </c>
      <c r="AP191" s="21">
        <f t="shared" si="115"/>
        <v>0.14498952301015847</v>
      </c>
      <c r="AQ191" s="21">
        <f t="shared" si="115"/>
        <v>0.25205569017051221</v>
      </c>
      <c r="AR191" s="21">
        <f t="shared" si="115"/>
        <v>3.2185660946843168E-3</v>
      </c>
      <c r="AS191" s="21">
        <f t="shared" si="115"/>
        <v>0.10412968970782367</v>
      </c>
      <c r="AT191" s="21">
        <f t="shared" si="115"/>
        <v>8.4028796303276723E-3</v>
      </c>
      <c r="AU191" s="21">
        <f t="shared" si="115"/>
        <v>0.1368166118163554</v>
      </c>
    </row>
    <row r="192" spans="1:47" ht="24" x14ac:dyDescent="0.65">
      <c r="A192" s="54" t="s">
        <v>3946</v>
      </c>
      <c r="N192" s="21"/>
      <c r="O192" s="21"/>
      <c r="R192" s="78">
        <f>IF(R112&gt;0,$M112,0)+IF(R113&gt;0,$M113,0)+IF(R114&gt;0,$M114,0)+IF(R115&gt;0,$M115,0)+IF(R116&gt;0,$M116,0)+IF(R117&gt;0,$M117,0)+IF(R118&gt;0,$M118,0)+IF(R119&gt;0,$M119,0)+IF(R120&gt;0,$M120,0)+IF(R121&gt;0,$M121,0)+IF(R122&gt;0,$M122,0)+IF(R123&gt;0,$M123,0)+IF(R124&gt;0,$M124,0)+IF(R125&gt;0,$M125,0)+IF(R126&gt;0,$M126,0)+IF(R127&gt;0,$M127,0)+IF(R128&gt;0,$M128,0)+IF(R129&gt;0,$M129,0)+IF(R130&gt;0,$M130,0)+IF(R131&gt;0,$M131,0)*IF(R132&gt;0,$M132,0)+IF(R133&gt;0,$M133,0)+IF(R134&gt;0,$M134,0)+IF(R135&gt;0,$M135,0)+IF(R136&gt;0,$M136,0)+IF(R137&gt;0,$M137,0)+IF(R138&gt;0,$M138,0)+IF(R139&gt;0,$M139,0)+IF(R140&gt;0,$M140,0)+IF(R141&gt;0,$M141,0)+IF(R142&gt;0,$M142,0)+IF(R143&gt;0,$M143,0)+IF(R144&gt;0,$M144,0)+IF(R145&gt;0,$M145,0)+IF(R146&gt;0,$M146,0)+IF(R147&gt;0,$M147,0)+IF(R148&gt;0,$M148,0)+IF(R149&gt;0,$M149,0)+IF(R150&gt;0,$M150,0)+IF(R151&gt;0,$M151,0)+IF(R152&gt;0,$M152,0)+IF(R153&gt;0,$M153,0)+IF(R154&gt;0,$M154,0)*IF(R155&gt;0,$M155,0)+IF(R156&gt;0,$M156,0)+IF(R157&gt;0,$M157,0)+IF(R158&gt;0,$M158,0)+IF(R159&gt;0,$M159,0)+IF(R160&gt;0,$M160,0)+IF(R161&gt;0,$M161,0)+IF(R162&gt;0,$M162,0)+IF(R163&gt;0,$M163,0)+IF(R164&gt;0,$M164,0)+IF(R165&gt;0,$M165,0)+IF(R166&gt;0,$M166,0)+IF(R167&gt;0,$M167,0)+IF(R168&gt;0,$M168,0)+IF(R169&gt;0,$M169,0)+IF(R170&gt;0,$M170,0)+IF(R171&gt;0,$M171,0)+IF(R172&gt;0,$M172,0)+IF(R173&gt;0,$M173,0)+IF(R174&gt;0,$M174,0)+IF(R175&gt;0,$M175,0)+IF(R176&gt;0,$M176,0)+IF(R177&gt;0,$M177,0)+IF(R178&gt;0,$M178,0)+IF(R179&gt;0,$M179,0)+IF(R180&gt;0,$M180,0)+IF(R181&gt;0,$M181,0)+IF(R182&gt;0,$M182,0)+IF(R183&gt;0,$M183,0)+IF(R184&gt;0,$M184,0)+IF(R185&gt;0,$M185,0)+IF(R186&gt;0,$M186,0)+IF(R187&gt;0,$M187,0)+IF(R188&gt;0,$M188,0)</f>
        <v>7063.5016320000022</v>
      </c>
      <c r="S192" s="61">
        <f t="shared" ref="S192:AA192" si="116">IF(S112&gt;0,$M112,0)+IF(S113&gt;0,$M113,0)+IF(S114&gt;0,$M114,0)+IF(S115&gt;0,$M115,0)+IF(S116&gt;0,$M116,0)+IF(S117&gt;0,$M117,0)+IF(S118&gt;0,$M118,0)+IF(S119&gt;0,$M119,0)+IF(S120&gt;0,$M120,0)+IF(S121&gt;0,$M121,0)+IF(S122&gt;0,$M122,0)+IF(S123&gt;0,$M123,0)+IF(S124&gt;0,$M124,0)+IF(S125&gt;0,$M125,0)+IF(S126&gt;0,$M126,0)+IF(S127&gt;0,$M127,0)+IF(S128&gt;0,$M128,0)+IF(S129&gt;0,$M129,0)+IF(S130&gt;0,$M130,0)+IF(S131&gt;0,$M131,0)*IF(S132&gt;0,$M132,0)+IF(S133&gt;0,$M133,0)+IF(S134&gt;0,$M134,0)+IF(S135&gt;0,$M135,0)+IF(S136&gt;0,$M136,0)+IF(S137&gt;0,$M137,0)+IF(S138&gt;0,$M138,0)+IF(S139&gt;0,$M139,0)+IF(S140&gt;0,$M140,0)+IF(S141&gt;0,$M141,0)+IF(S142&gt;0,$M142,0)+IF(S143&gt;0,$M143,0)+IF(S144&gt;0,$M144,0)+IF(S145&gt;0,$M145,0)+IF(S146&gt;0,$M146,0)+IF(S147&gt;0,$M147,0)+IF(S148&gt;0,$M148,0)+IF(S149&gt;0,$M149,0)+IF(S150&gt;0,$M150,0)+IF(S151&gt;0,$M151,0)+IF(S152&gt;0,$M152,0)+IF(S153&gt;0,$M153,0)+IF(S154&gt;0,$M154,0)*IF(S155&gt;0,$M155,0)+IF(S156&gt;0,$M156,0)+IF(S157&gt;0,$M157,0)+IF(S158&gt;0,$M158,0)+IF(S159&gt;0,$M159,0)+IF(S160&gt;0,$M160,0)+IF(S161&gt;0,$M161,0)+IF(S162&gt;0,$M162,0)+IF(S163&gt;0,$M163,0)+IF(S164&gt;0,$M164,0)+IF(S165&gt;0,$M165,0)+IF(S166&gt;0,$M166,0)+IF(S167&gt;0,$M167,0)+IF(S168&gt;0,$M168,0)+IF(S169&gt;0,$M169,0)+IF(S170&gt;0,$M170,0)+IF(S171&gt;0,$M171,0)+IF(S172&gt;0,$M172,0)+IF(S173&gt;0,$M173,0)+IF(S174&gt;0,$M174,0)+IF(S175&gt;0,$M175,0)+IF(S176&gt;0,$M176,0)+IF(S177&gt;0,$M177,0)+IF(S178&gt;0,$M178,0)+IF(S179&gt;0,$M179,0)+IF(S180&gt;0,$M180,0)+IF(S181&gt;0,$M181,0)+IF(S182&gt;0,$M182,0)+IF(S183&gt;0,$M183,0)+IF(S184&gt;0,$M184,0)+IF(S185&gt;0,$M185,0)+IF(S186&gt;0,$M186,0)+IF(S187&gt;0,$M187,0)+IF(S188&gt;0,$M188,0)</f>
        <v>5030.1308160000008</v>
      </c>
      <c r="T192" s="61">
        <f t="shared" si="116"/>
        <v>4384.6748159999961</v>
      </c>
      <c r="U192" s="61">
        <f t="shared" si="116"/>
        <v>7616.7496320000046</v>
      </c>
      <c r="V192" s="61">
        <f t="shared" si="116"/>
        <v>7616.7496320000046</v>
      </c>
      <c r="W192" s="61">
        <f t="shared" si="116"/>
        <v>7616.7496320000046</v>
      </c>
      <c r="X192" s="61">
        <f t="shared" si="116"/>
        <v>599.35199999999998</v>
      </c>
      <c r="Y192" s="61">
        <f t="shared" si="116"/>
        <v>1844.160000000001</v>
      </c>
      <c r="Z192" s="61">
        <f t="shared" si="116"/>
        <v>645.45600000000002</v>
      </c>
      <c r="AA192" s="61">
        <f t="shared" si="116"/>
        <v>1844.160000000001</v>
      </c>
      <c r="AB192" s="75">
        <f>EXP(AB190)</f>
        <v>2.7114363581523963E-2</v>
      </c>
      <c r="AC192" s="120">
        <f t="shared" ref="AC192:AK192" si="117">EXP(AC190)</f>
        <v>1.729141370648981E-2</v>
      </c>
      <c r="AD192" s="120">
        <f t="shared" si="117"/>
        <v>2.377768898424467E-2</v>
      </c>
      <c r="AE192" s="120">
        <f t="shared" si="117"/>
        <v>2.272754160178039E-2</v>
      </c>
      <c r="AF192" s="120">
        <f t="shared" si="117"/>
        <v>2.4369205307141276E-2</v>
      </c>
      <c r="AG192" s="120">
        <f t="shared" si="117"/>
        <v>3.3639773288024748E-2</v>
      </c>
      <c r="AH192" s="120">
        <f t="shared" si="117"/>
        <v>1.2520014482341862E-2</v>
      </c>
      <c r="AI192" s="120">
        <f t="shared" si="117"/>
        <v>4.62588797913401E-2</v>
      </c>
      <c r="AJ192" s="120">
        <f t="shared" si="117"/>
        <v>2.2512467744577009E-2</v>
      </c>
      <c r="AK192" s="76">
        <f t="shared" si="117"/>
        <v>4.8049327434178814E-2</v>
      </c>
      <c r="AL192" s="21">
        <f t="shared" ref="AL192:AU192" si="118">SQRT(AL191)</f>
        <v>0.2999757828406473</v>
      </c>
      <c r="AM192" s="21">
        <f t="shared" si="118"/>
        <v>0.22615962904665468</v>
      </c>
      <c r="AN192" s="21">
        <f t="shared" si="118"/>
        <v>0.2449495454874703</v>
      </c>
      <c r="AO192" s="21">
        <f t="shared" si="118"/>
        <v>0.32059300267140328</v>
      </c>
      <c r="AP192" s="21">
        <f t="shared" si="118"/>
        <v>0.38077489808305176</v>
      </c>
      <c r="AQ192" s="21">
        <f t="shared" si="118"/>
        <v>0.50205148159378254</v>
      </c>
      <c r="AR192" s="21">
        <f t="shared" si="118"/>
        <v>5.6732407799108237E-2</v>
      </c>
      <c r="AS192" s="21">
        <f t="shared" si="118"/>
        <v>0.32269132264103983</v>
      </c>
      <c r="AT192" s="21">
        <f t="shared" si="118"/>
        <v>9.1667222224346215E-2</v>
      </c>
      <c r="AU192" s="21">
        <f t="shared" si="118"/>
        <v>0.36988729610025189</v>
      </c>
    </row>
    <row r="193" spans="1:37" ht="16.5" x14ac:dyDescent="0.45">
      <c r="A193" s="51" t="s">
        <v>3226</v>
      </c>
      <c r="N193" s="21"/>
      <c r="O193" s="21"/>
    </row>
    <row r="194" spans="1:37" x14ac:dyDescent="0.35">
      <c r="A194" s="51" t="s">
        <v>3947</v>
      </c>
      <c r="N194" s="21"/>
      <c r="O194" s="21"/>
      <c r="Z194" t="s">
        <v>3227</v>
      </c>
      <c r="AB194" s="52">
        <f>SQRT(((R192-1)*(AL192^2))/(R192-1))</f>
        <v>0.2999757828406473</v>
      </c>
      <c r="AC194" s="21">
        <f t="shared" ref="AC194:AK194" si="119">SQRT(((S192-1)*(AM192^2))/(S192-1))</f>
        <v>0.22615962904665471</v>
      </c>
      <c r="AD194" s="21">
        <f t="shared" si="119"/>
        <v>0.24494954548747033</v>
      </c>
      <c r="AE194" s="21">
        <f t="shared" si="119"/>
        <v>0.32059300267140328</v>
      </c>
      <c r="AF194" s="21">
        <f t="shared" si="119"/>
        <v>0.38077489808305176</v>
      </c>
      <c r="AG194" s="21">
        <f t="shared" si="119"/>
        <v>0.50205148159378254</v>
      </c>
      <c r="AH194" s="21">
        <f t="shared" si="119"/>
        <v>5.6732407799108237E-2</v>
      </c>
      <c r="AI194" s="21">
        <f t="shared" si="119"/>
        <v>0.32269132264103989</v>
      </c>
      <c r="AJ194" s="21">
        <f t="shared" si="119"/>
        <v>9.1667222224346215E-2</v>
      </c>
      <c r="AK194" s="53">
        <f t="shared" si="119"/>
        <v>0.36988729610025189</v>
      </c>
    </row>
    <row r="195" spans="1:37" x14ac:dyDescent="0.35">
      <c r="A195" s="51"/>
      <c r="N195" s="21"/>
      <c r="O195" s="21"/>
      <c r="Z195" t="s">
        <v>3228</v>
      </c>
      <c r="AB195" s="52">
        <f t="shared" ref="AB195" si="120">(1-AB192)/(SQRT((2*(AB194^2)/R192)))</f>
        <v>192.73945351697208</v>
      </c>
      <c r="AC195" s="21">
        <f t="shared" ref="AC195" si="121">(1-AC192)/(SQRT((2*(AC194^2)/S192)))</f>
        <v>217.91358700036506</v>
      </c>
      <c r="AD195" s="21">
        <f t="shared" ref="AD195" si="122">(1-AD192)/(SQRT((2*(AD194^2)/T192)))</f>
        <v>186.60607930429413</v>
      </c>
      <c r="AE195" s="21">
        <f t="shared" ref="AE195" si="123">(1-AE192)/(SQRT((2*(AE194^2)/U192)))</f>
        <v>188.11848077985888</v>
      </c>
      <c r="AF195" s="21">
        <f t="shared" ref="AF195" si="124">(1-AF192)/(SQRT((2*(AF194^2)/V192)))</f>
        <v>158.12008226440059</v>
      </c>
      <c r="AG195" s="21">
        <f t="shared" ref="AG195" si="125">(1-AG192)/(SQRT((2*(AG194^2)/W192)))</f>
        <v>118.7847358556253</v>
      </c>
      <c r="AH195" s="21">
        <f t="shared" ref="AH195" si="126">(1-AH192)/(SQRT((2*(AH194^2)/X192)))</f>
        <v>301.31660647079906</v>
      </c>
      <c r="AI195" s="21">
        <f t="shared" ref="AI195" si="127">(1-AI192)/(SQRT((2*(AI194^2)/Y192)))</f>
        <v>89.748566686089717</v>
      </c>
      <c r="AJ195" s="21">
        <f t="shared" ref="AJ195" si="128">(1-AJ192)/(SQRT((2*(AJ194^2)/Z192)))</f>
        <v>191.56469779140255</v>
      </c>
      <c r="AK195" s="53">
        <f t="shared" ref="AK195" si="129">(1-AK192)/(SQRT((2*(AK194^2)/AA192)))</f>
        <v>78.150062660045663</v>
      </c>
    </row>
    <row r="196" spans="1:37" x14ac:dyDescent="0.35">
      <c r="A196" s="51"/>
      <c r="N196" s="21"/>
      <c r="O196" s="21"/>
      <c r="Z196" t="s">
        <v>3229</v>
      </c>
      <c r="AB196" s="52">
        <f t="shared" ref="AB196" si="130">TINV(0.05,2*R192-2)</f>
        <v>1.9601319470931424</v>
      </c>
      <c r="AC196" s="21">
        <f t="shared" ref="AC196" si="131">TINV(0.05,2*S192-2)</f>
        <v>1.9601998715827798</v>
      </c>
      <c r="AD196" s="21">
        <f t="shared" ref="AD196" si="132">TINV(0.05,2*T192-2)</f>
        <v>1.960234612258694</v>
      </c>
      <c r="AE196" s="21">
        <f t="shared" ref="AE196" si="133">TINV(0.05,2*U192-2)</f>
        <v>1.9601197495288991</v>
      </c>
      <c r="AF196" s="21">
        <f t="shared" ref="AF196" si="134">TINV(0.05,2*V192-2)</f>
        <v>1.9601197495288991</v>
      </c>
      <c r="AG196" s="21">
        <f t="shared" ref="AG196" si="135">TINV(0.05,2*W192-2)</f>
        <v>1.9601197495288991</v>
      </c>
      <c r="AH196" s="21">
        <f t="shared" ref="AH196" si="136">TINV(0.05,2*X192-2)</f>
        <v>1.9619494636092025</v>
      </c>
      <c r="AI196" s="21">
        <f t="shared" ref="AI196" si="137">TINV(0.05,2*Y192-2)</f>
        <v>1.9606077819229883</v>
      </c>
      <c r="AJ196" s="21">
        <f t="shared" ref="AJ196" si="138">TINV(0.05,2*Z192-2)</f>
        <v>1.9618075126087937</v>
      </c>
      <c r="AK196" s="53">
        <f t="shared" ref="AK196" si="139">TINV(0.05,2*AA192-2)</f>
        <v>1.9606077819229883</v>
      </c>
    </row>
    <row r="197" spans="1:37" x14ac:dyDescent="0.35">
      <c r="A197" s="51"/>
      <c r="N197" s="21"/>
      <c r="O197" s="21"/>
      <c r="Z197" t="s">
        <v>3230</v>
      </c>
      <c r="AB197" s="52">
        <f t="shared" ref="AB197" si="140">TDIST(ABS(AB195),2*R192-2,1)</f>
        <v>0</v>
      </c>
      <c r="AC197" s="21">
        <f t="shared" ref="AC197" si="141">TDIST(ABS(AC195),2*S192-2,1)</f>
        <v>0</v>
      </c>
      <c r="AD197" s="21">
        <f t="shared" ref="AD197" si="142">TDIST(ABS(AD195),2*T192-2,1)</f>
        <v>0</v>
      </c>
      <c r="AE197" s="21">
        <f t="shared" ref="AE197" si="143">TDIST(ABS(AE195),2*U192-2,1)</f>
        <v>0</v>
      </c>
      <c r="AF197" s="21">
        <f t="shared" ref="AF197" si="144">TDIST(ABS(AF195),2*V192-2,1)</f>
        <v>0</v>
      </c>
      <c r="AG197" s="21">
        <f t="shared" ref="AG197" si="145">TDIST(ABS(AG195),2*W192-2,1)</f>
        <v>0</v>
      </c>
      <c r="AH197" s="21">
        <f t="shared" ref="AH197" si="146">TDIST(ABS(AH195),2*X192-2,1)</f>
        <v>0</v>
      </c>
      <c r="AI197" s="21">
        <f t="shared" ref="AI197" si="147">TDIST(ABS(AI195),2*Y192-2,1)</f>
        <v>0</v>
      </c>
      <c r="AJ197" s="21">
        <f t="shared" ref="AJ197" si="148">TDIST(ABS(AJ195),2*Z192-2,1)</f>
        <v>0</v>
      </c>
      <c r="AK197" s="53">
        <f t="shared" ref="AK197" si="149">TDIST(ABS(AK195),2*AA192-2,1)</f>
        <v>0</v>
      </c>
    </row>
    <row r="198" spans="1:37" x14ac:dyDescent="0.35">
      <c r="A198" s="51"/>
      <c r="N198" s="21"/>
      <c r="O198" s="21"/>
      <c r="Z198" t="s">
        <v>3231</v>
      </c>
      <c r="AB198" s="52" t="str">
        <f t="shared" ref="AB198" si="150">IF(R191&gt;4,IF(AB197&lt;0.001,"***",IF(AB197&lt;0.01,"**",IF(AB197&lt;0.05,"*","ns"))),"na")</f>
        <v>***</v>
      </c>
      <c r="AC198" s="21" t="str">
        <f t="shared" ref="AC198" si="151">IF(S191&gt;4,IF(AC197&lt;0.001,"***",IF(AC197&lt;0.01,"**",IF(AC197&lt;0.05,"*","ns"))),"na")</f>
        <v>***</v>
      </c>
      <c r="AD198" s="21" t="str">
        <f t="shared" ref="AD198" si="152">IF(T191&gt;4,IF(AD197&lt;0.001,"***",IF(AD197&lt;0.01,"**",IF(AD197&lt;0.05,"*","ns"))),"na")</f>
        <v>***</v>
      </c>
      <c r="AE198" s="21" t="str">
        <f t="shared" ref="AE198" si="153">IF(U191&gt;4,IF(AE197&lt;0.001,"***",IF(AE197&lt;0.01,"**",IF(AE197&lt;0.05,"*","ns"))),"na")</f>
        <v>***</v>
      </c>
      <c r="AF198" s="21" t="str">
        <f t="shared" ref="AF198" si="154">IF(V191&gt;4,IF(AF197&lt;0.001,"***",IF(AF197&lt;0.01,"**",IF(AF197&lt;0.05,"*","ns"))),"na")</f>
        <v>***</v>
      </c>
      <c r="AG198" s="21" t="str">
        <f t="shared" ref="AG198" si="155">IF(W191&gt;4,IF(AG197&lt;0.001,"***",IF(AG197&lt;0.01,"**",IF(AG197&lt;0.05,"*","ns"))),"na")</f>
        <v>***</v>
      </c>
      <c r="AH198" s="21" t="str">
        <f t="shared" ref="AH198" si="156">IF(X191&gt;4,IF(AH197&lt;0.001,"***",IF(AH197&lt;0.01,"**",IF(AH197&lt;0.05,"*","ns"))),"na")</f>
        <v>***</v>
      </c>
      <c r="AI198" s="21" t="str">
        <f t="shared" ref="AI198" si="157">IF(Y191&gt;4,IF(AI197&lt;0.001,"***",IF(AI197&lt;0.01,"**",IF(AI197&lt;0.05,"*","ns"))),"na")</f>
        <v>***</v>
      </c>
      <c r="AJ198" s="21" t="str">
        <f t="shared" ref="AJ198" si="158">IF(Z191&gt;4,IF(AJ197&lt;0.001,"***",IF(AJ197&lt;0.01,"**",IF(AJ197&lt;0.05,"*","ns"))),"na")</f>
        <v>***</v>
      </c>
      <c r="AK198" s="53" t="str">
        <f t="shared" ref="AK198" si="159">IF(AA191&gt;4,IF(AK197&lt;0.001,"***",IF(AK197&lt;0.01,"**",IF(AK197&lt;0.05,"*","ns"))),"na")</f>
        <v>***</v>
      </c>
    </row>
    <row r="199" spans="1:37" x14ac:dyDescent="0.35">
      <c r="A199" s="51"/>
      <c r="N199" s="21"/>
      <c r="O199" s="21"/>
      <c r="AB199" s="21"/>
      <c r="AC199" s="21"/>
      <c r="AD199" s="21"/>
      <c r="AE199" s="21"/>
      <c r="AF199" s="21"/>
      <c r="AG199" s="21"/>
      <c r="AH199" s="21"/>
      <c r="AI199" s="21"/>
      <c r="AJ199" s="21"/>
      <c r="AK199" s="21"/>
    </row>
    <row r="200" spans="1:37" x14ac:dyDescent="0.35">
      <c r="A200" s="51" t="s">
        <v>3233</v>
      </c>
      <c r="N200" s="21"/>
      <c r="O200" s="21"/>
      <c r="Z200" t="s">
        <v>3227</v>
      </c>
      <c r="AB200" s="52">
        <f>SQRT((((R192-1)*(AL192^2))+((R85-1)*(AL85^2)))/((R192-1)+(R85-1)))</f>
        <v>0.28411006373679004</v>
      </c>
      <c r="AC200" s="21">
        <f t="shared" ref="AC200:AK200" si="160">SQRT((((S192-1)*(AM192^2))+((S85-1)*(AM85^2)))/((S192-1)+(S85-1)))</f>
        <v>0.20995136138527093</v>
      </c>
      <c r="AD200" s="21">
        <f t="shared" si="160"/>
        <v>0.23232766782861539</v>
      </c>
      <c r="AE200" s="21">
        <f t="shared" si="160"/>
        <v>0.32976513874112334</v>
      </c>
      <c r="AF200" s="21">
        <f t="shared" si="160"/>
        <v>0.35629379976533976</v>
      </c>
      <c r="AG200" s="21">
        <f t="shared" si="160"/>
        <v>0.47029207722035615</v>
      </c>
      <c r="AH200" s="21">
        <f t="shared" si="160"/>
        <v>6.1379506212771696E-2</v>
      </c>
      <c r="AI200" s="21">
        <f t="shared" si="160"/>
        <v>0.3072155255356816</v>
      </c>
      <c r="AJ200" s="21">
        <f t="shared" si="160"/>
        <v>8.6534284533607189E-2</v>
      </c>
      <c r="AK200" s="53">
        <f t="shared" si="160"/>
        <v>0.33717086411485303</v>
      </c>
    </row>
    <row r="201" spans="1:37" x14ac:dyDescent="0.35">
      <c r="A201" s="51"/>
      <c r="N201" s="21"/>
      <c r="O201" s="21"/>
      <c r="Z201" t="s">
        <v>3228</v>
      </c>
      <c r="AB201" s="52">
        <f>(AB192-AB85)/(SQRT(((AB192^2)/R192)+((AB192^2)/R85)))</f>
        <v>9.5608023120993888</v>
      </c>
      <c r="AC201" s="21">
        <f t="shared" ref="AC201:AK201" si="161">(AC192-AC85)/(SQRT(((AC192^2)/S192)+((AC192^2)/S85)))</f>
        <v>5.9306071540526721</v>
      </c>
      <c r="AD201" s="21">
        <f t="shared" si="161"/>
        <v>6.6182154937137172</v>
      </c>
      <c r="AE201" s="21">
        <f t="shared" si="161"/>
        <v>7.241220786186009</v>
      </c>
      <c r="AF201" s="21">
        <f t="shared" si="161"/>
        <v>6.9675042696470193</v>
      </c>
      <c r="AG201" s="21">
        <f t="shared" si="161"/>
        <v>12.110281829792108</v>
      </c>
      <c r="AH201" s="21">
        <f t="shared" si="161"/>
        <v>-1.3298191039682441</v>
      </c>
      <c r="AI201" s="21">
        <f t="shared" si="161"/>
        <v>7.6505979861843292</v>
      </c>
      <c r="AJ201" s="21">
        <f t="shared" si="161"/>
        <v>3.1539058874494561</v>
      </c>
      <c r="AK201" s="53">
        <f t="shared" si="161"/>
        <v>8.774552513431134</v>
      </c>
    </row>
    <row r="202" spans="1:37" x14ac:dyDescent="0.35">
      <c r="A202" s="51"/>
      <c r="N202" s="21"/>
      <c r="O202" s="21"/>
      <c r="Z202" t="s">
        <v>3229</v>
      </c>
      <c r="AB202" s="52">
        <f>TINV(0.05,R192+R85-2)</f>
        <v>1.9602248224422951</v>
      </c>
      <c r="AC202" s="21">
        <f t="shared" ref="AC202:AK202" si="162">TINV(0.05,S192+S85-2)</f>
        <v>1.9603182235190266</v>
      </c>
      <c r="AD202" s="21">
        <f t="shared" si="162"/>
        <v>1.9603751369207676</v>
      </c>
      <c r="AE202" s="21">
        <f t="shared" si="162"/>
        <v>1.9602038790437777</v>
      </c>
      <c r="AF202" s="21">
        <f t="shared" si="162"/>
        <v>1.9602038790437777</v>
      </c>
      <c r="AG202" s="21">
        <f t="shared" si="162"/>
        <v>1.9602038790437777</v>
      </c>
      <c r="AH202" s="21">
        <f t="shared" si="162"/>
        <v>1.9627327075354923</v>
      </c>
      <c r="AI202" s="21">
        <f t="shared" si="162"/>
        <v>1.960860937790009</v>
      </c>
      <c r="AJ202" s="21">
        <f t="shared" si="162"/>
        <v>1.9625346867890419</v>
      </c>
      <c r="AK202" s="53">
        <f t="shared" si="162"/>
        <v>1.960860937790009</v>
      </c>
    </row>
    <row r="203" spans="1:37" x14ac:dyDescent="0.35">
      <c r="A203" s="51"/>
      <c r="N203" s="21"/>
      <c r="O203" s="21"/>
      <c r="Z203" t="s">
        <v>3230</v>
      </c>
      <c r="AB203" s="52">
        <f>TDIST(ABS(AB200),R192+R85-2,2)</f>
        <v>0.77633250175252244</v>
      </c>
      <c r="AC203" s="21">
        <f t="shared" ref="AC203:AK203" si="163">TDIST(ABS(AC200),S192+S85-2,2)</f>
        <v>0.8337120205568066</v>
      </c>
      <c r="AD203" s="21">
        <f t="shared" si="163"/>
        <v>0.81629176260815051</v>
      </c>
      <c r="AE203" s="21">
        <f t="shared" si="163"/>
        <v>0.74158441442000556</v>
      </c>
      <c r="AF203" s="21">
        <f t="shared" si="163"/>
        <v>0.72162815230849631</v>
      </c>
      <c r="AG203" s="21">
        <f t="shared" si="163"/>
        <v>0.63815672752156505</v>
      </c>
      <c r="AH203" s="21">
        <f t="shared" si="163"/>
        <v>0.95107126771143946</v>
      </c>
      <c r="AI203" s="21">
        <f t="shared" si="163"/>
        <v>0.75870350496469086</v>
      </c>
      <c r="AJ203" s="21">
        <f t="shared" si="163"/>
        <v>0.93106045099485035</v>
      </c>
      <c r="AK203" s="53">
        <f t="shared" si="163"/>
        <v>0.73601484168656328</v>
      </c>
    </row>
    <row r="204" spans="1:37" x14ac:dyDescent="0.35">
      <c r="A204" s="51"/>
      <c r="N204" s="21"/>
      <c r="O204" s="21"/>
      <c r="Z204" t="s">
        <v>3231</v>
      </c>
      <c r="AB204" s="52" t="str">
        <f>IF(AND(R191&gt;4,R84&gt;4),IF(AB203&lt;0.001,"***",IF(AB203&lt;0.01,"**",IF(AB203&lt;0.05,"*","ns"))),"na")</f>
        <v>ns</v>
      </c>
      <c r="AC204" s="21" t="str">
        <f t="shared" ref="AC204:AK204" si="164">IF(AND(S191&gt;4,S84&gt;4),IF(AC203&lt;0.001,"***",IF(AC203&lt;0.01,"**",IF(AC203&lt;0.05,"*","ns"))),"na")</f>
        <v>ns</v>
      </c>
      <c r="AD204" s="21" t="str">
        <f t="shared" si="164"/>
        <v>ns</v>
      </c>
      <c r="AE204" s="21" t="str">
        <f t="shared" si="164"/>
        <v>ns</v>
      </c>
      <c r="AF204" s="21" t="str">
        <f t="shared" si="164"/>
        <v>ns</v>
      </c>
      <c r="AG204" s="21" t="str">
        <f t="shared" si="164"/>
        <v>ns</v>
      </c>
      <c r="AH204" s="21" t="str">
        <f t="shared" si="164"/>
        <v>ns</v>
      </c>
      <c r="AI204" s="21" t="str">
        <f t="shared" si="164"/>
        <v>ns</v>
      </c>
      <c r="AJ204" s="21" t="str">
        <f t="shared" si="164"/>
        <v>ns</v>
      </c>
      <c r="AK204" s="53" t="str">
        <f t="shared" si="164"/>
        <v>ns</v>
      </c>
    </row>
    <row r="205" spans="1:37" x14ac:dyDescent="0.35">
      <c r="A205" s="51"/>
      <c r="N205" s="21"/>
      <c r="O205" s="21"/>
      <c r="AB205"/>
      <c r="AK205"/>
    </row>
    <row r="206" spans="1:37" ht="16.5" x14ac:dyDescent="0.35">
      <c r="A206" s="11" t="s">
        <v>4</v>
      </c>
      <c r="B206">
        <v>1</v>
      </c>
      <c r="C206">
        <v>1</v>
      </c>
      <c r="H206" t="s">
        <v>245</v>
      </c>
      <c r="I206" t="s">
        <v>247</v>
      </c>
      <c r="J206" s="20" t="s">
        <v>248</v>
      </c>
      <c r="K206" s="20"/>
      <c r="N206" s="21"/>
      <c r="O206" s="21"/>
      <c r="P206" s="20"/>
      <c r="Q206" s="20"/>
      <c r="R206" s="25">
        <v>0</v>
      </c>
      <c r="S206">
        <v>1</v>
      </c>
      <c r="T206">
        <v>0</v>
      </c>
      <c r="U206">
        <v>1</v>
      </c>
      <c r="V206">
        <v>1</v>
      </c>
      <c r="W206" s="3">
        <v>0.25</v>
      </c>
      <c r="X206" s="3">
        <v>1</v>
      </c>
      <c r="Y206">
        <v>0</v>
      </c>
      <c r="Z206">
        <v>0.125</v>
      </c>
      <c r="AA206">
        <v>0</v>
      </c>
      <c r="AB206"/>
      <c r="AK206"/>
    </row>
    <row r="207" spans="1:37" x14ac:dyDescent="0.35">
      <c r="A207" s="11" t="s">
        <v>181</v>
      </c>
      <c r="C207">
        <v>1</v>
      </c>
      <c r="H207" s="12" t="s">
        <v>248</v>
      </c>
      <c r="I207" t="s">
        <v>247</v>
      </c>
      <c r="J207" s="20" t="s">
        <v>248</v>
      </c>
      <c r="K207" s="20"/>
      <c r="N207" s="21"/>
      <c r="O207" s="21"/>
      <c r="P207" s="20"/>
      <c r="Q207" s="20"/>
      <c r="R207" s="25">
        <v>0</v>
      </c>
      <c r="S207">
        <v>1</v>
      </c>
      <c r="T207">
        <v>0.25</v>
      </c>
      <c r="U207">
        <v>0.25</v>
      </c>
      <c r="V207">
        <v>1</v>
      </c>
      <c r="W207" s="3">
        <v>0.25</v>
      </c>
      <c r="X207" s="3">
        <v>0.25</v>
      </c>
      <c r="Y207">
        <v>0</v>
      </c>
      <c r="Z207">
        <v>1</v>
      </c>
      <c r="AA207">
        <v>0</v>
      </c>
      <c r="AB207" s="21"/>
      <c r="AC207" s="21"/>
      <c r="AD207" s="21"/>
      <c r="AE207" s="21"/>
      <c r="AF207" s="21"/>
      <c r="AG207" s="21"/>
      <c r="AH207" s="21"/>
      <c r="AI207" s="21"/>
      <c r="AK207" s="21"/>
    </row>
    <row r="208" spans="1:37" ht="16.5" x14ac:dyDescent="0.35">
      <c r="A208" s="11" t="s">
        <v>15</v>
      </c>
      <c r="C208">
        <v>1</v>
      </c>
      <c r="H208" t="s">
        <v>245</v>
      </c>
      <c r="I208" t="s">
        <v>246</v>
      </c>
      <c r="J208" s="20" t="s">
        <v>248</v>
      </c>
      <c r="K208" s="20"/>
      <c r="N208" s="21"/>
      <c r="O208" s="21"/>
      <c r="P208" s="20"/>
      <c r="Q208" s="20"/>
      <c r="R208" s="25">
        <v>0</v>
      </c>
      <c r="S208">
        <v>0.125</v>
      </c>
      <c r="T208">
        <v>0</v>
      </c>
      <c r="U208">
        <v>0.125</v>
      </c>
      <c r="V208">
        <v>1</v>
      </c>
      <c r="W208" s="3">
        <v>1</v>
      </c>
      <c r="X208" s="3">
        <v>0</v>
      </c>
      <c r="Y208">
        <v>0</v>
      </c>
      <c r="Z208">
        <v>0</v>
      </c>
      <c r="AA208">
        <v>0</v>
      </c>
      <c r="AB208" s="21"/>
      <c r="AC208" s="21"/>
      <c r="AD208" s="21"/>
      <c r="AE208" s="21"/>
      <c r="AF208" s="21"/>
      <c r="AG208" s="21"/>
      <c r="AH208" s="21"/>
      <c r="AI208" s="21"/>
      <c r="AK208" s="21"/>
    </row>
    <row r="209" spans="1:37" x14ac:dyDescent="0.35">
      <c r="A209" s="11" t="s">
        <v>17</v>
      </c>
      <c r="C209">
        <v>1</v>
      </c>
      <c r="H209" s="12" t="s">
        <v>248</v>
      </c>
      <c r="I209" t="s">
        <v>247</v>
      </c>
      <c r="J209" s="20" t="s">
        <v>248</v>
      </c>
      <c r="K209" s="20"/>
      <c r="N209" s="21"/>
      <c r="O209" s="21"/>
      <c r="P209" s="20"/>
      <c r="Q209" s="20"/>
      <c r="R209" s="25">
        <v>0</v>
      </c>
      <c r="S209">
        <v>1</v>
      </c>
      <c r="T209">
        <v>0</v>
      </c>
      <c r="U209">
        <v>1</v>
      </c>
      <c r="V209">
        <v>0.25</v>
      </c>
      <c r="W209" s="3">
        <v>1</v>
      </c>
      <c r="X209" s="3">
        <v>0</v>
      </c>
      <c r="Y209">
        <v>0</v>
      </c>
      <c r="Z209">
        <v>1</v>
      </c>
      <c r="AA209">
        <v>0</v>
      </c>
      <c r="AB209" s="21"/>
      <c r="AC209" s="21"/>
      <c r="AD209" s="21"/>
      <c r="AE209" s="21"/>
      <c r="AF209" s="21"/>
      <c r="AG209" s="21"/>
      <c r="AH209" s="21"/>
      <c r="AI209" s="21"/>
      <c r="AK209"/>
    </row>
    <row r="210" spans="1:37" ht="16.5" x14ac:dyDescent="0.35">
      <c r="A210" s="11" t="s">
        <v>3</v>
      </c>
      <c r="B210" s="48"/>
      <c r="C210">
        <v>1</v>
      </c>
      <c r="E210">
        <v>1</v>
      </c>
      <c r="G210" s="49"/>
      <c r="H210" t="s">
        <v>245</v>
      </c>
      <c r="I210" t="s">
        <v>246</v>
      </c>
      <c r="J210" s="20">
        <v>62</v>
      </c>
      <c r="K210" s="34"/>
      <c r="L210" s="21">
        <v>0.54935850765446581</v>
      </c>
      <c r="M210" s="78">
        <v>20.103000000000002</v>
      </c>
      <c r="N210" s="21">
        <v>0</v>
      </c>
      <c r="O210" s="21">
        <v>0</v>
      </c>
      <c r="P210" s="21">
        <f t="shared" ref="P210:P218" si="165">IF(N210&lt;0.01*L210,0.01,IF(N210&gt;100*L210,100,N210/L210))</f>
        <v>0.01</v>
      </c>
      <c r="Q210" s="21">
        <f t="shared" ref="Q210:Q218" si="166">IF(O210&gt;0,SQRT((((1/L210)^2)*((O210^2)+(N210^2))-((1/L210)^2)*(N210^2))),0.01)</f>
        <v>0.01</v>
      </c>
      <c r="R210" s="25">
        <v>0</v>
      </c>
      <c r="S210">
        <v>1</v>
      </c>
      <c r="T210">
        <v>0</v>
      </c>
      <c r="U210">
        <v>1</v>
      </c>
      <c r="V210">
        <v>0.3</v>
      </c>
      <c r="W210" s="3">
        <v>1</v>
      </c>
      <c r="X210" s="3">
        <v>0</v>
      </c>
      <c r="Y210">
        <v>0</v>
      </c>
      <c r="Z210">
        <v>0</v>
      </c>
      <c r="AA210">
        <v>0</v>
      </c>
      <c r="AB210"/>
      <c r="AK210"/>
    </row>
    <row r="211" spans="1:37" ht="16.5" x14ac:dyDescent="0.35">
      <c r="A211" s="11" t="s">
        <v>202</v>
      </c>
      <c r="B211" s="48">
        <v>1</v>
      </c>
      <c r="C211">
        <v>1</v>
      </c>
      <c r="G211" s="49"/>
      <c r="H211" t="s">
        <v>245</v>
      </c>
      <c r="I211" t="s">
        <v>246</v>
      </c>
      <c r="J211" s="20">
        <v>64</v>
      </c>
      <c r="K211" s="34"/>
      <c r="L211" s="21">
        <v>0.52413633643651492</v>
      </c>
      <c r="M211" s="78">
        <v>20.103000000000002</v>
      </c>
      <c r="N211" s="21">
        <v>0</v>
      </c>
      <c r="O211" s="21">
        <v>0</v>
      </c>
      <c r="P211" s="21">
        <f t="shared" si="165"/>
        <v>0.01</v>
      </c>
      <c r="Q211" s="21">
        <f t="shared" si="166"/>
        <v>0.01</v>
      </c>
      <c r="R211" s="25">
        <v>0</v>
      </c>
      <c r="S211">
        <v>0.25</v>
      </c>
      <c r="T211">
        <v>0.25</v>
      </c>
      <c r="U211">
        <v>0.25</v>
      </c>
      <c r="V211">
        <v>0.15</v>
      </c>
      <c r="W211" s="3">
        <v>1</v>
      </c>
      <c r="X211" s="3">
        <v>0</v>
      </c>
      <c r="Y211">
        <v>0</v>
      </c>
      <c r="Z211">
        <v>0</v>
      </c>
      <c r="AA211">
        <v>0</v>
      </c>
      <c r="AB211"/>
      <c r="AK211"/>
    </row>
    <row r="212" spans="1:37" ht="16.5" x14ac:dyDescent="0.35">
      <c r="A212" s="11" t="s">
        <v>6</v>
      </c>
      <c r="B212" s="48"/>
      <c r="C212">
        <v>1</v>
      </c>
      <c r="G212" s="49">
        <v>1</v>
      </c>
      <c r="H212" t="s">
        <v>245</v>
      </c>
      <c r="I212" t="s">
        <v>246</v>
      </c>
      <c r="J212" s="20">
        <v>64</v>
      </c>
      <c r="K212" s="34"/>
      <c r="L212" s="21">
        <v>0.21147362086673144</v>
      </c>
      <c r="M212" s="78">
        <v>20.103000000000002</v>
      </c>
      <c r="N212" s="21">
        <v>0</v>
      </c>
      <c r="O212" s="21">
        <v>0</v>
      </c>
      <c r="P212" s="21">
        <f t="shared" si="165"/>
        <v>0.01</v>
      </c>
      <c r="Q212" s="21">
        <f t="shared" si="166"/>
        <v>0.01</v>
      </c>
      <c r="R212" s="25">
        <v>0</v>
      </c>
      <c r="S212">
        <v>1</v>
      </c>
      <c r="T212">
        <v>0.375</v>
      </c>
      <c r="U212">
        <v>0.375</v>
      </c>
      <c r="V212">
        <v>0.25</v>
      </c>
      <c r="W212" s="3">
        <v>1</v>
      </c>
      <c r="X212" s="3">
        <v>0</v>
      </c>
      <c r="Y212">
        <v>0</v>
      </c>
      <c r="Z212">
        <v>0</v>
      </c>
      <c r="AA212">
        <v>0</v>
      </c>
      <c r="AB212"/>
      <c r="AK212"/>
    </row>
    <row r="213" spans="1:37" ht="16.5" x14ac:dyDescent="0.35">
      <c r="A213" s="11" t="s">
        <v>2</v>
      </c>
      <c r="B213" s="48">
        <v>1</v>
      </c>
      <c r="C213">
        <v>1</v>
      </c>
      <c r="G213" s="49"/>
      <c r="H213" t="s">
        <v>245</v>
      </c>
      <c r="I213" t="s">
        <v>246</v>
      </c>
      <c r="J213" s="20">
        <v>62</v>
      </c>
      <c r="K213" s="34"/>
      <c r="L213" s="21">
        <v>0.31894979255042677</v>
      </c>
      <c r="M213" s="78">
        <v>20.103000000000002</v>
      </c>
      <c r="N213" s="21">
        <v>0</v>
      </c>
      <c r="O213" s="21">
        <v>0</v>
      </c>
      <c r="P213" s="21">
        <f t="shared" si="165"/>
        <v>0.01</v>
      </c>
      <c r="Q213" s="21">
        <f t="shared" si="166"/>
        <v>0.01</v>
      </c>
      <c r="R213" s="25">
        <v>0</v>
      </c>
      <c r="S213">
        <v>0.25</v>
      </c>
      <c r="T213">
        <v>0.25</v>
      </c>
      <c r="U213">
        <v>0.25</v>
      </c>
      <c r="V213">
        <v>0.25</v>
      </c>
      <c r="W213" s="3">
        <v>0.25</v>
      </c>
      <c r="X213" s="3">
        <v>1</v>
      </c>
      <c r="Y213">
        <v>0</v>
      </c>
      <c r="Z213">
        <v>0</v>
      </c>
      <c r="AA213">
        <v>0</v>
      </c>
      <c r="AB213"/>
      <c r="AK213"/>
    </row>
    <row r="214" spans="1:37" ht="16.5" x14ac:dyDescent="0.35">
      <c r="A214" s="11" t="s">
        <v>57</v>
      </c>
      <c r="B214" s="48"/>
      <c r="D214">
        <v>1</v>
      </c>
      <c r="E214">
        <v>1</v>
      </c>
      <c r="G214" s="49"/>
      <c r="H214" t="s">
        <v>245</v>
      </c>
      <c r="I214" t="s">
        <v>246</v>
      </c>
      <c r="J214" s="20">
        <v>64</v>
      </c>
      <c r="K214" s="34"/>
      <c r="L214" s="21">
        <v>1.4358581062516462</v>
      </c>
      <c r="M214" s="78">
        <v>20.103000000000002</v>
      </c>
      <c r="N214" s="21">
        <v>0</v>
      </c>
      <c r="O214" s="21">
        <v>0</v>
      </c>
      <c r="P214" s="21">
        <f t="shared" si="165"/>
        <v>0.01</v>
      </c>
      <c r="Q214" s="21">
        <f t="shared" si="166"/>
        <v>0.01</v>
      </c>
      <c r="R214" s="25">
        <v>0</v>
      </c>
      <c r="S214">
        <v>1</v>
      </c>
      <c r="T214" s="3">
        <v>0.25</v>
      </c>
      <c r="U214">
        <v>1</v>
      </c>
      <c r="V214">
        <v>1</v>
      </c>
      <c r="W214">
        <v>0.05</v>
      </c>
      <c r="X214">
        <v>0.25</v>
      </c>
      <c r="Y214">
        <v>1</v>
      </c>
      <c r="Z214">
        <v>0</v>
      </c>
      <c r="AA214">
        <v>0.125</v>
      </c>
      <c r="AB214"/>
      <c r="AK214"/>
    </row>
    <row r="215" spans="1:37" ht="16.5" x14ac:dyDescent="0.35">
      <c r="A215" s="40" t="s">
        <v>84</v>
      </c>
      <c r="B215" s="39"/>
      <c r="C215" s="17"/>
      <c r="D215" s="17"/>
      <c r="E215" s="17"/>
      <c r="F215" s="17"/>
      <c r="G215" s="45">
        <v>1</v>
      </c>
      <c r="H215" s="17" t="s">
        <v>245</v>
      </c>
      <c r="I215" s="17" t="s">
        <v>246</v>
      </c>
      <c r="J215" s="43">
        <v>64</v>
      </c>
      <c r="K215" s="47"/>
      <c r="L215" s="21">
        <v>0</v>
      </c>
      <c r="M215" s="78">
        <v>20.103000000000002</v>
      </c>
      <c r="N215" s="42">
        <v>0</v>
      </c>
      <c r="O215" s="42">
        <v>0</v>
      </c>
      <c r="P215" s="42" t="e">
        <f t="shared" si="165"/>
        <v>#DIV/0!</v>
      </c>
      <c r="Q215" s="42">
        <f t="shared" si="166"/>
        <v>0.01</v>
      </c>
      <c r="R215" s="41">
        <v>0</v>
      </c>
      <c r="S215" s="46">
        <v>0</v>
      </c>
      <c r="T215" s="46">
        <v>0</v>
      </c>
      <c r="U215" s="46">
        <v>0</v>
      </c>
      <c r="V215" s="46">
        <v>0</v>
      </c>
      <c r="W215" s="46">
        <v>0</v>
      </c>
      <c r="X215" s="46">
        <v>0</v>
      </c>
      <c r="Y215" s="46">
        <v>0</v>
      </c>
      <c r="Z215" s="46">
        <v>0</v>
      </c>
      <c r="AA215" s="44">
        <v>0</v>
      </c>
      <c r="AB215"/>
      <c r="AK215"/>
    </row>
    <row r="216" spans="1:37" ht="16.5" x14ac:dyDescent="0.35">
      <c r="A216" s="11" t="s">
        <v>231</v>
      </c>
      <c r="B216" s="48">
        <v>1</v>
      </c>
      <c r="C216">
        <v>1</v>
      </c>
      <c r="E216">
        <v>1</v>
      </c>
      <c r="G216" s="49"/>
      <c r="H216" t="s">
        <v>245</v>
      </c>
      <c r="I216" t="s">
        <v>246</v>
      </c>
      <c r="J216" s="20">
        <v>64</v>
      </c>
      <c r="K216" s="34"/>
      <c r="L216" s="21">
        <v>0.18979026946761771</v>
      </c>
      <c r="M216" s="78">
        <v>20.103000000000002</v>
      </c>
      <c r="N216" s="21">
        <v>0</v>
      </c>
      <c r="O216" s="21">
        <v>0</v>
      </c>
      <c r="P216" s="21">
        <f t="shared" si="165"/>
        <v>0.01</v>
      </c>
      <c r="Q216" s="21">
        <f t="shared" si="166"/>
        <v>0.01</v>
      </c>
      <c r="R216" s="23">
        <v>0</v>
      </c>
      <c r="S216">
        <v>1</v>
      </c>
      <c r="T216">
        <v>0.125</v>
      </c>
      <c r="U216">
        <v>1</v>
      </c>
      <c r="V216">
        <v>1</v>
      </c>
      <c r="W216">
        <v>0.05</v>
      </c>
      <c r="X216">
        <v>1</v>
      </c>
      <c r="Y216">
        <v>0</v>
      </c>
      <c r="Z216">
        <v>1</v>
      </c>
      <c r="AA216">
        <v>0</v>
      </c>
      <c r="AB216"/>
      <c r="AK216"/>
    </row>
    <row r="217" spans="1:37" ht="16.5" x14ac:dyDescent="0.35">
      <c r="A217" s="11" t="s">
        <v>16</v>
      </c>
      <c r="B217" s="48">
        <v>1</v>
      </c>
      <c r="C217">
        <v>1</v>
      </c>
      <c r="D217">
        <v>1</v>
      </c>
      <c r="G217" s="49"/>
      <c r="H217" t="s">
        <v>245</v>
      </c>
      <c r="I217" t="s">
        <v>246</v>
      </c>
      <c r="J217" s="20">
        <v>64</v>
      </c>
      <c r="K217" s="34"/>
      <c r="L217" s="21">
        <v>0.42877063608238475</v>
      </c>
      <c r="M217" s="78">
        <v>20.103000000000002</v>
      </c>
      <c r="N217" s="21">
        <v>0</v>
      </c>
      <c r="O217" s="21">
        <v>0</v>
      </c>
      <c r="P217" s="21">
        <f t="shared" si="165"/>
        <v>0.01</v>
      </c>
      <c r="Q217" s="21">
        <f t="shared" si="166"/>
        <v>0.01</v>
      </c>
      <c r="R217" s="25">
        <v>0</v>
      </c>
      <c r="S217">
        <v>1</v>
      </c>
      <c r="T217">
        <v>0.25</v>
      </c>
      <c r="U217">
        <v>0.25</v>
      </c>
      <c r="V217">
        <v>1</v>
      </c>
      <c r="W217" s="3">
        <v>0.25</v>
      </c>
      <c r="X217" s="3">
        <v>1</v>
      </c>
      <c r="Y217">
        <v>0</v>
      </c>
      <c r="Z217">
        <v>0</v>
      </c>
      <c r="AA217">
        <v>0</v>
      </c>
      <c r="AB217"/>
      <c r="AK217"/>
    </row>
    <row r="218" spans="1:37" ht="16.5" x14ac:dyDescent="0.35">
      <c r="A218" s="29" t="s">
        <v>21</v>
      </c>
      <c r="B218" s="48">
        <v>1</v>
      </c>
      <c r="C218">
        <v>1</v>
      </c>
      <c r="F218">
        <v>1</v>
      </c>
      <c r="G218" s="49"/>
      <c r="H218" t="s">
        <v>245</v>
      </c>
      <c r="I218" t="s">
        <v>246</v>
      </c>
      <c r="J218" s="20">
        <v>64</v>
      </c>
      <c r="K218" s="34"/>
      <c r="L218" s="21">
        <v>1.3250201770281644</v>
      </c>
      <c r="M218" s="78">
        <v>20.103000000000002</v>
      </c>
      <c r="N218" s="21">
        <v>0</v>
      </c>
      <c r="O218" s="21">
        <v>0</v>
      </c>
      <c r="P218" s="21">
        <f t="shared" si="165"/>
        <v>0.01</v>
      </c>
      <c r="Q218" s="21">
        <f t="shared" si="166"/>
        <v>0.01</v>
      </c>
      <c r="R218" s="25">
        <v>0</v>
      </c>
      <c r="S218">
        <v>0.125</v>
      </c>
      <c r="T218">
        <v>0</v>
      </c>
      <c r="U218">
        <v>0.25</v>
      </c>
      <c r="V218">
        <v>1</v>
      </c>
      <c r="W218" s="3">
        <v>1</v>
      </c>
      <c r="X218" s="3">
        <v>0</v>
      </c>
      <c r="Y218">
        <v>0</v>
      </c>
      <c r="Z218">
        <v>0.25</v>
      </c>
      <c r="AA218">
        <v>0</v>
      </c>
      <c r="AB218"/>
      <c r="AK218"/>
    </row>
  </sheetData>
  <mergeCells count="36">
    <mergeCell ref="AL1:AU1"/>
    <mergeCell ref="N2:N3"/>
    <mergeCell ref="O2:O3"/>
    <mergeCell ref="P2:P3"/>
    <mergeCell ref="Q2:Q3"/>
    <mergeCell ref="S2:V2"/>
    <mergeCell ref="AS2:AU2"/>
    <mergeCell ref="AL3:AL4"/>
    <mergeCell ref="AI2:AK2"/>
    <mergeCell ref="AM2:AP2"/>
    <mergeCell ref="N4:Q4"/>
    <mergeCell ref="Y2:AA2"/>
    <mergeCell ref="R3:R4"/>
    <mergeCell ref="AC2:AF2"/>
    <mergeCell ref="AB3:AB4"/>
    <mergeCell ref="AL108:AU108"/>
    <mergeCell ref="N109:N110"/>
    <mergeCell ref="O109:O110"/>
    <mergeCell ref="P109:P110"/>
    <mergeCell ref="Q109:Q110"/>
    <mergeCell ref="S109:V109"/>
    <mergeCell ref="AS109:AU109"/>
    <mergeCell ref="AL110:AL111"/>
    <mergeCell ref="AI109:AK109"/>
    <mergeCell ref="AM109:AP109"/>
    <mergeCell ref="N111:Q111"/>
    <mergeCell ref="Y109:AA109"/>
    <mergeCell ref="R110:R111"/>
    <mergeCell ref="AB110:AB111"/>
    <mergeCell ref="AC109:AF109"/>
    <mergeCell ref="K108:K109"/>
    <mergeCell ref="R108:AA108"/>
    <mergeCell ref="AB108:AK108"/>
    <mergeCell ref="K1:K2"/>
    <mergeCell ref="R1:AA1"/>
    <mergeCell ref="AB1:AK1"/>
  </mergeCells>
  <pageMargins left="0.7" right="0.7" top="0.75" bottom="0.75" header="0.3" footer="0.3"/>
  <pageSetup paperSize="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218"/>
  <sheetViews>
    <sheetView workbookViewId="0">
      <pane xSplit="1" ySplit="4" topLeftCell="B178" activePane="bottomRight" state="frozen"/>
      <selection pane="topRight" activeCell="B1" sqref="B1"/>
      <selection pane="bottomLeft" activeCell="A5" sqref="A5"/>
      <selection pane="bottomRight" activeCell="A190" sqref="A190:A194"/>
    </sheetView>
  </sheetViews>
  <sheetFormatPr defaultColWidth="9.1796875" defaultRowHeight="14.5" x14ac:dyDescent="0.35"/>
  <cols>
    <col min="1" max="1" width="31.26953125" customWidth="1"/>
    <col min="2" max="7" width="12.7265625" customWidth="1"/>
    <col min="8" max="8" width="15.1796875" customWidth="1"/>
    <col min="10" max="10" width="10" customWidth="1"/>
    <col min="11" max="11" width="12.81640625" customWidth="1"/>
    <col min="12" max="13" width="10.1796875" customWidth="1"/>
    <col min="14" max="14" width="11.1796875" customWidth="1"/>
    <col min="15" max="15" width="10.7265625" customWidth="1"/>
    <col min="16" max="16" width="11.54296875" customWidth="1"/>
    <col min="17" max="17" width="10.7265625" customWidth="1"/>
    <col min="18" max="27" width="12.7265625" customWidth="1"/>
    <col min="28" max="28" width="11.453125" style="48" customWidth="1"/>
    <col min="29" max="36" width="11.453125" customWidth="1"/>
    <col min="37" max="37" width="11.453125" style="49" customWidth="1"/>
    <col min="38" max="47" width="11.26953125" customWidth="1"/>
  </cols>
  <sheetData>
    <row r="1" spans="1:47" ht="34.5" customHeight="1" x14ac:dyDescent="0.45">
      <c r="A1" s="31" t="s">
        <v>3236</v>
      </c>
      <c r="B1" s="48" t="s">
        <v>41</v>
      </c>
      <c r="G1" s="49"/>
      <c r="K1" s="132" t="s">
        <v>3216</v>
      </c>
      <c r="L1" s="56"/>
      <c r="M1" s="9"/>
      <c r="N1" s="9"/>
      <c r="O1" s="9"/>
      <c r="P1" s="9"/>
      <c r="Q1" s="9"/>
      <c r="R1" s="129" t="s">
        <v>26</v>
      </c>
      <c r="S1" s="128"/>
      <c r="T1" s="128"/>
      <c r="U1" s="128"/>
      <c r="V1" s="128"/>
      <c r="W1" s="128"/>
      <c r="X1" s="128"/>
      <c r="Y1" s="128"/>
      <c r="Z1" s="128"/>
      <c r="AA1" s="128"/>
      <c r="AB1" s="129" t="s">
        <v>3944</v>
      </c>
      <c r="AC1" s="128"/>
      <c r="AD1" s="128"/>
      <c r="AE1" s="128"/>
      <c r="AF1" s="128"/>
      <c r="AG1" s="128"/>
      <c r="AH1" s="128"/>
      <c r="AI1" s="128"/>
      <c r="AJ1" s="128"/>
      <c r="AK1" s="130"/>
      <c r="AL1" s="129" t="s">
        <v>3948</v>
      </c>
      <c r="AM1" s="128"/>
      <c r="AN1" s="128"/>
      <c r="AO1" s="128"/>
      <c r="AP1" s="128"/>
      <c r="AQ1" s="128"/>
      <c r="AR1" s="128"/>
      <c r="AS1" s="128"/>
      <c r="AT1" s="128"/>
      <c r="AU1" s="130"/>
    </row>
    <row r="2" spans="1:47" ht="61.5" customHeight="1" x14ac:dyDescent="0.55000000000000004">
      <c r="B2" s="35" t="s">
        <v>101</v>
      </c>
      <c r="C2" s="3" t="s">
        <v>40</v>
      </c>
      <c r="D2" s="3" t="s">
        <v>103</v>
      </c>
      <c r="E2" s="3" t="s">
        <v>73</v>
      </c>
      <c r="F2" s="3" t="s">
        <v>104</v>
      </c>
      <c r="G2" s="36" t="s">
        <v>99</v>
      </c>
      <c r="H2" s="9"/>
      <c r="I2" s="9"/>
      <c r="J2" s="9"/>
      <c r="K2" s="132"/>
      <c r="L2" s="32" t="s">
        <v>3223</v>
      </c>
      <c r="M2" s="30"/>
      <c r="N2" s="133" t="s">
        <v>3237</v>
      </c>
      <c r="O2" s="134" t="s">
        <v>3220</v>
      </c>
      <c r="P2" s="133" t="s">
        <v>3238</v>
      </c>
      <c r="Q2" s="134" t="s">
        <v>3220</v>
      </c>
      <c r="R2" s="4"/>
      <c r="S2" s="128" t="s">
        <v>27</v>
      </c>
      <c r="T2" s="128"/>
      <c r="U2" s="128"/>
      <c r="V2" s="128"/>
      <c r="W2" s="3" t="s">
        <v>28</v>
      </c>
      <c r="X2" s="3"/>
      <c r="Y2" s="128" t="s">
        <v>29</v>
      </c>
      <c r="Z2" s="128"/>
      <c r="AA2" s="128"/>
      <c r="AB2" s="4"/>
      <c r="AC2" s="128" t="s">
        <v>27</v>
      </c>
      <c r="AD2" s="128"/>
      <c r="AE2" s="128"/>
      <c r="AF2" s="128"/>
      <c r="AG2" s="3" t="s">
        <v>28</v>
      </c>
      <c r="AH2" s="3"/>
      <c r="AI2" s="128" t="s">
        <v>29</v>
      </c>
      <c r="AJ2" s="128"/>
      <c r="AK2" s="130"/>
      <c r="AL2" s="4"/>
      <c r="AM2" s="128" t="s">
        <v>27</v>
      </c>
      <c r="AN2" s="128"/>
      <c r="AO2" s="128"/>
      <c r="AP2" s="128"/>
      <c r="AQ2" s="3" t="s">
        <v>28</v>
      </c>
      <c r="AR2" s="3"/>
      <c r="AS2" s="128" t="s">
        <v>29</v>
      </c>
      <c r="AT2" s="128"/>
      <c r="AU2" s="130"/>
    </row>
    <row r="3" spans="1:47" ht="45" customHeight="1" x14ac:dyDescent="0.35">
      <c r="B3" s="35" t="s">
        <v>126</v>
      </c>
      <c r="C3" s="3" t="s">
        <v>127</v>
      </c>
      <c r="D3" s="3" t="s">
        <v>125</v>
      </c>
      <c r="E3" s="3"/>
      <c r="F3" s="3"/>
      <c r="G3" s="36"/>
      <c r="H3" s="9" t="s">
        <v>244</v>
      </c>
      <c r="I3" s="9" t="s">
        <v>243</v>
      </c>
      <c r="J3" s="9" t="s">
        <v>249</v>
      </c>
      <c r="K3" s="50" t="s">
        <v>3217</v>
      </c>
      <c r="L3" s="56" t="s">
        <v>3219</v>
      </c>
      <c r="M3" s="9" t="s">
        <v>3224</v>
      </c>
      <c r="N3" s="133"/>
      <c r="O3" s="134"/>
      <c r="P3" s="133"/>
      <c r="Q3" s="134"/>
      <c r="R3" s="129" t="s">
        <v>30</v>
      </c>
      <c r="S3" s="9" t="s">
        <v>117</v>
      </c>
      <c r="T3" s="9" t="s">
        <v>128</v>
      </c>
      <c r="U3" s="9" t="s">
        <v>129</v>
      </c>
      <c r="V3" s="9" t="s">
        <v>130</v>
      </c>
      <c r="W3" s="3" t="s">
        <v>131</v>
      </c>
      <c r="X3" s="3" t="s">
        <v>136</v>
      </c>
      <c r="Y3" s="9" t="s">
        <v>132</v>
      </c>
      <c r="Z3" s="9" t="s">
        <v>133</v>
      </c>
      <c r="AA3" s="9" t="s">
        <v>134</v>
      </c>
      <c r="AB3" s="129" t="s">
        <v>30</v>
      </c>
      <c r="AC3" s="9" t="s">
        <v>117</v>
      </c>
      <c r="AD3" s="9" t="s">
        <v>128</v>
      </c>
      <c r="AE3" s="9" t="s">
        <v>129</v>
      </c>
      <c r="AF3" s="9" t="s">
        <v>130</v>
      </c>
      <c r="AG3" s="3" t="s">
        <v>131</v>
      </c>
      <c r="AH3" s="3" t="s">
        <v>136</v>
      </c>
      <c r="AI3" s="9" t="s">
        <v>132</v>
      </c>
      <c r="AJ3" s="9" t="s">
        <v>133</v>
      </c>
      <c r="AK3" s="55" t="s">
        <v>134</v>
      </c>
      <c r="AL3" s="129" t="s">
        <v>30</v>
      </c>
      <c r="AM3" s="9" t="s">
        <v>117</v>
      </c>
      <c r="AN3" s="9" t="s">
        <v>128</v>
      </c>
      <c r="AO3" s="9" t="s">
        <v>129</v>
      </c>
      <c r="AP3" s="9" t="s">
        <v>130</v>
      </c>
      <c r="AQ3" s="3" t="s">
        <v>131</v>
      </c>
      <c r="AR3" s="3" t="s">
        <v>136</v>
      </c>
      <c r="AS3" s="9" t="s">
        <v>132</v>
      </c>
      <c r="AT3" s="9" t="s">
        <v>133</v>
      </c>
      <c r="AU3" s="55" t="s">
        <v>134</v>
      </c>
    </row>
    <row r="4" spans="1:47" ht="30" customHeight="1" x14ac:dyDescent="0.35">
      <c r="A4" t="s">
        <v>1</v>
      </c>
      <c r="B4" s="48" t="s">
        <v>102</v>
      </c>
      <c r="C4" t="s">
        <v>75</v>
      </c>
      <c r="D4" t="s">
        <v>74</v>
      </c>
      <c r="E4" t="s">
        <v>105</v>
      </c>
      <c r="F4" t="s">
        <v>106</v>
      </c>
      <c r="G4" s="49" t="s">
        <v>100</v>
      </c>
      <c r="H4" s="9"/>
      <c r="I4" s="9"/>
      <c r="J4" s="9"/>
      <c r="K4" s="56"/>
      <c r="L4" s="56"/>
      <c r="M4" s="71" t="s">
        <v>3222</v>
      </c>
      <c r="N4" s="128" t="s">
        <v>3221</v>
      </c>
      <c r="O4" s="128"/>
      <c r="P4" s="128"/>
      <c r="Q4" s="130"/>
      <c r="R4" s="128"/>
      <c r="S4" s="9" t="s">
        <v>31</v>
      </c>
      <c r="T4" s="9" t="s">
        <v>32</v>
      </c>
      <c r="U4" s="9" t="s">
        <v>33</v>
      </c>
      <c r="V4" s="9" t="s">
        <v>34</v>
      </c>
      <c r="W4" s="9" t="s">
        <v>35</v>
      </c>
      <c r="X4" s="9" t="s">
        <v>36</v>
      </c>
      <c r="Y4" s="9" t="s">
        <v>37</v>
      </c>
      <c r="Z4" s="9" t="s">
        <v>38</v>
      </c>
      <c r="AA4" s="9" t="s">
        <v>39</v>
      </c>
      <c r="AB4" s="129"/>
      <c r="AC4" s="9" t="s">
        <v>31</v>
      </c>
      <c r="AD4" s="9" t="s">
        <v>32</v>
      </c>
      <c r="AE4" s="9" t="s">
        <v>33</v>
      </c>
      <c r="AF4" s="9" t="s">
        <v>34</v>
      </c>
      <c r="AG4" s="9" t="s">
        <v>35</v>
      </c>
      <c r="AH4" s="9" t="s">
        <v>36</v>
      </c>
      <c r="AI4" s="9" t="s">
        <v>37</v>
      </c>
      <c r="AJ4" s="9" t="s">
        <v>38</v>
      </c>
      <c r="AK4" s="55" t="s">
        <v>39</v>
      </c>
      <c r="AL4" s="129"/>
      <c r="AM4" s="9" t="s">
        <v>31</v>
      </c>
      <c r="AN4" s="9" t="s">
        <v>32</v>
      </c>
      <c r="AO4" s="9" t="s">
        <v>33</v>
      </c>
      <c r="AP4" s="9" t="s">
        <v>34</v>
      </c>
      <c r="AQ4" s="9" t="s">
        <v>35</v>
      </c>
      <c r="AR4" s="9" t="s">
        <v>36</v>
      </c>
      <c r="AS4" s="9" t="s">
        <v>37</v>
      </c>
      <c r="AT4" s="9" t="s">
        <v>38</v>
      </c>
      <c r="AU4" s="55" t="s">
        <v>39</v>
      </c>
    </row>
    <row r="5" spans="1:47" ht="16.5" x14ac:dyDescent="0.35">
      <c r="A5" s="1" t="s">
        <v>96</v>
      </c>
      <c r="B5" s="48">
        <v>1</v>
      </c>
      <c r="D5">
        <v>1</v>
      </c>
      <c r="F5">
        <v>1</v>
      </c>
      <c r="G5" s="49">
        <v>1</v>
      </c>
      <c r="H5" t="s">
        <v>245</v>
      </c>
      <c r="I5" t="s">
        <v>246</v>
      </c>
      <c r="J5" s="19">
        <v>4</v>
      </c>
      <c r="K5" s="34"/>
      <c r="L5" s="21">
        <v>69.425317054706795</v>
      </c>
      <c r="M5" s="60">
        <v>67.8</v>
      </c>
      <c r="N5" s="21">
        <v>7.9257550366300364</v>
      </c>
      <c r="O5" s="21">
        <v>5.5780922943111593</v>
      </c>
      <c r="P5" s="21">
        <f t="shared" ref="P5:P33" si="0">IF(N5&lt;0.01*L5,0.01,IF(N5&gt;100*L5,100,N5/L5))</f>
        <v>0.1141623167580867</v>
      </c>
      <c r="Q5" s="21">
        <f t="shared" ref="Q5:Q33" si="1">IF(O5&gt;0,SQRT((((1/L5)^2)*((O5^2)+(N5^2))-((1/L5)^2)*(N5^2))),0.01)</f>
        <v>8.0346659272951565E-2</v>
      </c>
      <c r="R5" s="23">
        <v>1</v>
      </c>
      <c r="S5">
        <v>0.375</v>
      </c>
      <c r="T5">
        <v>0.25</v>
      </c>
      <c r="U5">
        <v>0.25</v>
      </c>
      <c r="V5">
        <v>0.25</v>
      </c>
      <c r="W5">
        <v>1</v>
      </c>
      <c r="X5">
        <v>0</v>
      </c>
      <c r="Y5">
        <v>1</v>
      </c>
      <c r="Z5">
        <v>0</v>
      </c>
      <c r="AA5">
        <v>1</v>
      </c>
      <c r="AB5" s="52">
        <f>IF(R5&gt;0,(R5/R$83)*LN($P5),"na")</f>
        <v>-2.1701340120628645</v>
      </c>
      <c r="AC5" s="21">
        <f t="shared" ref="AC5:AK20" si="2">IF(S5&gt;0,(S5/S$83)*LN($P5),"na")</f>
        <v>-1.5914316088461007</v>
      </c>
      <c r="AD5" s="21">
        <f t="shared" si="2"/>
        <v>-1.5782792815002651</v>
      </c>
      <c r="AE5" s="21">
        <f t="shared" si="2"/>
        <v>-1.6302470139399079</v>
      </c>
      <c r="AF5" s="21">
        <f t="shared" si="2"/>
        <v>-1.4800736840464177</v>
      </c>
      <c r="AG5" s="21">
        <f t="shared" si="2"/>
        <v>-3.2991178465713831</v>
      </c>
      <c r="AH5" s="21" t="str">
        <f t="shared" si="2"/>
        <v>na</v>
      </c>
      <c r="AI5" s="21">
        <f t="shared" si="2"/>
        <v>-2.7272182220560133</v>
      </c>
      <c r="AJ5" s="21" t="str">
        <f t="shared" si="2"/>
        <v>na</v>
      </c>
      <c r="AK5" s="21">
        <f t="shared" si="2"/>
        <v>-3.9765584131654719</v>
      </c>
      <c r="AL5" s="73">
        <f>IF(R5&gt;0,(((R5/R$83)^2)*($Q5^2))/($P5^2),"na")</f>
        <v>0.49532483189949583</v>
      </c>
      <c r="AM5" s="72">
        <f t="shared" ref="AM5:AU20" si="3">IF(S5&gt;0,(((S5/S$83)^2)*($Q5^2))/($P5^2),"na")</f>
        <v>0.26637468737706227</v>
      </c>
      <c r="AN5" s="72">
        <f t="shared" si="3"/>
        <v>0.26198999373196474</v>
      </c>
      <c r="AO5" s="72">
        <f t="shared" si="3"/>
        <v>0.27952703660507894</v>
      </c>
      <c r="AP5" s="72">
        <f t="shared" si="3"/>
        <v>0.23040063267477751</v>
      </c>
      <c r="AQ5" s="72">
        <f t="shared" si="3"/>
        <v>1.1447552706550717</v>
      </c>
      <c r="AR5" s="72" t="str">
        <f t="shared" si="3"/>
        <v>na</v>
      </c>
      <c r="AS5" s="72">
        <f t="shared" si="3"/>
        <v>0.7822701768188276</v>
      </c>
      <c r="AT5" s="72" t="str">
        <f t="shared" si="3"/>
        <v>na</v>
      </c>
      <c r="AU5" s="74">
        <f t="shared" si="3"/>
        <v>1.6631511724064592</v>
      </c>
    </row>
    <row r="6" spans="1:47" ht="16.5" x14ac:dyDescent="0.35">
      <c r="A6" s="1" t="s">
        <v>199</v>
      </c>
      <c r="B6" s="48"/>
      <c r="C6">
        <v>1</v>
      </c>
      <c r="E6">
        <v>1</v>
      </c>
      <c r="G6" s="49">
        <v>1</v>
      </c>
      <c r="H6" t="s">
        <v>245</v>
      </c>
      <c r="I6" t="s">
        <v>246</v>
      </c>
      <c r="J6" s="19">
        <v>2</v>
      </c>
      <c r="K6" s="34"/>
      <c r="L6" s="21">
        <v>76.380810924574305</v>
      </c>
      <c r="M6" s="60">
        <v>67.8</v>
      </c>
      <c r="N6" s="21">
        <v>15.403805555555556</v>
      </c>
      <c r="O6" s="21">
        <v>7.2530085092573753</v>
      </c>
      <c r="P6" s="21">
        <f t="shared" si="0"/>
        <v>0.20167114448112813</v>
      </c>
      <c r="Q6" s="21">
        <f t="shared" si="1"/>
        <v>9.4958516693671752E-2</v>
      </c>
      <c r="R6" s="23">
        <v>1</v>
      </c>
      <c r="S6">
        <v>0.375</v>
      </c>
      <c r="T6">
        <v>1</v>
      </c>
      <c r="U6">
        <v>0.125</v>
      </c>
      <c r="V6">
        <v>0.1</v>
      </c>
      <c r="W6">
        <v>1</v>
      </c>
      <c r="X6">
        <v>0</v>
      </c>
      <c r="Y6">
        <v>1</v>
      </c>
      <c r="Z6">
        <v>0</v>
      </c>
      <c r="AA6">
        <v>1</v>
      </c>
      <c r="AB6" s="52">
        <f t="shared" ref="AB6:AK44" si="4">IF(R6&gt;0,(R6/R$83)*LN($P6),"na")</f>
        <v>-1.6011169058272594</v>
      </c>
      <c r="AC6" s="21">
        <f t="shared" si="2"/>
        <v>-1.174152397606657</v>
      </c>
      <c r="AD6" s="21">
        <f t="shared" si="2"/>
        <v>-4.657794635133846</v>
      </c>
      <c r="AE6" s="21">
        <f t="shared" si="2"/>
        <v>-0.60139513048145843</v>
      </c>
      <c r="AF6" s="21">
        <f t="shared" si="2"/>
        <v>-0.43679717182887146</v>
      </c>
      <c r="AG6" s="21">
        <f t="shared" si="2"/>
        <v>-2.4340770335379855</v>
      </c>
      <c r="AH6" s="21" t="str">
        <f t="shared" si="2"/>
        <v>na</v>
      </c>
      <c r="AI6" s="21">
        <f t="shared" si="2"/>
        <v>-2.0121315904649082</v>
      </c>
      <c r="AJ6" s="21" t="str">
        <f t="shared" si="2"/>
        <v>na</v>
      </c>
      <c r="AK6" s="21">
        <f t="shared" si="2"/>
        <v>-2.9338901961527433</v>
      </c>
      <c r="AL6" s="52">
        <f t="shared" ref="AL6:AU44" si="5">IF(R6&gt;0,(((R6/R$83)^2)*($Q6^2))/($P6^2),"na")</f>
        <v>0.22170746604022626</v>
      </c>
      <c r="AM6" s="21">
        <f t="shared" si="3"/>
        <v>0.11922934840385505</v>
      </c>
      <c r="AN6" s="21">
        <f t="shared" si="3"/>
        <v>1.8762681423569563</v>
      </c>
      <c r="AO6" s="21">
        <f t="shared" si="3"/>
        <v>3.1279085452766246E-2</v>
      </c>
      <c r="AP6" s="21">
        <f t="shared" si="3"/>
        <v>1.6500377014735931E-2</v>
      </c>
      <c r="AQ6" s="21">
        <f t="shared" si="3"/>
        <v>0.51239262388651419</v>
      </c>
      <c r="AR6" s="21" t="str">
        <f t="shared" si="3"/>
        <v>na</v>
      </c>
      <c r="AS6" s="21">
        <f t="shared" si="3"/>
        <v>0.35014424372031677</v>
      </c>
      <c r="AT6" s="21" t="str">
        <f t="shared" si="3"/>
        <v>na</v>
      </c>
      <c r="AU6" s="53">
        <f t="shared" si="3"/>
        <v>0.74442670411259637</v>
      </c>
    </row>
    <row r="7" spans="1:47" ht="16.5" x14ac:dyDescent="0.35">
      <c r="A7" s="1" t="s">
        <v>198</v>
      </c>
      <c r="B7" s="48"/>
      <c r="D7">
        <v>1</v>
      </c>
      <c r="E7">
        <v>1</v>
      </c>
      <c r="G7" s="49"/>
      <c r="H7" t="s">
        <v>245</v>
      </c>
      <c r="I7" t="s">
        <v>246</v>
      </c>
      <c r="J7" s="19">
        <v>5</v>
      </c>
      <c r="K7" s="34"/>
      <c r="L7" s="21">
        <v>13.277685743772455</v>
      </c>
      <c r="M7" s="60">
        <v>67.8</v>
      </c>
      <c r="N7" s="21">
        <v>15.525807692307692</v>
      </c>
      <c r="O7" s="21">
        <v>15.898102153563725</v>
      </c>
      <c r="P7" s="21">
        <f t="shared" si="0"/>
        <v>1.1693157973398836</v>
      </c>
      <c r="Q7" s="21">
        <f t="shared" si="1"/>
        <v>1.1973549050910703</v>
      </c>
      <c r="R7" s="24">
        <v>1</v>
      </c>
      <c r="S7">
        <v>0</v>
      </c>
      <c r="T7">
        <v>0.25</v>
      </c>
      <c r="U7">
        <v>0.25</v>
      </c>
      <c r="V7">
        <v>0.1</v>
      </c>
      <c r="W7">
        <v>1</v>
      </c>
      <c r="X7">
        <v>0</v>
      </c>
      <c r="Y7">
        <v>1</v>
      </c>
      <c r="Z7">
        <v>0</v>
      </c>
      <c r="AA7">
        <v>1</v>
      </c>
      <c r="AB7" s="52">
        <f t="shared" si="4"/>
        <v>0.15641878915573143</v>
      </c>
      <c r="AC7" s="21" t="str">
        <f t="shared" si="2"/>
        <v>na</v>
      </c>
      <c r="AD7" s="21">
        <f t="shared" si="2"/>
        <v>0.1137591193859865</v>
      </c>
      <c r="AE7" s="21">
        <f t="shared" si="2"/>
        <v>0.11750484648772019</v>
      </c>
      <c r="AF7" s="21">
        <f t="shared" si="2"/>
        <v>4.2672264889251799E-2</v>
      </c>
      <c r="AG7" s="21">
        <f t="shared" si="2"/>
        <v>0.23779361826241499</v>
      </c>
      <c r="AH7" s="21" t="str">
        <f t="shared" si="2"/>
        <v>na</v>
      </c>
      <c r="AI7" s="21">
        <f t="shared" si="2"/>
        <v>0.19657227142942493</v>
      </c>
      <c r="AJ7" s="21" t="str">
        <f t="shared" si="2"/>
        <v>na</v>
      </c>
      <c r="AK7" s="21">
        <f t="shared" si="2"/>
        <v>0.2866221387881559</v>
      </c>
      <c r="AL7" s="52">
        <f t="shared" si="5"/>
        <v>1.0485331399921243</v>
      </c>
      <c r="AM7" s="21" t="str">
        <f t="shared" si="3"/>
        <v>na</v>
      </c>
      <c r="AN7" s="21">
        <f t="shared" si="3"/>
        <v>0.55459604098756987</v>
      </c>
      <c r="AO7" s="21">
        <f t="shared" si="3"/>
        <v>0.59171949906134957</v>
      </c>
      <c r="AP7" s="21">
        <f t="shared" si="3"/>
        <v>7.8036127656503182E-2</v>
      </c>
      <c r="AQ7" s="21">
        <f t="shared" si="3"/>
        <v>2.4232862177724344</v>
      </c>
      <c r="AR7" s="21" t="str">
        <f t="shared" si="3"/>
        <v>na</v>
      </c>
      <c r="AS7" s="21">
        <f t="shared" si="3"/>
        <v>1.6559561564409313</v>
      </c>
      <c r="AT7" s="21" t="str">
        <f t="shared" si="3"/>
        <v>na</v>
      </c>
      <c r="AU7" s="53">
        <f t="shared" si="3"/>
        <v>3.5206575741366586</v>
      </c>
    </row>
    <row r="8" spans="1:47" ht="16.5" x14ac:dyDescent="0.35">
      <c r="A8" s="1" t="s">
        <v>76</v>
      </c>
      <c r="B8" s="48"/>
      <c r="E8">
        <v>1</v>
      </c>
      <c r="G8" s="49">
        <v>1</v>
      </c>
      <c r="H8" t="s">
        <v>245</v>
      </c>
      <c r="I8" t="s">
        <v>246</v>
      </c>
      <c r="J8" s="19">
        <v>5</v>
      </c>
      <c r="K8" s="34"/>
      <c r="L8" s="21">
        <v>10.334284508957273</v>
      </c>
      <c r="M8" s="60">
        <v>67.8</v>
      </c>
      <c r="N8" s="21">
        <v>1.2594444444444444</v>
      </c>
      <c r="O8" s="21">
        <v>2.3080958721111964</v>
      </c>
      <c r="P8" s="21">
        <f t="shared" si="0"/>
        <v>0.12187050234129097</v>
      </c>
      <c r="Q8" s="21">
        <f t="shared" si="1"/>
        <v>0.22334355804803391</v>
      </c>
      <c r="R8" s="25">
        <v>1</v>
      </c>
      <c r="S8" s="3">
        <v>1</v>
      </c>
      <c r="T8" s="3">
        <v>0</v>
      </c>
      <c r="U8" s="3">
        <v>0.375</v>
      </c>
      <c r="V8" s="3">
        <v>1</v>
      </c>
      <c r="W8" s="3">
        <v>0.05</v>
      </c>
      <c r="X8" s="3">
        <v>0</v>
      </c>
      <c r="Y8" s="3">
        <v>0</v>
      </c>
      <c r="Z8" s="3">
        <v>0</v>
      </c>
      <c r="AA8" s="3">
        <v>0</v>
      </c>
      <c r="AB8" s="52">
        <f t="shared" si="4"/>
        <v>-2.1047962542114207</v>
      </c>
      <c r="AC8" s="21">
        <f t="shared" si="2"/>
        <v>-4.1160460082356671</v>
      </c>
      <c r="AD8" s="21" t="str">
        <f t="shared" si="2"/>
        <v>na</v>
      </c>
      <c r="AE8" s="21">
        <f t="shared" si="2"/>
        <v>-2.3717460230382348</v>
      </c>
      <c r="AF8" s="21">
        <f t="shared" si="2"/>
        <v>-5.7420482400098987</v>
      </c>
      <c r="AG8" s="21">
        <f t="shared" si="2"/>
        <v>-0.15998944874065094</v>
      </c>
      <c r="AH8" s="21" t="str">
        <f t="shared" si="2"/>
        <v>na</v>
      </c>
      <c r="AI8" s="21" t="str">
        <f t="shared" si="2"/>
        <v>na</v>
      </c>
      <c r="AJ8" s="21" t="str">
        <f t="shared" si="2"/>
        <v>na</v>
      </c>
      <c r="AK8" s="21" t="str">
        <f t="shared" si="2"/>
        <v>na</v>
      </c>
      <c r="AL8" s="52">
        <f t="shared" si="5"/>
        <v>3.3585332986208507</v>
      </c>
      <c r="AM8" s="21">
        <f t="shared" si="3"/>
        <v>12.843694747911044</v>
      </c>
      <c r="AN8" s="21" t="str">
        <f t="shared" si="3"/>
        <v>na</v>
      </c>
      <c r="AO8" s="21">
        <f t="shared" si="3"/>
        <v>4.2644781760311048</v>
      </c>
      <c r="AP8" s="21">
        <f t="shared" si="3"/>
        <v>24.995579370220188</v>
      </c>
      <c r="AQ8" s="21">
        <f t="shared" si="3"/>
        <v>1.9404936153326616E-2</v>
      </c>
      <c r="AR8" s="21" t="str">
        <f t="shared" si="3"/>
        <v>na</v>
      </c>
      <c r="AS8" s="21" t="str">
        <f t="shared" si="3"/>
        <v>na</v>
      </c>
      <c r="AT8" s="21" t="str">
        <f t="shared" si="3"/>
        <v>na</v>
      </c>
      <c r="AU8" s="53" t="str">
        <f t="shared" si="3"/>
        <v>na</v>
      </c>
    </row>
    <row r="9" spans="1:47" ht="16.5" x14ac:dyDescent="0.35">
      <c r="A9" s="1" t="s">
        <v>204</v>
      </c>
      <c r="B9" s="48"/>
      <c r="C9">
        <v>1</v>
      </c>
      <c r="D9">
        <v>1</v>
      </c>
      <c r="E9">
        <v>1</v>
      </c>
      <c r="G9" s="49">
        <v>1</v>
      </c>
      <c r="H9" t="s">
        <v>245</v>
      </c>
      <c r="I9" t="s">
        <v>246</v>
      </c>
      <c r="J9" s="19">
        <v>2</v>
      </c>
      <c r="K9" s="34"/>
      <c r="L9" s="21">
        <v>28.546182300112697</v>
      </c>
      <c r="M9" s="60">
        <v>67.8</v>
      </c>
      <c r="N9" s="21">
        <v>17.667673534798535</v>
      </c>
      <c r="O9" s="21">
        <v>15.478882178956704</v>
      </c>
      <c r="P9" s="21">
        <f t="shared" si="0"/>
        <v>0.61891545948435933</v>
      </c>
      <c r="Q9" s="21">
        <f t="shared" si="1"/>
        <v>0.54224001010795742</v>
      </c>
      <c r="R9" s="25">
        <v>0</v>
      </c>
      <c r="S9" s="12">
        <v>0.25</v>
      </c>
      <c r="T9" s="12">
        <v>0.25</v>
      </c>
      <c r="U9" s="12">
        <v>0.125</v>
      </c>
      <c r="V9" s="12">
        <v>0.1</v>
      </c>
      <c r="W9" s="13">
        <v>0.25</v>
      </c>
      <c r="X9" s="13">
        <v>0</v>
      </c>
      <c r="Y9">
        <v>0.25</v>
      </c>
      <c r="Z9">
        <v>0.125</v>
      </c>
      <c r="AA9">
        <v>0.125</v>
      </c>
      <c r="AB9" s="52" t="str">
        <f t="shared" si="4"/>
        <v>na</v>
      </c>
      <c r="AC9" s="21">
        <f t="shared" si="2"/>
        <v>-0.2345623336608792</v>
      </c>
      <c r="AD9" s="21">
        <f t="shared" si="2"/>
        <v>-0.34893570296659721</v>
      </c>
      <c r="AE9" s="21">
        <f t="shared" si="2"/>
        <v>-0.18021252464189499</v>
      </c>
      <c r="AF9" s="21">
        <f t="shared" si="2"/>
        <v>-0.13088952188339584</v>
      </c>
      <c r="AG9" s="21">
        <f t="shared" si="2"/>
        <v>-0.18234732256460254</v>
      </c>
      <c r="AH9" s="21" t="str">
        <f t="shared" si="2"/>
        <v>na</v>
      </c>
      <c r="AI9" s="21">
        <f t="shared" si="2"/>
        <v>-0.15073754984476562</v>
      </c>
      <c r="AJ9" s="21">
        <f t="shared" si="2"/>
        <v>-8.1781805382796224E-2</v>
      </c>
      <c r="AK9" s="21">
        <f t="shared" si="2"/>
        <v>-0.10989525281978722</v>
      </c>
      <c r="AL9" s="52" t="str">
        <f t="shared" si="5"/>
        <v>na</v>
      </c>
      <c r="AM9" s="21">
        <f t="shared" si="3"/>
        <v>0.18345974760878397</v>
      </c>
      <c r="AN9" s="21">
        <f t="shared" si="3"/>
        <v>0.40598974267636095</v>
      </c>
      <c r="AO9" s="21">
        <f t="shared" si="3"/>
        <v>0.10829145423249012</v>
      </c>
      <c r="AP9" s="21">
        <f t="shared" si="3"/>
        <v>5.7126025152122326E-2</v>
      </c>
      <c r="AQ9" s="21">
        <f t="shared" si="3"/>
        <v>0.11087229209127338</v>
      </c>
      <c r="AR9" s="21" t="str">
        <f t="shared" si="3"/>
        <v>na</v>
      </c>
      <c r="AS9" s="21">
        <f t="shared" si="3"/>
        <v>7.5764741828983059E-2</v>
      </c>
      <c r="AT9" s="21">
        <f t="shared" si="3"/>
        <v>2.2301682642134085E-2</v>
      </c>
      <c r="AU9" s="53">
        <f t="shared" si="3"/>
        <v>4.0270044459693483E-2</v>
      </c>
    </row>
    <row r="10" spans="1:47" ht="16.5" x14ac:dyDescent="0.35">
      <c r="A10" s="1" t="s">
        <v>250</v>
      </c>
      <c r="B10" s="48">
        <v>1</v>
      </c>
      <c r="C10">
        <v>1</v>
      </c>
      <c r="G10" s="49"/>
      <c r="H10" t="s">
        <v>245</v>
      </c>
      <c r="I10" t="s">
        <v>246</v>
      </c>
      <c r="J10" s="19">
        <v>6</v>
      </c>
      <c r="K10" s="34"/>
      <c r="L10" s="21">
        <v>12.586141023665371</v>
      </c>
      <c r="M10" s="60">
        <v>67.8</v>
      </c>
      <c r="N10" s="21">
        <v>0.85094551282051301</v>
      </c>
      <c r="O10" s="21">
        <v>2.5925884131677979</v>
      </c>
      <c r="P10" s="21">
        <f t="shared" si="0"/>
        <v>6.7609723363221796E-2</v>
      </c>
      <c r="Q10" s="21">
        <f t="shared" si="1"/>
        <v>0.20598755474716404</v>
      </c>
      <c r="R10" s="25">
        <v>1</v>
      </c>
      <c r="S10">
        <v>1</v>
      </c>
      <c r="T10">
        <v>0.125</v>
      </c>
      <c r="U10">
        <v>0.25</v>
      </c>
      <c r="V10">
        <v>0.15</v>
      </c>
      <c r="W10" s="3">
        <v>0.05</v>
      </c>
      <c r="X10" s="3">
        <v>0</v>
      </c>
      <c r="Y10">
        <v>0</v>
      </c>
      <c r="Z10">
        <v>0</v>
      </c>
      <c r="AA10">
        <v>0</v>
      </c>
      <c r="AB10" s="52">
        <f t="shared" si="4"/>
        <v>-2.6940034695426798</v>
      </c>
      <c r="AC10" s="21">
        <f t="shared" si="2"/>
        <v>-5.2682734515501295</v>
      </c>
      <c r="AD10" s="21">
        <f t="shared" si="2"/>
        <v>-0.97963762528824727</v>
      </c>
      <c r="AE10" s="21">
        <f t="shared" si="2"/>
        <v>-2.0237879722418182</v>
      </c>
      <c r="AF10" s="21">
        <f t="shared" si="2"/>
        <v>-1.1024177173859326</v>
      </c>
      <c r="AG10" s="21">
        <f t="shared" si="2"/>
        <v>-0.20477617685566271</v>
      </c>
      <c r="AH10" s="21" t="str">
        <f t="shared" si="2"/>
        <v>na</v>
      </c>
      <c r="AI10" s="21" t="str">
        <f t="shared" si="2"/>
        <v>na</v>
      </c>
      <c r="AJ10" s="21" t="str">
        <f t="shared" si="2"/>
        <v>na</v>
      </c>
      <c r="AK10" s="21" t="str">
        <f t="shared" si="2"/>
        <v>na</v>
      </c>
      <c r="AL10" s="52">
        <f t="shared" si="5"/>
        <v>9.2824719695260693</v>
      </c>
      <c r="AM10" s="21">
        <f t="shared" si="3"/>
        <v>35.498006386177714</v>
      </c>
      <c r="AN10" s="21">
        <f t="shared" si="3"/>
        <v>1.227434310019976</v>
      </c>
      <c r="AO10" s="21">
        <f t="shared" si="3"/>
        <v>5.2383844194950688</v>
      </c>
      <c r="AP10" s="21">
        <f t="shared" si="3"/>
        <v>1.5543889982069632</v>
      </c>
      <c r="AQ10" s="21">
        <f t="shared" si="3"/>
        <v>5.3632273346125296E-2</v>
      </c>
      <c r="AR10" s="21" t="str">
        <f t="shared" si="3"/>
        <v>na</v>
      </c>
      <c r="AS10" s="21" t="str">
        <f t="shared" si="3"/>
        <v>na</v>
      </c>
      <c r="AT10" s="21" t="str">
        <f t="shared" si="3"/>
        <v>na</v>
      </c>
      <c r="AU10" s="53" t="str">
        <f t="shared" si="3"/>
        <v>na</v>
      </c>
    </row>
    <row r="11" spans="1:47" ht="16.5" x14ac:dyDescent="0.35">
      <c r="A11" s="1" t="s">
        <v>77</v>
      </c>
      <c r="B11" s="48"/>
      <c r="C11">
        <v>1</v>
      </c>
      <c r="E11">
        <v>1</v>
      </c>
      <c r="G11" s="49">
        <v>1</v>
      </c>
      <c r="H11" t="s">
        <v>245</v>
      </c>
      <c r="I11" t="s">
        <v>246</v>
      </c>
      <c r="J11" s="19">
        <v>2</v>
      </c>
      <c r="K11" s="34"/>
      <c r="L11" s="21">
        <v>205.06564683013656</v>
      </c>
      <c r="M11" s="60">
        <v>67.8</v>
      </c>
      <c r="N11" s="21">
        <v>100.94832097069599</v>
      </c>
      <c r="O11" s="21">
        <v>15.838745889213342</v>
      </c>
      <c r="P11" s="21">
        <f t="shared" si="0"/>
        <v>0.49227319412653847</v>
      </c>
      <c r="Q11" s="21">
        <f t="shared" si="1"/>
        <v>7.7237441443973931E-2</v>
      </c>
      <c r="R11" s="25">
        <v>1</v>
      </c>
      <c r="S11" s="3">
        <v>0.25</v>
      </c>
      <c r="T11" s="3">
        <v>0.375</v>
      </c>
      <c r="U11" s="3">
        <v>0.375</v>
      </c>
      <c r="V11" s="3">
        <v>1</v>
      </c>
      <c r="W11" s="3">
        <v>1</v>
      </c>
      <c r="X11" s="3">
        <v>0.25</v>
      </c>
      <c r="Y11" s="3">
        <v>1</v>
      </c>
      <c r="Z11" s="3">
        <v>0</v>
      </c>
      <c r="AA11" s="3">
        <v>1</v>
      </c>
      <c r="AB11" s="52">
        <f t="shared" si="4"/>
        <v>-0.70872144398170689</v>
      </c>
      <c r="AC11" s="21">
        <f t="shared" si="2"/>
        <v>-0.34648603927994559</v>
      </c>
      <c r="AD11" s="21">
        <f t="shared" si="2"/>
        <v>-0.77315066616186201</v>
      </c>
      <c r="AE11" s="21">
        <f t="shared" si="2"/>
        <v>-0.79860806614524038</v>
      </c>
      <c r="AF11" s="21">
        <f t="shared" si="2"/>
        <v>-1.933447340534683</v>
      </c>
      <c r="AG11" s="21">
        <f t="shared" si="2"/>
        <v>-1.0774245051646876</v>
      </c>
      <c r="AH11" s="21">
        <f t="shared" si="2"/>
        <v>-0.3421413867497895</v>
      </c>
      <c r="AI11" s="21">
        <f t="shared" si="2"/>
        <v>-0.89065376868199175</v>
      </c>
      <c r="AJ11" s="21" t="str">
        <f t="shared" si="2"/>
        <v>na</v>
      </c>
      <c r="AK11" s="21">
        <f t="shared" si="2"/>
        <v>-1.2986627576871499</v>
      </c>
      <c r="AL11" s="52">
        <f t="shared" si="5"/>
        <v>2.461746803065476E-2</v>
      </c>
      <c r="AM11" s="21">
        <f t="shared" si="3"/>
        <v>5.8838787786848904E-3</v>
      </c>
      <c r="AN11" s="21">
        <f t="shared" si="3"/>
        <v>2.9296821457969299E-2</v>
      </c>
      <c r="AO11" s="21">
        <f t="shared" si="3"/>
        <v>3.1257887247680395E-2</v>
      </c>
      <c r="AP11" s="21">
        <f t="shared" si="3"/>
        <v>0.18321327238493293</v>
      </c>
      <c r="AQ11" s="21">
        <f t="shared" si="3"/>
        <v>5.6893929929184003E-2</v>
      </c>
      <c r="AR11" s="21">
        <f t="shared" si="3"/>
        <v>5.7372458192726907E-3</v>
      </c>
      <c r="AS11" s="21">
        <f t="shared" si="3"/>
        <v>3.8878549648565956E-2</v>
      </c>
      <c r="AT11" s="21" t="str">
        <f t="shared" si="3"/>
        <v>na</v>
      </c>
      <c r="AU11" s="53">
        <f t="shared" si="3"/>
        <v>8.2658021928465442E-2</v>
      </c>
    </row>
    <row r="12" spans="1:47" ht="16.5" x14ac:dyDescent="0.35">
      <c r="A12" s="1" t="s">
        <v>5</v>
      </c>
      <c r="B12" s="48"/>
      <c r="C12">
        <v>1</v>
      </c>
      <c r="G12" s="49"/>
      <c r="H12" t="s">
        <v>245</v>
      </c>
      <c r="I12" t="s">
        <v>246</v>
      </c>
      <c r="J12" s="19">
        <v>4</v>
      </c>
      <c r="K12" s="34"/>
      <c r="L12" s="21">
        <v>151.32566768680709</v>
      </c>
      <c r="M12" s="60">
        <v>67.8</v>
      </c>
      <c r="N12" s="21">
        <v>25.632345695970699</v>
      </c>
      <c r="O12" s="21">
        <v>45.206739111690688</v>
      </c>
      <c r="P12" s="21">
        <f t="shared" si="0"/>
        <v>0.16938531372629378</v>
      </c>
      <c r="Q12" s="21">
        <f t="shared" si="1"/>
        <v>0.29873807796608132</v>
      </c>
      <c r="R12" s="25">
        <v>0</v>
      </c>
      <c r="S12" s="12">
        <v>0.25</v>
      </c>
      <c r="T12" s="12">
        <v>0</v>
      </c>
      <c r="U12" s="12">
        <v>0.125</v>
      </c>
      <c r="V12" s="12">
        <v>0.05</v>
      </c>
      <c r="W12" s="13">
        <v>1</v>
      </c>
      <c r="X12" s="13">
        <v>0</v>
      </c>
      <c r="Y12">
        <v>1</v>
      </c>
      <c r="Z12">
        <v>0.125</v>
      </c>
      <c r="AA12">
        <v>0</v>
      </c>
      <c r="AB12" s="52" t="str">
        <f t="shared" si="4"/>
        <v>na</v>
      </c>
      <c r="AC12" s="21">
        <f t="shared" si="2"/>
        <v>-0.86806094043929272</v>
      </c>
      <c r="AD12" s="21" t="str">
        <f t="shared" si="2"/>
        <v>na</v>
      </c>
      <c r="AE12" s="21">
        <f t="shared" si="2"/>
        <v>-0.66692486887409086</v>
      </c>
      <c r="AF12" s="21">
        <f t="shared" si="2"/>
        <v>-0.24219592226605602</v>
      </c>
      <c r="AG12" s="21">
        <f t="shared" si="2"/>
        <v>-2.699301048750022</v>
      </c>
      <c r="AH12" s="21" t="str">
        <f t="shared" si="2"/>
        <v>na</v>
      </c>
      <c r="AI12" s="21">
        <f t="shared" si="2"/>
        <v>-2.231379219937994</v>
      </c>
      <c r="AJ12" s="21">
        <f t="shared" si="2"/>
        <v>-0.30265554483291462</v>
      </c>
      <c r="AK12" s="21" t="str">
        <f t="shared" si="2"/>
        <v>na</v>
      </c>
      <c r="AL12" s="52" t="str">
        <f t="shared" si="5"/>
        <v>na</v>
      </c>
      <c r="AM12" s="21">
        <f t="shared" si="3"/>
        <v>0.74344696589479686</v>
      </c>
      <c r="AN12" s="21" t="str">
        <f t="shared" si="3"/>
        <v>na</v>
      </c>
      <c r="AO12" s="21">
        <f t="shared" si="3"/>
        <v>0.43883715164135173</v>
      </c>
      <c r="AP12" s="21">
        <f t="shared" si="3"/>
        <v>5.7873962308533325E-2</v>
      </c>
      <c r="AQ12" s="21">
        <f t="shared" si="3"/>
        <v>7.1887306273051719</v>
      </c>
      <c r="AR12" s="21" t="str">
        <f t="shared" si="3"/>
        <v>na</v>
      </c>
      <c r="AS12" s="21">
        <f t="shared" si="3"/>
        <v>4.9124295149188919</v>
      </c>
      <c r="AT12" s="21">
        <f t="shared" si="3"/>
        <v>9.0374692600140694E-2</v>
      </c>
      <c r="AU12" s="53" t="str">
        <f t="shared" si="3"/>
        <v>na</v>
      </c>
    </row>
    <row r="13" spans="1:47" ht="16.5" x14ac:dyDescent="0.35">
      <c r="A13" s="1" t="s">
        <v>208</v>
      </c>
      <c r="B13" s="48"/>
      <c r="F13">
        <v>1</v>
      </c>
      <c r="G13" s="49">
        <v>1</v>
      </c>
      <c r="H13" t="s">
        <v>245</v>
      </c>
      <c r="I13" t="s">
        <v>246</v>
      </c>
      <c r="J13" s="19">
        <v>45</v>
      </c>
      <c r="K13" s="34"/>
      <c r="L13" s="21">
        <v>0.60263259009861236</v>
      </c>
      <c r="M13" s="60">
        <v>67.8</v>
      </c>
      <c r="N13" s="21">
        <v>0</v>
      </c>
      <c r="O13" s="21">
        <v>0</v>
      </c>
      <c r="P13" s="21">
        <f t="shared" si="0"/>
        <v>0.01</v>
      </c>
      <c r="Q13" s="21">
        <f t="shared" si="1"/>
        <v>0.01</v>
      </c>
      <c r="R13" s="25">
        <v>1</v>
      </c>
      <c r="S13">
        <v>0.25</v>
      </c>
      <c r="T13">
        <v>0.25</v>
      </c>
      <c r="U13">
        <v>0.25</v>
      </c>
      <c r="V13">
        <v>0.25</v>
      </c>
      <c r="W13" s="3">
        <v>0.25</v>
      </c>
      <c r="X13" s="3">
        <v>0</v>
      </c>
      <c r="Y13">
        <v>1</v>
      </c>
      <c r="Z13">
        <v>0</v>
      </c>
      <c r="AA13">
        <v>0.125</v>
      </c>
      <c r="AB13" s="52">
        <f t="shared" si="4"/>
        <v>-4.6051701859880909</v>
      </c>
      <c r="AC13" s="21">
        <f t="shared" si="2"/>
        <v>-2.2514165353719555</v>
      </c>
      <c r="AD13" s="21">
        <f t="shared" si="2"/>
        <v>-3.3492146807186116</v>
      </c>
      <c r="AE13" s="21">
        <f t="shared" si="2"/>
        <v>-3.4594937006934927</v>
      </c>
      <c r="AF13" s="21">
        <f t="shared" si="2"/>
        <v>-3.1408158044382901</v>
      </c>
      <c r="AG13" s="21">
        <f t="shared" si="2"/>
        <v>-1.7502374349510512</v>
      </c>
      <c r="AH13" s="21" t="str">
        <f t="shared" si="2"/>
        <v>na</v>
      </c>
      <c r="AI13" s="21">
        <f t="shared" si="2"/>
        <v>-5.7873403103605128</v>
      </c>
      <c r="AJ13" s="21" t="str">
        <f t="shared" si="2"/>
        <v>na</v>
      </c>
      <c r="AK13" s="21">
        <f t="shared" si="2"/>
        <v>-1.0548155174609593</v>
      </c>
      <c r="AL13" s="52">
        <f t="shared" si="5"/>
        <v>1</v>
      </c>
      <c r="AM13" s="21">
        <f t="shared" si="3"/>
        <v>0.23901234567901236</v>
      </c>
      <c r="AN13" s="21">
        <f t="shared" si="3"/>
        <v>0.52892561983471076</v>
      </c>
      <c r="AO13" s="21">
        <f t="shared" si="3"/>
        <v>0.56433075550267697</v>
      </c>
      <c r="AP13" s="21">
        <f t="shared" si="3"/>
        <v>0.46515057965340822</v>
      </c>
      <c r="AQ13" s="21">
        <f t="shared" si="3"/>
        <v>0.14444501831569651</v>
      </c>
      <c r="AR13" s="21" t="str">
        <f t="shared" si="3"/>
        <v>na</v>
      </c>
      <c r="AS13" s="21">
        <f t="shared" si="3"/>
        <v>1.5793074088753833</v>
      </c>
      <c r="AT13" s="21" t="str">
        <f t="shared" si="3"/>
        <v>na</v>
      </c>
      <c r="AU13" s="53">
        <f t="shared" si="3"/>
        <v>5.2464030460971874E-2</v>
      </c>
    </row>
    <row r="14" spans="1:47" ht="16.5" x14ac:dyDescent="0.35">
      <c r="A14" s="1" t="s">
        <v>148</v>
      </c>
      <c r="B14" s="48"/>
      <c r="E14">
        <v>1</v>
      </c>
      <c r="G14" s="49">
        <v>1</v>
      </c>
      <c r="H14" t="s">
        <v>245</v>
      </c>
      <c r="I14" t="s">
        <v>246</v>
      </c>
      <c r="J14" s="19">
        <v>37</v>
      </c>
      <c r="K14" s="34"/>
      <c r="L14" s="21">
        <v>0.54611910568840305</v>
      </c>
      <c r="M14" s="60">
        <v>67.8</v>
      </c>
      <c r="N14" s="21">
        <v>0.29193162393162397</v>
      </c>
      <c r="O14" s="21">
        <v>0.18749274099442728</v>
      </c>
      <c r="P14" s="21">
        <f t="shared" si="0"/>
        <v>0.53455669448449994</v>
      </c>
      <c r="Q14" s="21">
        <f t="shared" si="1"/>
        <v>0.34331840626246879</v>
      </c>
      <c r="R14" s="25">
        <v>1</v>
      </c>
      <c r="S14" s="3">
        <v>0.25</v>
      </c>
      <c r="T14" s="3">
        <v>0.375</v>
      </c>
      <c r="U14" s="3">
        <v>0.375</v>
      </c>
      <c r="V14" s="3">
        <v>1</v>
      </c>
      <c r="W14" s="3">
        <v>0.05</v>
      </c>
      <c r="X14" s="3">
        <v>0</v>
      </c>
      <c r="Y14" s="3">
        <v>0</v>
      </c>
      <c r="Z14" s="3">
        <v>0</v>
      </c>
      <c r="AA14" s="3">
        <v>0</v>
      </c>
      <c r="AB14" s="52">
        <f t="shared" si="4"/>
        <v>-0.62631748401204768</v>
      </c>
      <c r="AC14" s="21">
        <f t="shared" si="2"/>
        <v>-0.3061996588503344</v>
      </c>
      <c r="AD14" s="21">
        <f t="shared" si="2"/>
        <v>-0.68325543710405201</v>
      </c>
      <c r="AE14" s="21">
        <f t="shared" si="2"/>
        <v>-0.7057528722282097</v>
      </c>
      <c r="AF14" s="21">
        <f t="shared" si="2"/>
        <v>-1.7086429147538589</v>
      </c>
      <c r="AG14" s="21">
        <f t="shared" si="2"/>
        <v>-4.7607548143067786E-2</v>
      </c>
      <c r="AH14" s="21" t="str">
        <f t="shared" si="2"/>
        <v>na</v>
      </c>
      <c r="AI14" s="21" t="str">
        <f t="shared" si="2"/>
        <v>na</v>
      </c>
      <c r="AJ14" s="21" t="str">
        <f t="shared" si="2"/>
        <v>na</v>
      </c>
      <c r="AK14" s="21" t="str">
        <f t="shared" si="2"/>
        <v>na</v>
      </c>
      <c r="AL14" s="52">
        <f t="shared" si="5"/>
        <v>0.41248354680748761</v>
      </c>
      <c r="AM14" s="21">
        <f t="shared" si="3"/>
        <v>9.8588660076456294E-2</v>
      </c>
      <c r="AN14" s="21">
        <f t="shared" si="3"/>
        <v>0.49088951025023309</v>
      </c>
      <c r="AO14" s="21">
        <f t="shared" si="3"/>
        <v>0.52374859110515981</v>
      </c>
      <c r="AP14" s="21">
        <f t="shared" si="3"/>
        <v>3.0698713743199457</v>
      </c>
      <c r="AQ14" s="21">
        <f t="shared" si="3"/>
        <v>2.3832477389412405E-3</v>
      </c>
      <c r="AR14" s="21" t="str">
        <f t="shared" si="3"/>
        <v>na</v>
      </c>
      <c r="AS14" s="21" t="str">
        <f t="shared" si="3"/>
        <v>na</v>
      </c>
      <c r="AT14" s="21" t="str">
        <f t="shared" si="3"/>
        <v>na</v>
      </c>
      <c r="AU14" s="53" t="str">
        <f t="shared" si="3"/>
        <v>na</v>
      </c>
    </row>
    <row r="15" spans="1:47" ht="16.5" x14ac:dyDescent="0.35">
      <c r="A15" s="1" t="s">
        <v>7</v>
      </c>
      <c r="B15" s="48"/>
      <c r="C15">
        <v>1</v>
      </c>
      <c r="E15">
        <v>1</v>
      </c>
      <c r="G15" s="49">
        <v>1</v>
      </c>
      <c r="H15" t="s">
        <v>245</v>
      </c>
      <c r="I15" t="s">
        <v>246</v>
      </c>
      <c r="J15" s="19">
        <v>9</v>
      </c>
      <c r="K15" s="34"/>
      <c r="L15" s="21">
        <v>1.4036444273941346</v>
      </c>
      <c r="M15" s="60">
        <v>67.8</v>
      </c>
      <c r="N15" s="21">
        <v>2.8617692307692311</v>
      </c>
      <c r="O15" s="21">
        <v>4.8651528863586524</v>
      </c>
      <c r="P15" s="21">
        <f t="shared" si="0"/>
        <v>2.038813516384705</v>
      </c>
      <c r="Q15" s="21">
        <f t="shared" si="1"/>
        <v>3.4660864186172899</v>
      </c>
      <c r="R15" s="25">
        <v>1</v>
      </c>
      <c r="S15">
        <v>1</v>
      </c>
      <c r="T15">
        <v>0.125</v>
      </c>
      <c r="U15">
        <v>1</v>
      </c>
      <c r="V15">
        <v>1</v>
      </c>
      <c r="W15" s="3">
        <v>0.05</v>
      </c>
      <c r="X15" s="3">
        <v>0</v>
      </c>
      <c r="Y15">
        <v>0</v>
      </c>
      <c r="Z15">
        <v>0</v>
      </c>
      <c r="AA15">
        <v>0</v>
      </c>
      <c r="AB15" s="52">
        <f t="shared" si="4"/>
        <v>0.71236802904030305</v>
      </c>
      <c r="AC15" s="21">
        <f t="shared" si="2"/>
        <v>1.3930752567899258</v>
      </c>
      <c r="AD15" s="21">
        <f t="shared" si="2"/>
        <v>0.25904291965101928</v>
      </c>
      <c r="AE15" s="21">
        <f t="shared" si="2"/>
        <v>2.1405790531162276</v>
      </c>
      <c r="AF15" s="21">
        <f t="shared" si="2"/>
        <v>1.9433955088079125</v>
      </c>
      <c r="AG15" s="21">
        <f t="shared" si="2"/>
        <v>5.4148408920141493E-2</v>
      </c>
      <c r="AH15" s="21" t="str">
        <f t="shared" si="2"/>
        <v>na</v>
      </c>
      <c r="AI15" s="21" t="str">
        <f t="shared" si="2"/>
        <v>na</v>
      </c>
      <c r="AJ15" s="21" t="str">
        <f t="shared" si="2"/>
        <v>na</v>
      </c>
      <c r="AK15" s="21" t="str">
        <f t="shared" si="2"/>
        <v>na</v>
      </c>
      <c r="AL15" s="52">
        <f t="shared" si="5"/>
        <v>2.8901725041748598</v>
      </c>
      <c r="AM15" s="21">
        <f t="shared" si="3"/>
        <v>11.052590554237092</v>
      </c>
      <c r="AN15" s="21">
        <f t="shared" si="3"/>
        <v>0.38217157079998149</v>
      </c>
      <c r="AO15" s="21">
        <f t="shared" si="3"/>
        <v>26.096211725025</v>
      </c>
      <c r="AP15" s="21">
        <f t="shared" si="3"/>
        <v>21.509846649844455</v>
      </c>
      <c r="AQ15" s="21">
        <f t="shared" si="3"/>
        <v>1.6698840812042405E-2</v>
      </c>
      <c r="AR15" s="21" t="str">
        <f t="shared" si="3"/>
        <v>na</v>
      </c>
      <c r="AS15" s="21" t="str">
        <f t="shared" si="3"/>
        <v>na</v>
      </c>
      <c r="AT15" s="21" t="str">
        <f t="shared" si="3"/>
        <v>na</v>
      </c>
      <c r="AU15" s="53" t="str">
        <f t="shared" si="3"/>
        <v>na</v>
      </c>
    </row>
    <row r="16" spans="1:47" ht="16.5" x14ac:dyDescent="0.35">
      <c r="A16" s="1" t="s">
        <v>78</v>
      </c>
      <c r="B16" s="48"/>
      <c r="E16">
        <v>1</v>
      </c>
      <c r="G16" s="49">
        <v>1</v>
      </c>
      <c r="H16" t="s">
        <v>245</v>
      </c>
      <c r="I16" t="s">
        <v>246</v>
      </c>
      <c r="J16" s="19">
        <v>37</v>
      </c>
      <c r="K16" s="34"/>
      <c r="L16" s="21">
        <v>0.41616326142733417</v>
      </c>
      <c r="M16" s="60">
        <v>67.8</v>
      </c>
      <c r="N16" s="21">
        <v>0</v>
      </c>
      <c r="O16" s="21">
        <v>0</v>
      </c>
      <c r="P16" s="21">
        <f t="shared" si="0"/>
        <v>0.01</v>
      </c>
      <c r="Q16" s="21">
        <f t="shared" si="1"/>
        <v>0.01</v>
      </c>
      <c r="R16" s="25">
        <v>0</v>
      </c>
      <c r="S16" s="13">
        <v>0</v>
      </c>
      <c r="T16" s="13">
        <v>0</v>
      </c>
      <c r="U16" s="13">
        <v>0.125</v>
      </c>
      <c r="V16" s="13">
        <v>0.1</v>
      </c>
      <c r="W16" s="13">
        <v>1</v>
      </c>
      <c r="X16" s="13">
        <v>0.25</v>
      </c>
      <c r="Y16" s="3">
        <v>0</v>
      </c>
      <c r="Z16" s="3">
        <v>0</v>
      </c>
      <c r="AA16" s="3">
        <v>0</v>
      </c>
      <c r="AB16" s="52" t="str">
        <f t="shared" si="4"/>
        <v>na</v>
      </c>
      <c r="AC16" s="21" t="str">
        <f t="shared" si="2"/>
        <v>na</v>
      </c>
      <c r="AD16" s="21" t="str">
        <f t="shared" si="2"/>
        <v>na</v>
      </c>
      <c r="AE16" s="21">
        <f t="shared" si="2"/>
        <v>-1.7297468503467464</v>
      </c>
      <c r="AF16" s="21">
        <f t="shared" si="2"/>
        <v>-1.2563263217753162</v>
      </c>
      <c r="AG16" s="21">
        <f t="shared" si="2"/>
        <v>-7.0009497398042049</v>
      </c>
      <c r="AH16" s="21">
        <f t="shared" si="2"/>
        <v>-2.2231856070287335</v>
      </c>
      <c r="AI16" s="21" t="str">
        <f t="shared" si="2"/>
        <v>na</v>
      </c>
      <c r="AJ16" s="21" t="str">
        <f t="shared" si="2"/>
        <v>na</v>
      </c>
      <c r="AK16" s="21" t="str">
        <f t="shared" si="2"/>
        <v>na</v>
      </c>
      <c r="AL16" s="52" t="str">
        <f t="shared" si="5"/>
        <v>na</v>
      </c>
      <c r="AM16" s="21" t="str">
        <f t="shared" si="3"/>
        <v>na</v>
      </c>
      <c r="AN16" s="21" t="str">
        <f t="shared" si="3"/>
        <v>na</v>
      </c>
      <c r="AO16" s="21">
        <f t="shared" si="3"/>
        <v>0.14108268887566924</v>
      </c>
      <c r="AP16" s="21">
        <f t="shared" si="3"/>
        <v>7.4424092744545325E-2</v>
      </c>
      <c r="AQ16" s="21">
        <f t="shared" si="3"/>
        <v>2.3111202930511441</v>
      </c>
      <c r="AR16" s="21">
        <f t="shared" si="3"/>
        <v>0.23305588585017831</v>
      </c>
      <c r="AS16" s="21" t="str">
        <f t="shared" si="3"/>
        <v>na</v>
      </c>
      <c r="AT16" s="21" t="str">
        <f t="shared" si="3"/>
        <v>na</v>
      </c>
      <c r="AU16" s="53" t="str">
        <f t="shared" si="3"/>
        <v>na</v>
      </c>
    </row>
    <row r="17" spans="1:47" ht="15" customHeight="1" x14ac:dyDescent="0.35">
      <c r="A17" s="2" t="s">
        <v>51</v>
      </c>
      <c r="B17" s="48">
        <v>1</v>
      </c>
      <c r="C17">
        <v>1</v>
      </c>
      <c r="D17">
        <v>1</v>
      </c>
      <c r="E17">
        <v>1</v>
      </c>
      <c r="G17" s="49"/>
      <c r="H17" t="s">
        <v>245</v>
      </c>
      <c r="I17" t="s">
        <v>246</v>
      </c>
      <c r="J17" s="19">
        <v>3</v>
      </c>
      <c r="K17" s="34"/>
      <c r="L17" s="21">
        <v>268.22375835598035</v>
      </c>
      <c r="M17" s="60">
        <v>67.8</v>
      </c>
      <c r="N17" s="21">
        <v>83.712359279609274</v>
      </c>
      <c r="O17" s="21">
        <v>57.764030967644722</v>
      </c>
      <c r="P17" s="21">
        <f t="shared" si="0"/>
        <v>0.31209897211457371</v>
      </c>
      <c r="Q17" s="21">
        <f t="shared" si="1"/>
        <v>0.21535762276129786</v>
      </c>
      <c r="R17" s="25">
        <v>1</v>
      </c>
      <c r="S17">
        <v>0.125</v>
      </c>
      <c r="T17">
        <v>1</v>
      </c>
      <c r="U17">
        <v>0.125</v>
      </c>
      <c r="V17">
        <v>0.05</v>
      </c>
      <c r="W17">
        <v>1</v>
      </c>
      <c r="X17">
        <v>0</v>
      </c>
      <c r="Y17">
        <v>1</v>
      </c>
      <c r="Z17">
        <v>0</v>
      </c>
      <c r="AA17">
        <v>1</v>
      </c>
      <c r="AB17" s="52">
        <f t="shared" si="4"/>
        <v>-1.1644349231598055</v>
      </c>
      <c r="AC17" s="21">
        <f t="shared" si="2"/>
        <v>-0.28463964788350798</v>
      </c>
      <c r="AD17" s="21">
        <f t="shared" si="2"/>
        <v>-3.3874470491921613</v>
      </c>
      <c r="AE17" s="21">
        <f t="shared" si="2"/>
        <v>-0.43737311747953667</v>
      </c>
      <c r="AF17" s="21">
        <f t="shared" si="2"/>
        <v>-0.15883346161790082</v>
      </c>
      <c r="AG17" s="21">
        <f t="shared" si="2"/>
        <v>-1.7702169611708789</v>
      </c>
      <c r="AH17" s="21" t="str">
        <f t="shared" si="2"/>
        <v>na</v>
      </c>
      <c r="AI17" s="21">
        <f t="shared" si="2"/>
        <v>-1.4633511678023607</v>
      </c>
      <c r="AJ17" s="21" t="str">
        <f t="shared" si="2"/>
        <v>na</v>
      </c>
      <c r="AK17" s="21">
        <f t="shared" si="2"/>
        <v>-2.133713155287241</v>
      </c>
      <c r="AL17" s="52">
        <f t="shared" si="5"/>
        <v>0.47614126396841627</v>
      </c>
      <c r="AM17" s="21">
        <f t="shared" si="3"/>
        <v>2.8450910093915243E-2</v>
      </c>
      <c r="AN17" s="21">
        <f t="shared" si="3"/>
        <v>4.0294930107740354</v>
      </c>
      <c r="AO17" s="21">
        <f t="shared" si="3"/>
        <v>6.7175289805323973E-2</v>
      </c>
      <c r="AP17" s="21">
        <f t="shared" si="3"/>
        <v>8.8590953972726132E-3</v>
      </c>
      <c r="AQ17" s="21">
        <f t="shared" si="3"/>
        <v>1.1004197375164284</v>
      </c>
      <c r="AR17" s="21" t="str">
        <f t="shared" si="3"/>
        <v>na</v>
      </c>
      <c r="AS17" s="21">
        <f t="shared" si="3"/>
        <v>0.75197342585660942</v>
      </c>
      <c r="AT17" s="21" t="str">
        <f t="shared" si="3"/>
        <v>na</v>
      </c>
      <c r="AU17" s="53">
        <f t="shared" si="3"/>
        <v>1.5987385457001368</v>
      </c>
    </row>
    <row r="18" spans="1:47" ht="16.5" x14ac:dyDescent="0.35">
      <c r="A18" s="1" t="s">
        <v>52</v>
      </c>
      <c r="B18" s="48">
        <v>1</v>
      </c>
      <c r="D18">
        <v>1</v>
      </c>
      <c r="E18">
        <v>1</v>
      </c>
      <c r="G18" s="49"/>
      <c r="H18" t="s">
        <v>245</v>
      </c>
      <c r="I18" t="s">
        <v>246</v>
      </c>
      <c r="J18" s="19">
        <v>4</v>
      </c>
      <c r="K18" s="34"/>
      <c r="L18" s="21">
        <v>403.39415744688807</v>
      </c>
      <c r="M18" s="60">
        <v>67.8</v>
      </c>
      <c r="N18" s="21">
        <v>72.406141025641034</v>
      </c>
      <c r="O18" s="21">
        <v>63.726623757447733</v>
      </c>
      <c r="P18" s="21">
        <f t="shared" si="0"/>
        <v>0.17949228983360824</v>
      </c>
      <c r="Q18" s="21">
        <f t="shared" si="1"/>
        <v>0.15797607025540061</v>
      </c>
      <c r="R18" s="25">
        <v>1</v>
      </c>
      <c r="S18">
        <v>0</v>
      </c>
      <c r="T18">
        <v>1</v>
      </c>
      <c r="U18">
        <v>0.125</v>
      </c>
      <c r="V18">
        <v>0.05</v>
      </c>
      <c r="W18">
        <v>1</v>
      </c>
      <c r="X18">
        <v>0</v>
      </c>
      <c r="Y18">
        <v>1</v>
      </c>
      <c r="Z18">
        <v>0</v>
      </c>
      <c r="AA18">
        <v>1</v>
      </c>
      <c r="AB18" s="52">
        <f t="shared" si="4"/>
        <v>-1.7176230255495477</v>
      </c>
      <c r="AC18" s="21" t="str">
        <f t="shared" si="2"/>
        <v>na</v>
      </c>
      <c r="AD18" s="21">
        <f t="shared" si="2"/>
        <v>-4.9967215288714115</v>
      </c>
      <c r="AE18" s="21">
        <f t="shared" si="2"/>
        <v>-0.6451559656942204</v>
      </c>
      <c r="AF18" s="21">
        <f t="shared" si="2"/>
        <v>-0.23429047469852113</v>
      </c>
      <c r="AG18" s="21">
        <f t="shared" si="2"/>
        <v>-2.6111939381503486</v>
      </c>
      <c r="AH18" s="21" t="str">
        <f t="shared" si="2"/>
        <v>na</v>
      </c>
      <c r="AI18" s="21">
        <f t="shared" si="2"/>
        <v>-2.1585454114185887</v>
      </c>
      <c r="AJ18" s="21" t="str">
        <f t="shared" si="2"/>
        <v>na</v>
      </c>
      <c r="AK18" s="21">
        <f t="shared" si="2"/>
        <v>-3.1473762702807351</v>
      </c>
      <c r="AL18" s="52">
        <f t="shared" si="5"/>
        <v>0.77462412141189974</v>
      </c>
      <c r="AM18" s="21" t="str">
        <f t="shared" si="3"/>
        <v>na</v>
      </c>
      <c r="AN18" s="21">
        <f t="shared" si="3"/>
        <v>6.5554966969073165</v>
      </c>
      <c r="AO18" s="21">
        <f t="shared" si="3"/>
        <v>0.10928605391674369</v>
      </c>
      <c r="AP18" s="21">
        <f t="shared" si="3"/>
        <v>1.441267436353029E-2</v>
      </c>
      <c r="AQ18" s="21">
        <f t="shared" si="3"/>
        <v>1.7902495264819545</v>
      </c>
      <c r="AR18" s="21" t="str">
        <f t="shared" si="3"/>
        <v>na</v>
      </c>
      <c r="AS18" s="21">
        <f t="shared" si="3"/>
        <v>1.2233696140393977</v>
      </c>
      <c r="AT18" s="21" t="str">
        <f t="shared" si="3"/>
        <v>na</v>
      </c>
      <c r="AU18" s="53">
        <f t="shared" si="3"/>
        <v>2.6009538240996788</v>
      </c>
    </row>
    <row r="19" spans="1:47" ht="16.5" x14ac:dyDescent="0.35">
      <c r="A19" s="1" t="s">
        <v>79</v>
      </c>
      <c r="B19" s="48"/>
      <c r="G19" s="49">
        <v>1</v>
      </c>
      <c r="H19" t="s">
        <v>245</v>
      </c>
      <c r="I19" t="s">
        <v>246</v>
      </c>
      <c r="J19" s="19">
        <v>39</v>
      </c>
      <c r="K19" s="34"/>
      <c r="L19" s="21">
        <v>4.8250898012028892E-2</v>
      </c>
      <c r="M19" s="60">
        <v>67.8</v>
      </c>
      <c r="N19" s="21">
        <v>2.3999999999999997E-2</v>
      </c>
      <c r="O19" s="21">
        <v>2.7581782338730976E-2</v>
      </c>
      <c r="P19" s="21">
        <f t="shared" si="0"/>
        <v>0.49740006898973826</v>
      </c>
      <c r="Q19" s="21">
        <f t="shared" si="1"/>
        <v>0.57163251825603056</v>
      </c>
      <c r="R19" s="25">
        <v>1</v>
      </c>
      <c r="S19" s="3">
        <v>1</v>
      </c>
      <c r="T19" s="3">
        <v>1</v>
      </c>
      <c r="U19" s="3">
        <v>0.375</v>
      </c>
      <c r="V19" s="3">
        <v>0.25</v>
      </c>
      <c r="W19" s="3">
        <v>1</v>
      </c>
      <c r="X19" s="3">
        <v>1</v>
      </c>
      <c r="Y19" s="3">
        <v>0</v>
      </c>
      <c r="Z19" s="3">
        <v>0</v>
      </c>
      <c r="AA19" s="3">
        <v>1</v>
      </c>
      <c r="AB19" s="52">
        <f t="shared" si="4"/>
        <v>-0.69836060891212215</v>
      </c>
      <c r="AC19" s="21">
        <f t="shared" si="2"/>
        <v>-1.3656829685392611</v>
      </c>
      <c r="AD19" s="21">
        <f t="shared" si="2"/>
        <v>-2.0315944986534462</v>
      </c>
      <c r="AE19" s="21">
        <f t="shared" si="2"/>
        <v>-0.78693317394487905</v>
      </c>
      <c r="AF19" s="21">
        <f t="shared" si="2"/>
        <v>-0.47629554372217359</v>
      </c>
      <c r="AG19" s="21">
        <f t="shared" si="2"/>
        <v>-1.0616735811694649</v>
      </c>
      <c r="AH19" s="21">
        <f t="shared" si="2"/>
        <v>-1.348558417209615</v>
      </c>
      <c r="AI19" s="21" t="str">
        <f t="shared" si="2"/>
        <v>na</v>
      </c>
      <c r="AJ19" s="21" t="str">
        <f t="shared" si="2"/>
        <v>na</v>
      </c>
      <c r="AK19" s="21">
        <f t="shared" si="2"/>
        <v>-1.2796775403529388</v>
      </c>
      <c r="AL19" s="52">
        <f t="shared" si="5"/>
        <v>1.3207547169811322</v>
      </c>
      <c r="AM19" s="21">
        <f t="shared" si="3"/>
        <v>5.0508269275564874</v>
      </c>
      <c r="AN19" s="21">
        <f t="shared" si="3"/>
        <v>11.177296117261813</v>
      </c>
      <c r="AO19" s="21">
        <f t="shared" si="3"/>
        <v>1.6770206413522948</v>
      </c>
      <c r="AP19" s="21">
        <f t="shared" si="3"/>
        <v>0.61434982218374679</v>
      </c>
      <c r="AQ19" s="21">
        <f t="shared" si="3"/>
        <v>3.0524230285581151</v>
      </c>
      <c r="AR19" s="21">
        <f t="shared" si="3"/>
        <v>4.9249545689094294</v>
      </c>
      <c r="AS19" s="21" t="str">
        <f t="shared" si="3"/>
        <v>na</v>
      </c>
      <c r="AT19" s="21" t="str">
        <f t="shared" si="3"/>
        <v>na</v>
      </c>
      <c r="AU19" s="53">
        <f t="shared" si="3"/>
        <v>4.4346954050029055</v>
      </c>
    </row>
    <row r="20" spans="1:47" ht="16.5" x14ac:dyDescent="0.35">
      <c r="A20" s="1" t="s">
        <v>8</v>
      </c>
      <c r="B20" s="48"/>
      <c r="C20">
        <v>1</v>
      </c>
      <c r="D20">
        <v>1</v>
      </c>
      <c r="E20">
        <v>1</v>
      </c>
      <c r="G20" s="49">
        <v>1</v>
      </c>
      <c r="H20" t="s">
        <v>245</v>
      </c>
      <c r="I20" t="s">
        <v>246</v>
      </c>
      <c r="J20" s="19">
        <v>58</v>
      </c>
      <c r="K20" s="34"/>
      <c r="L20" s="21">
        <v>0.26733524336793435</v>
      </c>
      <c r="M20" s="60">
        <v>67.8</v>
      </c>
      <c r="N20" s="21">
        <v>3.0000000000000002E-2</v>
      </c>
      <c r="O20" s="21">
        <v>3.209655245108551E-2</v>
      </c>
      <c r="P20" s="21">
        <f t="shared" si="0"/>
        <v>0.11221864959537305</v>
      </c>
      <c r="Q20" s="21">
        <f t="shared" si="1"/>
        <v>0.12006105909092923</v>
      </c>
      <c r="R20" s="25">
        <v>1</v>
      </c>
      <c r="S20">
        <v>1</v>
      </c>
      <c r="T20">
        <v>0.25</v>
      </c>
      <c r="U20">
        <v>1</v>
      </c>
      <c r="V20">
        <v>1</v>
      </c>
      <c r="W20" s="3">
        <v>0.05</v>
      </c>
      <c r="X20" s="3">
        <v>0</v>
      </c>
      <c r="Y20">
        <v>0</v>
      </c>
      <c r="Z20">
        <v>0</v>
      </c>
      <c r="AA20">
        <v>0</v>
      </c>
      <c r="AB20" s="52">
        <f t="shared" si="4"/>
        <v>-2.1873060822785599</v>
      </c>
      <c r="AC20" s="21">
        <f t="shared" si="2"/>
        <v>-4.2773985609002949</v>
      </c>
      <c r="AD20" s="21">
        <f t="shared" si="2"/>
        <v>-1.5907680598389526</v>
      </c>
      <c r="AE20" s="21">
        <f t="shared" si="2"/>
        <v>-6.5725880326028925</v>
      </c>
      <c r="AF20" s="21">
        <f t="shared" si="2"/>
        <v>-5.9671414822125453</v>
      </c>
      <c r="AG20" s="21">
        <f t="shared" si="2"/>
        <v>-0.16626117308533969</v>
      </c>
      <c r="AH20" s="21" t="str">
        <f t="shared" si="2"/>
        <v>na</v>
      </c>
      <c r="AI20" s="21" t="str">
        <f t="shared" si="2"/>
        <v>na</v>
      </c>
      <c r="AJ20" s="21" t="str">
        <f t="shared" si="2"/>
        <v>na</v>
      </c>
      <c r="AK20" s="21" t="str">
        <f t="shared" si="2"/>
        <v>na</v>
      </c>
      <c r="AL20" s="52">
        <f t="shared" si="5"/>
        <v>1.1446540880503149</v>
      </c>
      <c r="AM20" s="21">
        <f t="shared" si="3"/>
        <v>4.3773833372156243</v>
      </c>
      <c r="AN20" s="21">
        <f t="shared" si="3"/>
        <v>0.60543687301834836</v>
      </c>
      <c r="AO20" s="21">
        <f t="shared" si="3"/>
        <v>10.335416100778591</v>
      </c>
      <c r="AP20" s="21">
        <f t="shared" si="3"/>
        <v>8.5189842009479566</v>
      </c>
      <c r="AQ20" s="21">
        <f t="shared" si="3"/>
        <v>6.6135832285425852E-3</v>
      </c>
      <c r="AR20" s="21" t="str">
        <f t="shared" si="3"/>
        <v>na</v>
      </c>
      <c r="AS20" s="21" t="str">
        <f t="shared" si="3"/>
        <v>na</v>
      </c>
      <c r="AT20" s="21" t="str">
        <f t="shared" si="3"/>
        <v>na</v>
      </c>
      <c r="AU20" s="53" t="str">
        <f t="shared" si="3"/>
        <v>na</v>
      </c>
    </row>
    <row r="21" spans="1:47" ht="16.5" x14ac:dyDescent="0.35">
      <c r="A21" s="1" t="s">
        <v>80</v>
      </c>
      <c r="B21" s="48">
        <v>1</v>
      </c>
      <c r="C21">
        <v>1</v>
      </c>
      <c r="E21">
        <v>1</v>
      </c>
      <c r="G21" s="49">
        <v>1</v>
      </c>
      <c r="H21" t="s">
        <v>245</v>
      </c>
      <c r="I21" t="s">
        <v>246</v>
      </c>
      <c r="J21" s="19">
        <v>3</v>
      </c>
      <c r="K21" s="34"/>
      <c r="L21" s="21">
        <v>7.2015321431285244</v>
      </c>
      <c r="M21" s="60">
        <v>67.8</v>
      </c>
      <c r="N21" s="21">
        <v>1.266</v>
      </c>
      <c r="O21" s="21">
        <v>0.24398113134590999</v>
      </c>
      <c r="P21" s="21">
        <f t="shared" si="0"/>
        <v>0.1757959243725625</v>
      </c>
      <c r="Q21" s="21">
        <f t="shared" si="1"/>
        <v>3.3879058858149909E-2</v>
      </c>
      <c r="R21" s="25">
        <v>1</v>
      </c>
      <c r="S21" s="3">
        <v>0.25</v>
      </c>
      <c r="T21" s="3">
        <v>0.125</v>
      </c>
      <c r="U21" s="3">
        <v>0.375</v>
      </c>
      <c r="V21" s="3">
        <v>0.1</v>
      </c>
      <c r="W21" s="3">
        <v>1</v>
      </c>
      <c r="X21" s="3">
        <v>0</v>
      </c>
      <c r="Y21" s="3">
        <v>1</v>
      </c>
      <c r="Z21" s="3">
        <v>1</v>
      </c>
      <c r="AA21" s="3">
        <v>1</v>
      </c>
      <c r="AB21" s="52">
        <f t="shared" si="4"/>
        <v>-1.7384314773185547</v>
      </c>
      <c r="AC21" s="21">
        <f t="shared" si="4"/>
        <v>-0.84989983335573782</v>
      </c>
      <c r="AD21" s="21">
        <f t="shared" si="4"/>
        <v>-0.63215690084311082</v>
      </c>
      <c r="AE21" s="21">
        <f t="shared" si="4"/>
        <v>-1.9589154695638347</v>
      </c>
      <c r="AF21" s="21">
        <f t="shared" si="4"/>
        <v>-0.47425765723127977</v>
      </c>
      <c r="AG21" s="21">
        <f t="shared" si="4"/>
        <v>-2.6428277147784542</v>
      </c>
      <c r="AH21" s="21" t="str">
        <f t="shared" si="4"/>
        <v>na</v>
      </c>
      <c r="AI21" s="21">
        <f t="shared" si="4"/>
        <v>-2.1846954964003293</v>
      </c>
      <c r="AJ21" s="21">
        <f t="shared" si="4"/>
        <v>-2.3705883781616657</v>
      </c>
      <c r="AK21" s="21">
        <f t="shared" si="4"/>
        <v>-3.1855057238015974</v>
      </c>
      <c r="AL21" s="52">
        <f t="shared" si="5"/>
        <v>3.7140271165935455E-2</v>
      </c>
      <c r="AM21" s="21">
        <f t="shared" si="5"/>
        <v>8.8769833305248208E-3</v>
      </c>
      <c r="AN21" s="21">
        <f t="shared" si="5"/>
        <v>4.9111102368179123E-3</v>
      </c>
      <c r="AO21" s="21">
        <f t="shared" si="5"/>
        <v>4.7158643894954944E-2</v>
      </c>
      <c r="AP21" s="21">
        <f t="shared" si="5"/>
        <v>2.7641309858111428E-3</v>
      </c>
      <c r="AQ21" s="21">
        <f t="shared" si="5"/>
        <v>8.5835634381015713E-2</v>
      </c>
      <c r="AR21" s="21" t="str">
        <f t="shared" si="5"/>
        <v>na</v>
      </c>
      <c r="AS21" s="21">
        <f t="shared" si="5"/>
        <v>5.8655905420002645E-2</v>
      </c>
      <c r="AT21" s="21">
        <f t="shared" si="5"/>
        <v>6.906248770525189E-2</v>
      </c>
      <c r="AU21" s="53">
        <f t="shared" si="5"/>
        <v>0.12470581233781716</v>
      </c>
    </row>
    <row r="22" spans="1:47" ht="16.5" x14ac:dyDescent="0.35">
      <c r="A22" s="1" t="s">
        <v>216</v>
      </c>
      <c r="B22" s="48"/>
      <c r="D22">
        <v>1</v>
      </c>
      <c r="F22">
        <v>1</v>
      </c>
      <c r="G22" s="49"/>
      <c r="H22" t="s">
        <v>245</v>
      </c>
      <c r="I22" t="s">
        <v>246</v>
      </c>
      <c r="J22" s="19">
        <v>9</v>
      </c>
      <c r="K22" s="34"/>
      <c r="L22" s="21">
        <v>0.79692703853128022</v>
      </c>
      <c r="M22" s="60">
        <v>67.8</v>
      </c>
      <c r="N22" s="21">
        <v>0</v>
      </c>
      <c r="O22" s="21">
        <v>0</v>
      </c>
      <c r="P22" s="21">
        <f t="shared" si="0"/>
        <v>0.01</v>
      </c>
      <c r="Q22" s="21">
        <f t="shared" si="1"/>
        <v>0.01</v>
      </c>
      <c r="R22" s="25">
        <v>1</v>
      </c>
      <c r="S22">
        <v>0.25</v>
      </c>
      <c r="T22">
        <v>0.25</v>
      </c>
      <c r="U22">
        <v>0.375</v>
      </c>
      <c r="V22">
        <v>0.45</v>
      </c>
      <c r="W22">
        <v>0.05</v>
      </c>
      <c r="X22" s="3">
        <v>0.25</v>
      </c>
      <c r="Y22">
        <v>1</v>
      </c>
      <c r="Z22">
        <v>1</v>
      </c>
      <c r="AA22">
        <v>0.25</v>
      </c>
      <c r="AB22" s="52">
        <f t="shared" si="4"/>
        <v>-4.6051701859880909</v>
      </c>
      <c r="AC22" s="21">
        <f t="shared" si="4"/>
        <v>-2.2514165353719555</v>
      </c>
      <c r="AD22" s="21">
        <f t="shared" si="4"/>
        <v>-3.3492146807186116</v>
      </c>
      <c r="AE22" s="21">
        <f t="shared" si="4"/>
        <v>-5.1892405510402382</v>
      </c>
      <c r="AF22" s="21">
        <f t="shared" si="4"/>
        <v>-5.6534684479889226</v>
      </c>
      <c r="AG22" s="21">
        <f t="shared" si="4"/>
        <v>-0.35004748699021027</v>
      </c>
      <c r="AH22" s="21">
        <f t="shared" si="4"/>
        <v>-2.2231856070287335</v>
      </c>
      <c r="AI22" s="21">
        <f t="shared" si="4"/>
        <v>-5.7873403103605128</v>
      </c>
      <c r="AJ22" s="21">
        <f t="shared" si="4"/>
        <v>-6.2797775263473969</v>
      </c>
      <c r="AK22" s="21">
        <f t="shared" si="4"/>
        <v>-2.1096310349219185</v>
      </c>
      <c r="AL22" s="52">
        <f t="shared" si="5"/>
        <v>1</v>
      </c>
      <c r="AM22" s="21">
        <f t="shared" si="5"/>
        <v>0.23901234567901236</v>
      </c>
      <c r="AN22" s="21">
        <f t="shared" si="5"/>
        <v>0.52892561983471076</v>
      </c>
      <c r="AO22" s="21">
        <f t="shared" si="5"/>
        <v>1.2697441998810231</v>
      </c>
      <c r="AP22" s="21">
        <f t="shared" si="5"/>
        <v>1.5070878780770427</v>
      </c>
      <c r="AQ22" s="21">
        <f t="shared" si="5"/>
        <v>5.7778007326278608E-3</v>
      </c>
      <c r="AR22" s="21">
        <f t="shared" si="5"/>
        <v>0.23305588585017831</v>
      </c>
      <c r="AS22" s="21">
        <f t="shared" si="5"/>
        <v>1.5793074088753833</v>
      </c>
      <c r="AT22" s="21">
        <f t="shared" si="5"/>
        <v>1.8595041322314052</v>
      </c>
      <c r="AU22" s="53">
        <f t="shared" si="5"/>
        <v>0.20985612184388749</v>
      </c>
    </row>
    <row r="23" spans="1:47" ht="16.5" x14ac:dyDescent="0.35">
      <c r="A23" s="1" t="s">
        <v>9</v>
      </c>
      <c r="B23" s="48">
        <v>1</v>
      </c>
      <c r="C23">
        <v>1</v>
      </c>
      <c r="E23">
        <v>1</v>
      </c>
      <c r="G23" s="49"/>
      <c r="H23" t="s">
        <v>245</v>
      </c>
      <c r="I23" t="s">
        <v>246</v>
      </c>
      <c r="J23" s="19">
        <v>9</v>
      </c>
      <c r="K23" s="34"/>
      <c r="L23" s="21">
        <v>17.076069901445983</v>
      </c>
      <c r="M23" s="60">
        <v>67.8</v>
      </c>
      <c r="N23" s="21">
        <v>1.5752414529914534</v>
      </c>
      <c r="O23" s="21">
        <v>2.4347119922799543</v>
      </c>
      <c r="P23" s="21">
        <f t="shared" si="0"/>
        <v>9.2248477669798226E-2</v>
      </c>
      <c r="Q23" s="21">
        <f t="shared" si="1"/>
        <v>0.14258034819087881</v>
      </c>
      <c r="R23" s="25">
        <v>1</v>
      </c>
      <c r="S23">
        <v>1</v>
      </c>
      <c r="T23">
        <v>0</v>
      </c>
      <c r="U23">
        <v>1</v>
      </c>
      <c r="V23">
        <v>1</v>
      </c>
      <c r="W23" s="3">
        <v>0.05</v>
      </c>
      <c r="X23" s="3">
        <v>0</v>
      </c>
      <c r="Y23">
        <v>0</v>
      </c>
      <c r="Z23">
        <v>0.25</v>
      </c>
      <c r="AA23">
        <v>0</v>
      </c>
      <c r="AB23" s="52">
        <f t="shared" si="4"/>
        <v>-2.3832694984220733</v>
      </c>
      <c r="AC23" s="21">
        <f t="shared" si="4"/>
        <v>-4.6606159080253873</v>
      </c>
      <c r="AD23" s="21" t="str">
        <f t="shared" si="4"/>
        <v>na</v>
      </c>
      <c r="AE23" s="21">
        <f t="shared" si="4"/>
        <v>-7.1614342001365712</v>
      </c>
      <c r="AF23" s="21">
        <f t="shared" si="4"/>
        <v>-6.5017449558370108</v>
      </c>
      <c r="AG23" s="21">
        <f t="shared" si="4"/>
        <v>-0.18115671409526124</v>
      </c>
      <c r="AH23" s="21" t="str">
        <f t="shared" si="4"/>
        <v>na</v>
      </c>
      <c r="AI23" s="21" t="str">
        <f t="shared" si="4"/>
        <v>na</v>
      </c>
      <c r="AJ23" s="21">
        <f t="shared" si="4"/>
        <v>-0.81247823809843411</v>
      </c>
      <c r="AK23" s="21" t="str">
        <f t="shared" si="4"/>
        <v>na</v>
      </c>
      <c r="AL23" s="52">
        <f t="shared" si="5"/>
        <v>2.3889162575973359</v>
      </c>
      <c r="AM23" s="21">
        <f t="shared" si="5"/>
        <v>9.1356876537450695</v>
      </c>
      <c r="AN23" s="21" t="str">
        <f t="shared" si="5"/>
        <v>na</v>
      </c>
      <c r="AO23" s="21">
        <f t="shared" si="5"/>
        <v>21.570222663720514</v>
      </c>
      <c r="AP23" s="21">
        <f t="shared" si="5"/>
        <v>17.779292511437625</v>
      </c>
      <c r="AQ23" s="21">
        <f t="shared" si="5"/>
        <v>1.3802682103332495E-2</v>
      </c>
      <c r="AR23" s="21" t="str">
        <f t="shared" si="5"/>
        <v>na</v>
      </c>
      <c r="AS23" s="21" t="str">
        <f t="shared" si="5"/>
        <v>na</v>
      </c>
      <c r="AT23" s="21">
        <f t="shared" si="5"/>
        <v>0.27763747828481439</v>
      </c>
      <c r="AU23" s="53" t="str">
        <f t="shared" si="5"/>
        <v>na</v>
      </c>
    </row>
    <row r="24" spans="1:47" ht="16.5" x14ac:dyDescent="0.35">
      <c r="A24" s="1" t="s">
        <v>164</v>
      </c>
      <c r="B24" s="48">
        <v>1</v>
      </c>
      <c r="C24">
        <v>1</v>
      </c>
      <c r="G24" s="49">
        <v>1</v>
      </c>
      <c r="H24" t="s">
        <v>245</v>
      </c>
      <c r="I24" t="s">
        <v>246</v>
      </c>
      <c r="J24" s="19">
        <v>22</v>
      </c>
      <c r="K24" s="34"/>
      <c r="L24" s="21">
        <v>20.770043727427449</v>
      </c>
      <c r="M24" s="60">
        <v>67.8</v>
      </c>
      <c r="N24" s="21">
        <v>0.50827777777777783</v>
      </c>
      <c r="O24" s="21">
        <v>1.523731796741054</v>
      </c>
      <c r="P24" s="21">
        <f t="shared" si="0"/>
        <v>2.4471675863955076E-2</v>
      </c>
      <c r="Q24" s="21">
        <f t="shared" si="1"/>
        <v>7.3361992720743369E-2</v>
      </c>
      <c r="R24" s="25">
        <v>1</v>
      </c>
      <c r="S24" s="3">
        <v>1</v>
      </c>
      <c r="T24" s="3">
        <v>0.25</v>
      </c>
      <c r="U24" s="3">
        <v>0.375</v>
      </c>
      <c r="V24" s="3">
        <v>0.15</v>
      </c>
      <c r="W24" s="3">
        <v>0.05</v>
      </c>
      <c r="X24" s="3">
        <v>0</v>
      </c>
      <c r="Y24" s="3">
        <v>0</v>
      </c>
      <c r="Z24" s="3">
        <v>1</v>
      </c>
      <c r="AA24" s="3">
        <v>0</v>
      </c>
      <c r="AB24" s="52">
        <f t="shared" si="4"/>
        <v>-3.7102389174012513</v>
      </c>
      <c r="AC24" s="21">
        <f t="shared" si="4"/>
        <v>-7.2555783273624472</v>
      </c>
      <c r="AD24" s="21">
        <f t="shared" si="4"/>
        <v>-2.6983555762918194</v>
      </c>
      <c r="AE24" s="21">
        <f t="shared" si="4"/>
        <v>-4.1808058044862877</v>
      </c>
      <c r="AF24" s="21">
        <f t="shared" si="4"/>
        <v>-1.5182731442332842</v>
      </c>
      <c r="AG24" s="21">
        <f t="shared" si="4"/>
        <v>-0.2820221092200359</v>
      </c>
      <c r="AH24" s="21" t="str">
        <f t="shared" si="4"/>
        <v>na</v>
      </c>
      <c r="AI24" s="21" t="str">
        <f t="shared" si="4"/>
        <v>na</v>
      </c>
      <c r="AJ24" s="21">
        <f t="shared" si="4"/>
        <v>-5.0594167055471617</v>
      </c>
      <c r="AK24" s="21" t="str">
        <f t="shared" si="4"/>
        <v>na</v>
      </c>
      <c r="AL24" s="52">
        <f t="shared" si="5"/>
        <v>8.9870015322350358</v>
      </c>
      <c r="AM24" s="21">
        <f t="shared" si="5"/>
        <v>34.36806906944598</v>
      </c>
      <c r="AN24" s="21">
        <f t="shared" si="5"/>
        <v>4.7534553558929113</v>
      </c>
      <c r="AO24" s="21">
        <f t="shared" si="5"/>
        <v>11.411193069877303</v>
      </c>
      <c r="AP24" s="21">
        <f t="shared" si="5"/>
        <v>1.5049112299434699</v>
      </c>
      <c r="AQ24" s="21">
        <f t="shared" si="5"/>
        <v>5.1925104037075287E-2</v>
      </c>
      <c r="AR24" s="21" t="str">
        <f t="shared" si="5"/>
        <v>na</v>
      </c>
      <c r="AS24" s="21" t="str">
        <f t="shared" si="5"/>
        <v>na</v>
      </c>
      <c r="AT24" s="21">
        <f t="shared" si="5"/>
        <v>16.711366485561019</v>
      </c>
      <c r="AU24" s="53" t="str">
        <f t="shared" si="5"/>
        <v>na</v>
      </c>
    </row>
    <row r="25" spans="1:47" ht="16.5" x14ac:dyDescent="0.35">
      <c r="A25" s="1" t="s">
        <v>220</v>
      </c>
      <c r="B25" s="48">
        <v>1</v>
      </c>
      <c r="C25">
        <v>1</v>
      </c>
      <c r="D25">
        <v>1</v>
      </c>
      <c r="E25">
        <v>1</v>
      </c>
      <c r="G25" s="49">
        <v>1</v>
      </c>
      <c r="H25" t="s">
        <v>245</v>
      </c>
      <c r="I25" t="s">
        <v>246</v>
      </c>
      <c r="J25" s="19">
        <v>4</v>
      </c>
      <c r="K25" s="34"/>
      <c r="L25" s="21">
        <v>13.121347748184585</v>
      </c>
      <c r="M25" s="60">
        <v>67.8</v>
      </c>
      <c r="N25" s="21">
        <v>2.527600274725275</v>
      </c>
      <c r="O25" s="21">
        <v>3.7233306402000412</v>
      </c>
      <c r="P25" s="21">
        <f t="shared" si="0"/>
        <v>0.19263267182862243</v>
      </c>
      <c r="Q25" s="21">
        <f t="shared" si="1"/>
        <v>0.28376129584060339</v>
      </c>
      <c r="R25" s="25">
        <v>1</v>
      </c>
      <c r="S25" s="3">
        <v>1</v>
      </c>
      <c r="T25" s="3">
        <v>0.25</v>
      </c>
      <c r="U25" s="3">
        <v>0.375</v>
      </c>
      <c r="V25" s="3">
        <v>1</v>
      </c>
      <c r="W25" s="3">
        <v>0.1</v>
      </c>
      <c r="X25" s="3">
        <v>0</v>
      </c>
      <c r="Y25" s="3">
        <v>0</v>
      </c>
      <c r="Z25" s="3">
        <v>0</v>
      </c>
      <c r="AA25" s="3">
        <v>0</v>
      </c>
      <c r="AB25" s="52">
        <f t="shared" si="4"/>
        <v>-1.6469701583419845</v>
      </c>
      <c r="AC25" s="21">
        <f t="shared" si="4"/>
        <v>-3.2207416429798807</v>
      </c>
      <c r="AD25" s="21">
        <f t="shared" si="4"/>
        <v>-1.1977964787941706</v>
      </c>
      <c r="AE25" s="21">
        <f t="shared" si="4"/>
        <v>-1.8558541784243823</v>
      </c>
      <c r="AF25" s="21">
        <f t="shared" si="4"/>
        <v>-4.4930629651845102</v>
      </c>
      <c r="AG25" s="21">
        <f t="shared" si="4"/>
        <v>-0.25037848409147639</v>
      </c>
      <c r="AH25" s="21" t="str">
        <f t="shared" si="4"/>
        <v>na</v>
      </c>
      <c r="AI25" s="21" t="str">
        <f t="shared" si="4"/>
        <v>na</v>
      </c>
      <c r="AJ25" s="21" t="str">
        <f t="shared" si="4"/>
        <v>na</v>
      </c>
      <c r="AK25" s="21" t="str">
        <f t="shared" si="4"/>
        <v>na</v>
      </c>
      <c r="AL25" s="52">
        <f t="shared" si="5"/>
        <v>2.1699334806104495</v>
      </c>
      <c r="AM25" s="21">
        <f t="shared" si="5"/>
        <v>8.2982542586900347</v>
      </c>
      <c r="AN25" s="21">
        <f t="shared" si="5"/>
        <v>1.1477334112319733</v>
      </c>
      <c r="AO25" s="21">
        <f t="shared" si="5"/>
        <v>2.7552604511327585</v>
      </c>
      <c r="AP25" s="21">
        <f t="shared" si="5"/>
        <v>16.149533061044611</v>
      </c>
      <c r="AQ25" s="21">
        <f t="shared" si="5"/>
        <v>5.0149773016099117E-2</v>
      </c>
      <c r="AR25" s="21" t="str">
        <f t="shared" si="5"/>
        <v>na</v>
      </c>
      <c r="AS25" s="21" t="str">
        <f t="shared" si="5"/>
        <v>na</v>
      </c>
      <c r="AT25" s="21" t="str">
        <f t="shared" si="5"/>
        <v>na</v>
      </c>
      <c r="AU25" s="53" t="str">
        <f t="shared" si="5"/>
        <v>na</v>
      </c>
    </row>
    <row r="26" spans="1:47" ht="16.5" x14ac:dyDescent="0.35">
      <c r="A26" s="1" t="s">
        <v>10</v>
      </c>
      <c r="B26" s="48">
        <v>1</v>
      </c>
      <c r="C26">
        <v>1</v>
      </c>
      <c r="G26" s="49"/>
      <c r="H26" t="s">
        <v>245</v>
      </c>
      <c r="I26" t="s">
        <v>246</v>
      </c>
      <c r="J26" s="19">
        <v>18</v>
      </c>
      <c r="K26" s="34"/>
      <c r="L26" s="21">
        <v>1.9279146009013703</v>
      </c>
      <c r="M26" s="60">
        <v>67.8</v>
      </c>
      <c r="N26" s="21">
        <v>1.0995309829059827</v>
      </c>
      <c r="O26" s="21">
        <v>1.7895675129011477</v>
      </c>
      <c r="P26" s="21">
        <f t="shared" si="0"/>
        <v>0.57032141485515586</v>
      </c>
      <c r="Q26" s="21">
        <f t="shared" si="1"/>
        <v>0.92824003307224279</v>
      </c>
      <c r="R26" s="25">
        <v>1</v>
      </c>
      <c r="S26" s="3">
        <v>1</v>
      </c>
      <c r="T26" s="3">
        <v>0</v>
      </c>
      <c r="U26" s="3">
        <v>0.125</v>
      </c>
      <c r="V26" s="3">
        <v>0.05</v>
      </c>
      <c r="W26" s="3">
        <v>1</v>
      </c>
      <c r="X26" s="3">
        <v>0</v>
      </c>
      <c r="Y26" s="3">
        <v>0</v>
      </c>
      <c r="Z26" s="3">
        <v>0</v>
      </c>
      <c r="AA26" s="3">
        <v>0.25</v>
      </c>
      <c r="AB26" s="52">
        <f t="shared" si="4"/>
        <v>-0.56155519136654841</v>
      </c>
      <c r="AC26" s="21">
        <f t="shared" si="4"/>
        <v>-1.0981523742279169</v>
      </c>
      <c r="AD26" s="21" t="str">
        <f t="shared" si="4"/>
        <v>na</v>
      </c>
      <c r="AE26" s="21">
        <f t="shared" si="4"/>
        <v>-0.21092560846450842</v>
      </c>
      <c r="AF26" s="21">
        <f t="shared" si="4"/>
        <v>-7.6598316625729371E-2</v>
      </c>
      <c r="AG26" s="21">
        <f t="shared" si="4"/>
        <v>-0.85369693455526596</v>
      </c>
      <c r="AH26" s="21" t="str">
        <f t="shared" si="4"/>
        <v>na</v>
      </c>
      <c r="AI26" s="21" t="str">
        <f t="shared" si="4"/>
        <v>na</v>
      </c>
      <c r="AJ26" s="21" t="str">
        <f t="shared" si="4"/>
        <v>na</v>
      </c>
      <c r="AK26" s="21">
        <f t="shared" si="4"/>
        <v>-0.25724874688299981</v>
      </c>
      <c r="AL26" s="52">
        <f t="shared" si="5"/>
        <v>2.6489955650887742</v>
      </c>
      <c r="AM26" s="21">
        <f t="shared" si="5"/>
        <v>10.130282299282699</v>
      </c>
      <c r="AN26" s="21" t="str">
        <f t="shared" si="5"/>
        <v>na</v>
      </c>
      <c r="AO26" s="21">
        <f t="shared" si="5"/>
        <v>0.37372741714244717</v>
      </c>
      <c r="AP26" s="21">
        <f t="shared" si="5"/>
        <v>4.9287272904014044E-2</v>
      </c>
      <c r="AQ26" s="21">
        <f t="shared" si="5"/>
        <v>6.122147406679149</v>
      </c>
      <c r="AR26" s="21" t="str">
        <f t="shared" si="5"/>
        <v>na</v>
      </c>
      <c r="AS26" s="21" t="str">
        <f t="shared" si="5"/>
        <v>na</v>
      </c>
      <c r="AT26" s="21" t="str">
        <f t="shared" si="5"/>
        <v>na</v>
      </c>
      <c r="AU26" s="53">
        <f t="shared" si="5"/>
        <v>0.55590793607118738</v>
      </c>
    </row>
    <row r="27" spans="1:47" ht="16.5" x14ac:dyDescent="0.35">
      <c r="A27" s="1" t="s">
        <v>81</v>
      </c>
      <c r="B27" s="48"/>
      <c r="G27" s="49">
        <v>1</v>
      </c>
      <c r="H27" t="s">
        <v>245</v>
      </c>
      <c r="I27" t="s">
        <v>246</v>
      </c>
      <c r="J27" s="19">
        <v>3</v>
      </c>
      <c r="K27" s="34"/>
      <c r="L27" s="21">
        <v>21.948938725424814</v>
      </c>
      <c r="M27" s="60">
        <v>67.8</v>
      </c>
      <c r="N27" s="21">
        <v>3.1757670940170941</v>
      </c>
      <c r="O27" s="21">
        <v>1.5500373614563114</v>
      </c>
      <c r="P27" s="21">
        <f t="shared" si="0"/>
        <v>0.14468886781930856</v>
      </c>
      <c r="Q27" s="21">
        <f t="shared" si="1"/>
        <v>7.0620150743817403E-2</v>
      </c>
      <c r="R27" s="25">
        <v>1</v>
      </c>
      <c r="S27" s="3">
        <v>0.25</v>
      </c>
      <c r="T27" s="3">
        <v>0</v>
      </c>
      <c r="U27" s="3">
        <v>0.25</v>
      </c>
      <c r="V27" s="3">
        <v>0.15</v>
      </c>
      <c r="W27" s="3">
        <v>1</v>
      </c>
      <c r="X27" s="3">
        <v>0.25</v>
      </c>
      <c r="Y27" s="3">
        <v>1</v>
      </c>
      <c r="Z27" s="3">
        <v>0</v>
      </c>
      <c r="AA27" s="3">
        <v>0</v>
      </c>
      <c r="AB27" s="52">
        <f t="shared" si="4"/>
        <v>-1.933169581135497</v>
      </c>
      <c r="AC27" s="21">
        <f t="shared" si="4"/>
        <v>-0.94510512855513185</v>
      </c>
      <c r="AD27" s="21" t="str">
        <f t="shared" si="4"/>
        <v>na</v>
      </c>
      <c r="AE27" s="21">
        <f t="shared" si="4"/>
        <v>-1.4522347097310562</v>
      </c>
      <c r="AF27" s="21">
        <f t="shared" si="4"/>
        <v>-0.7910755947604956</v>
      </c>
      <c r="AG27" s="21">
        <f t="shared" si="4"/>
        <v>-2.9388757699394521</v>
      </c>
      <c r="AH27" s="21">
        <f t="shared" si="4"/>
        <v>-0.93325428054817083</v>
      </c>
      <c r="AI27" s="21">
        <f t="shared" si="4"/>
        <v>-2.4294238414269844</v>
      </c>
      <c r="AJ27" s="21" t="str">
        <f t="shared" si="4"/>
        <v>na</v>
      </c>
      <c r="AK27" s="21" t="str">
        <f t="shared" si="4"/>
        <v>na</v>
      </c>
      <c r="AL27" s="52">
        <f t="shared" si="5"/>
        <v>0.23822483996150801</v>
      </c>
      <c r="AM27" s="21">
        <f t="shared" si="5"/>
        <v>5.6938677798207347E-2</v>
      </c>
      <c r="AN27" s="21" t="str">
        <f t="shared" si="5"/>
        <v>na</v>
      </c>
      <c r="AO27" s="21">
        <f t="shared" si="5"/>
        <v>0.13443760391498213</v>
      </c>
      <c r="AP27" s="21">
        <f t="shared" si="5"/>
        <v>3.9891752062536909E-2</v>
      </c>
      <c r="AQ27" s="21">
        <f t="shared" si="5"/>
        <v>0.55056626194390224</v>
      </c>
      <c r="AR27" s="21">
        <f t="shared" si="5"/>
        <v>5.5519701108746211E-2</v>
      </c>
      <c r="AS27" s="21">
        <f t="shared" si="5"/>
        <v>0.37623025472936211</v>
      </c>
      <c r="AT27" s="21" t="str">
        <f t="shared" si="5"/>
        <v>na</v>
      </c>
      <c r="AU27" s="53" t="str">
        <f t="shared" si="5"/>
        <v>na</v>
      </c>
    </row>
    <row r="28" spans="1:47" ht="16.5" x14ac:dyDescent="0.35">
      <c r="A28" s="1" t="s">
        <v>97</v>
      </c>
      <c r="B28" s="48">
        <v>1</v>
      </c>
      <c r="D28">
        <v>1</v>
      </c>
      <c r="E28">
        <v>1</v>
      </c>
      <c r="G28" s="49">
        <v>1</v>
      </c>
      <c r="H28" t="s">
        <v>245</v>
      </c>
      <c r="I28" t="s">
        <v>246</v>
      </c>
      <c r="J28" s="19">
        <v>4</v>
      </c>
      <c r="K28" s="34"/>
      <c r="L28" s="21">
        <v>6.0731906819240304</v>
      </c>
      <c r="M28" s="60">
        <v>67.8</v>
      </c>
      <c r="N28" s="21">
        <v>3.3736172161172164</v>
      </c>
      <c r="O28" s="21">
        <v>3.8177863920996966</v>
      </c>
      <c r="P28" s="21">
        <f t="shared" si="0"/>
        <v>0.55549337947815436</v>
      </c>
      <c r="Q28" s="21">
        <f t="shared" si="1"/>
        <v>0.62862942924923837</v>
      </c>
      <c r="R28" s="23">
        <v>1</v>
      </c>
      <c r="S28">
        <v>0.375</v>
      </c>
      <c r="T28">
        <v>1</v>
      </c>
      <c r="U28">
        <v>1</v>
      </c>
      <c r="V28">
        <v>1</v>
      </c>
      <c r="W28">
        <v>1</v>
      </c>
      <c r="X28">
        <v>0</v>
      </c>
      <c r="Y28">
        <v>1</v>
      </c>
      <c r="Z28">
        <v>0</v>
      </c>
      <c r="AA28">
        <v>1</v>
      </c>
      <c r="AB28" s="52">
        <f t="shared" si="4"/>
        <v>-0.58789858810460915</v>
      </c>
      <c r="AC28" s="21">
        <f t="shared" si="4"/>
        <v>-0.43112563127671344</v>
      </c>
      <c r="AD28" s="21">
        <f t="shared" si="4"/>
        <v>-1.7102504381224994</v>
      </c>
      <c r="AE28" s="21">
        <f t="shared" si="4"/>
        <v>-1.7665635623045817</v>
      </c>
      <c r="AF28" s="21">
        <f t="shared" si="4"/>
        <v>-1.6038331721542924</v>
      </c>
      <c r="AG28" s="21">
        <f t="shared" si="4"/>
        <v>-0.89374513887571372</v>
      </c>
      <c r="AH28" s="21" t="str">
        <f t="shared" si="4"/>
        <v>na</v>
      </c>
      <c r="AI28" s="21">
        <f t="shared" si="4"/>
        <v>-0.7388150839015778</v>
      </c>
      <c r="AJ28" s="21" t="str">
        <f t="shared" si="4"/>
        <v>na</v>
      </c>
      <c r="AK28" s="21">
        <f t="shared" si="4"/>
        <v>-1.0772666865827474</v>
      </c>
      <c r="AL28" s="52">
        <f t="shared" si="5"/>
        <v>1.2806535057917448</v>
      </c>
      <c r="AM28" s="21">
        <f t="shared" si="5"/>
        <v>0.68870699644800515</v>
      </c>
      <c r="AN28" s="21">
        <f t="shared" si="5"/>
        <v>10.837927189510303</v>
      </c>
      <c r="AO28" s="21">
        <f t="shared" si="5"/>
        <v>11.563394567369716</v>
      </c>
      <c r="AP28" s="21">
        <f t="shared" si="5"/>
        <v>9.5311475288671907</v>
      </c>
      <c r="AQ28" s="21">
        <f t="shared" si="5"/>
        <v>2.959744305602392</v>
      </c>
      <c r="AR28" s="21" t="str">
        <f t="shared" si="5"/>
        <v>na</v>
      </c>
      <c r="AS28" s="21">
        <f t="shared" si="5"/>
        <v>2.0225455698991359</v>
      </c>
      <c r="AT28" s="21" t="str">
        <f t="shared" si="5"/>
        <v>na</v>
      </c>
      <c r="AU28" s="53">
        <f t="shared" si="5"/>
        <v>4.3000476504197449</v>
      </c>
    </row>
    <row r="29" spans="1:47" ht="16.5" x14ac:dyDescent="0.35">
      <c r="A29" s="1" t="s">
        <v>82</v>
      </c>
      <c r="B29" s="48">
        <v>1</v>
      </c>
      <c r="C29">
        <v>1</v>
      </c>
      <c r="E29">
        <v>1</v>
      </c>
      <c r="G29" s="49">
        <v>1</v>
      </c>
      <c r="H29" t="s">
        <v>245</v>
      </c>
      <c r="I29" t="s">
        <v>246</v>
      </c>
      <c r="J29" s="19">
        <v>2</v>
      </c>
      <c r="K29" s="34"/>
      <c r="L29" s="21">
        <v>17.451965506417675</v>
      </c>
      <c r="M29" s="60">
        <v>67.8</v>
      </c>
      <c r="N29" s="21">
        <v>4.9660288461538462</v>
      </c>
      <c r="O29" s="21">
        <v>7.2670114946750788</v>
      </c>
      <c r="P29" s="21">
        <f t="shared" si="0"/>
        <v>0.28455412912245731</v>
      </c>
      <c r="Q29" s="21">
        <f t="shared" si="1"/>
        <v>0.41640074821387618</v>
      </c>
      <c r="R29" s="25">
        <v>0</v>
      </c>
      <c r="S29" s="13">
        <v>0.125</v>
      </c>
      <c r="T29" s="13">
        <v>0</v>
      </c>
      <c r="U29" s="13">
        <v>0.125</v>
      </c>
      <c r="V29" s="13">
        <v>0.15</v>
      </c>
      <c r="W29" s="13">
        <v>0.05</v>
      </c>
      <c r="X29" s="13">
        <v>0.25</v>
      </c>
      <c r="Y29" s="3">
        <v>0</v>
      </c>
      <c r="Z29" s="3">
        <v>0</v>
      </c>
      <c r="AA29" s="3">
        <v>0</v>
      </c>
      <c r="AB29" s="52" t="str">
        <f t="shared" si="4"/>
        <v>na</v>
      </c>
      <c r="AC29" s="21">
        <f t="shared" si="4"/>
        <v>-0.30722554694996107</v>
      </c>
      <c r="AD29" s="21" t="str">
        <f t="shared" si="4"/>
        <v>na</v>
      </c>
      <c r="AE29" s="21">
        <f t="shared" si="4"/>
        <v>-0.47207827945969633</v>
      </c>
      <c r="AF29" s="21">
        <f t="shared" si="4"/>
        <v>-0.51431026017309689</v>
      </c>
      <c r="AG29" s="21">
        <f t="shared" si="4"/>
        <v>-9.553410393804318E-2</v>
      </c>
      <c r="AH29" s="21">
        <f t="shared" si="4"/>
        <v>-0.60674637798895137</v>
      </c>
      <c r="AI29" s="21" t="str">
        <f t="shared" si="4"/>
        <v>na</v>
      </c>
      <c r="AJ29" s="21" t="str">
        <f t="shared" si="4"/>
        <v>na</v>
      </c>
      <c r="AK29" s="21" t="str">
        <f t="shared" si="4"/>
        <v>na</v>
      </c>
      <c r="AL29" s="52" t="str">
        <f t="shared" si="5"/>
        <v>na</v>
      </c>
      <c r="AM29" s="21">
        <f t="shared" si="5"/>
        <v>0.12795390990816219</v>
      </c>
      <c r="AN29" s="21" t="str">
        <f t="shared" si="5"/>
        <v>na</v>
      </c>
      <c r="AO29" s="21">
        <f t="shared" si="5"/>
        <v>0.30211128401278747</v>
      </c>
      <c r="AP29" s="21">
        <f t="shared" si="5"/>
        <v>0.35858266098685521</v>
      </c>
      <c r="AQ29" s="21">
        <f t="shared" si="5"/>
        <v>1.2372452013886009E-2</v>
      </c>
      <c r="AR29" s="21">
        <f t="shared" si="5"/>
        <v>0.49906061106464727</v>
      </c>
      <c r="AS29" s="21" t="str">
        <f t="shared" si="5"/>
        <v>na</v>
      </c>
      <c r="AT29" s="21" t="str">
        <f t="shared" si="5"/>
        <v>na</v>
      </c>
      <c r="AU29" s="53" t="str">
        <f t="shared" si="5"/>
        <v>na</v>
      </c>
    </row>
    <row r="30" spans="1:47" ht="16.5" x14ac:dyDescent="0.35">
      <c r="A30" s="1" t="s">
        <v>53</v>
      </c>
      <c r="B30" s="48"/>
      <c r="D30">
        <v>1</v>
      </c>
      <c r="E30">
        <v>1</v>
      </c>
      <c r="F30">
        <v>1</v>
      </c>
      <c r="G30" s="49"/>
      <c r="H30" t="s">
        <v>245</v>
      </c>
      <c r="I30" t="s">
        <v>246</v>
      </c>
      <c r="J30" s="19">
        <v>4</v>
      </c>
      <c r="K30" s="34"/>
      <c r="L30" s="21">
        <v>20.689382513263666</v>
      </c>
      <c r="M30" s="60">
        <v>67.8</v>
      </c>
      <c r="N30" s="21">
        <v>4.7619047619047616E-2</v>
      </c>
      <c r="O30" s="21">
        <v>7.7393910035428684E-2</v>
      </c>
      <c r="P30" s="21">
        <f t="shared" si="0"/>
        <v>0.01</v>
      </c>
      <c r="Q30" s="21">
        <f t="shared" si="1"/>
        <v>3.7407549493472104E-3</v>
      </c>
      <c r="R30" s="25">
        <v>1</v>
      </c>
      <c r="S30">
        <v>0.25</v>
      </c>
      <c r="T30">
        <v>0.25</v>
      </c>
      <c r="U30">
        <v>0.25</v>
      </c>
      <c r="V30">
        <v>0.15</v>
      </c>
      <c r="W30">
        <v>1</v>
      </c>
      <c r="X30">
        <v>0</v>
      </c>
      <c r="Y30">
        <v>1</v>
      </c>
      <c r="Z30">
        <v>0</v>
      </c>
      <c r="AA30">
        <v>0</v>
      </c>
      <c r="AB30" s="52">
        <f t="shared" si="4"/>
        <v>-4.6051701859880909</v>
      </c>
      <c r="AC30" s="21">
        <f t="shared" si="4"/>
        <v>-2.2514165353719555</v>
      </c>
      <c r="AD30" s="21">
        <f t="shared" si="4"/>
        <v>-3.3492146807186116</v>
      </c>
      <c r="AE30" s="21">
        <f t="shared" si="4"/>
        <v>-3.4594937006934927</v>
      </c>
      <c r="AF30" s="21">
        <f t="shared" si="4"/>
        <v>-1.8844894826629741</v>
      </c>
      <c r="AG30" s="21">
        <f t="shared" si="4"/>
        <v>-7.0009497398042049</v>
      </c>
      <c r="AH30" s="21" t="str">
        <f t="shared" si="4"/>
        <v>na</v>
      </c>
      <c r="AI30" s="21">
        <f t="shared" si="4"/>
        <v>-5.7873403103605128</v>
      </c>
      <c r="AJ30" s="21" t="str">
        <f t="shared" si="4"/>
        <v>na</v>
      </c>
      <c r="AK30" s="21" t="str">
        <f t="shared" si="4"/>
        <v>na</v>
      </c>
      <c r="AL30" s="52">
        <f t="shared" si="5"/>
        <v>0.1399324759106565</v>
      </c>
      <c r="AM30" s="21">
        <f t="shared" si="5"/>
        <v>3.34455893040779E-2</v>
      </c>
      <c r="AN30" s="21">
        <f t="shared" si="5"/>
        <v>7.4013871556049715E-2</v>
      </c>
      <c r="AO30" s="21">
        <f t="shared" si="5"/>
        <v>7.8968199850020918E-2</v>
      </c>
      <c r="AP30" s="21">
        <f t="shared" si="5"/>
        <v>2.343228202158424E-2</v>
      </c>
      <c r="AQ30" s="21">
        <f t="shared" si="5"/>
        <v>0.32340078473400863</v>
      </c>
      <c r="AR30" s="21" t="str">
        <f t="shared" si="5"/>
        <v>na</v>
      </c>
      <c r="AS30" s="21">
        <f t="shared" si="5"/>
        <v>0.2209963959479759</v>
      </c>
      <c r="AT30" s="21" t="str">
        <f t="shared" si="5"/>
        <v>na</v>
      </c>
      <c r="AU30" s="53" t="str">
        <f t="shared" si="5"/>
        <v>na</v>
      </c>
    </row>
    <row r="31" spans="1:47" ht="16.5" x14ac:dyDescent="0.35">
      <c r="A31" s="1" t="s">
        <v>11</v>
      </c>
      <c r="B31" s="48">
        <v>1</v>
      </c>
      <c r="C31">
        <v>1</v>
      </c>
      <c r="D31">
        <v>1</v>
      </c>
      <c r="G31" s="49"/>
      <c r="H31" t="s">
        <v>245</v>
      </c>
      <c r="I31" t="s">
        <v>246</v>
      </c>
      <c r="J31" s="19">
        <v>18</v>
      </c>
      <c r="K31" s="34"/>
      <c r="L31" s="21">
        <v>16.902517453903805</v>
      </c>
      <c r="M31" s="60">
        <v>67.8</v>
      </c>
      <c r="N31" s="21">
        <v>6.172887973137974</v>
      </c>
      <c r="O31" s="21">
        <v>8.1019848060316608</v>
      </c>
      <c r="P31" s="21">
        <f t="shared" si="0"/>
        <v>0.36520524176191776</v>
      </c>
      <c r="Q31" s="21">
        <f t="shared" si="1"/>
        <v>0.47933598223620977</v>
      </c>
      <c r="R31" s="25">
        <v>1</v>
      </c>
      <c r="S31">
        <v>1</v>
      </c>
      <c r="T31">
        <v>0.25</v>
      </c>
      <c r="U31">
        <v>0.375</v>
      </c>
      <c r="V31">
        <v>1</v>
      </c>
      <c r="W31" s="3">
        <v>0.05</v>
      </c>
      <c r="X31" s="3">
        <v>1</v>
      </c>
      <c r="Y31">
        <v>0</v>
      </c>
      <c r="Z31">
        <v>0</v>
      </c>
      <c r="AA31">
        <v>0.125</v>
      </c>
      <c r="AB31" s="52">
        <f t="shared" si="4"/>
        <v>-1.0072957772375002</v>
      </c>
      <c r="AC31" s="21">
        <f t="shared" si="4"/>
        <v>-1.9698228532644448</v>
      </c>
      <c r="AD31" s="21">
        <f t="shared" si="4"/>
        <v>-0.73257874708181836</v>
      </c>
      <c r="AE31" s="21">
        <f t="shared" si="4"/>
        <v>-1.1350503636188416</v>
      </c>
      <c r="AF31" s="21">
        <f t="shared" si="4"/>
        <v>-2.7479813940580162</v>
      </c>
      <c r="AG31" s="21">
        <f t="shared" si="4"/>
        <v>-7.65664114978159E-2</v>
      </c>
      <c r="AH31" s="21">
        <f t="shared" si="4"/>
        <v>-1.9451228801827589</v>
      </c>
      <c r="AI31" s="21" t="str">
        <f t="shared" si="4"/>
        <v>na</v>
      </c>
      <c r="AJ31" s="21" t="str">
        <f t="shared" si="4"/>
        <v>na</v>
      </c>
      <c r="AK31" s="21">
        <f t="shared" si="4"/>
        <v>-0.23072137914378493</v>
      </c>
      <c r="AL31" s="52">
        <f t="shared" si="5"/>
        <v>1.7226857372774134</v>
      </c>
      <c r="AM31" s="21">
        <f t="shared" si="5"/>
        <v>6.5878905429512535</v>
      </c>
      <c r="AN31" s="21">
        <f t="shared" si="5"/>
        <v>0.91117262136987154</v>
      </c>
      <c r="AO31" s="21">
        <f t="shared" si="5"/>
        <v>2.1873702231257592</v>
      </c>
      <c r="AP31" s="21">
        <f t="shared" si="5"/>
        <v>12.820932308083963</v>
      </c>
      <c r="AQ31" s="21">
        <f t="shared" si="5"/>
        <v>9.9533349149290053E-3</v>
      </c>
      <c r="AR31" s="21">
        <f t="shared" si="5"/>
        <v>6.423712808682482</v>
      </c>
      <c r="AS31" s="21" t="str">
        <f t="shared" si="5"/>
        <v>na</v>
      </c>
      <c r="AT31" s="21" t="str">
        <f t="shared" si="5"/>
        <v>na</v>
      </c>
      <c r="AU31" s="53">
        <f t="shared" si="5"/>
        <v>9.0379036995204012E-2</v>
      </c>
    </row>
    <row r="32" spans="1:47" ht="16.5" x14ac:dyDescent="0.35">
      <c r="A32" s="1" t="s">
        <v>54</v>
      </c>
      <c r="B32" s="48"/>
      <c r="E32">
        <v>1</v>
      </c>
      <c r="G32" s="49">
        <v>1</v>
      </c>
      <c r="H32" t="s">
        <v>245</v>
      </c>
      <c r="I32" t="s">
        <v>246</v>
      </c>
      <c r="J32" s="19">
        <v>4</v>
      </c>
      <c r="K32" s="34"/>
      <c r="L32" s="21">
        <v>1.9903081095848869</v>
      </c>
      <c r="M32" s="60">
        <v>67.8</v>
      </c>
      <c r="N32" s="21">
        <v>9.4924978632478645</v>
      </c>
      <c r="O32" s="21">
        <v>10.046166589145317</v>
      </c>
      <c r="P32" s="21">
        <f t="shared" si="0"/>
        <v>4.7693609936743355</v>
      </c>
      <c r="Q32" s="21">
        <f t="shared" si="1"/>
        <v>5.0475434133866939</v>
      </c>
      <c r="R32" s="25">
        <v>1</v>
      </c>
      <c r="S32" s="3">
        <v>1</v>
      </c>
      <c r="T32" s="3">
        <v>0.25</v>
      </c>
      <c r="U32" s="3">
        <v>0.375</v>
      </c>
      <c r="V32" s="3">
        <v>1</v>
      </c>
      <c r="W32" s="3">
        <v>0.25</v>
      </c>
      <c r="X32" s="3">
        <v>0</v>
      </c>
      <c r="Y32" s="3">
        <v>0</v>
      </c>
      <c r="Z32">
        <v>0</v>
      </c>
      <c r="AA32" s="3">
        <v>0.125</v>
      </c>
      <c r="AB32" s="52">
        <f t="shared" si="4"/>
        <v>1.5622123323360406</v>
      </c>
      <c r="AC32" s="21">
        <f t="shared" si="4"/>
        <v>3.0549930054571459</v>
      </c>
      <c r="AD32" s="21">
        <f t="shared" si="4"/>
        <v>1.1361544235171206</v>
      </c>
      <c r="AE32" s="21">
        <f t="shared" si="4"/>
        <v>1.7603465793640261</v>
      </c>
      <c r="AF32" s="21">
        <f t="shared" si="4"/>
        <v>4.2618370093844149</v>
      </c>
      <c r="AG32" s="21">
        <f t="shared" si="4"/>
        <v>0.59373321613956132</v>
      </c>
      <c r="AH32" s="21" t="str">
        <f t="shared" si="4"/>
        <v>na</v>
      </c>
      <c r="AI32" s="21" t="str">
        <f t="shared" si="4"/>
        <v>na</v>
      </c>
      <c r="AJ32" s="21" t="str">
        <f t="shared" si="4"/>
        <v>na</v>
      </c>
      <c r="AK32" s="21">
        <f t="shared" si="4"/>
        <v>0.35782517109372997</v>
      </c>
      <c r="AL32" s="52">
        <f t="shared" si="5"/>
        <v>1.1200559950077893</v>
      </c>
      <c r="AM32" s="21">
        <f t="shared" si="5"/>
        <v>4.2833153705384293</v>
      </c>
      <c r="AN32" s="21">
        <f t="shared" si="5"/>
        <v>0.59242631140907864</v>
      </c>
      <c r="AO32" s="21">
        <f t="shared" si="5"/>
        <v>1.4221846032031082</v>
      </c>
      <c r="AP32" s="21">
        <f t="shared" si="5"/>
        <v>8.3359151251543686</v>
      </c>
      <c r="AQ32" s="21">
        <f t="shared" si="5"/>
        <v>0.16178650871350578</v>
      </c>
      <c r="AR32" s="21" t="str">
        <f t="shared" si="5"/>
        <v>na</v>
      </c>
      <c r="AS32" s="21" t="str">
        <f t="shared" si="5"/>
        <v>na</v>
      </c>
      <c r="AT32" s="21" t="str">
        <f t="shared" si="5"/>
        <v>na</v>
      </c>
      <c r="AU32" s="53">
        <f t="shared" si="5"/>
        <v>5.8762651840082815E-2</v>
      </c>
    </row>
    <row r="33" spans="1:47" ht="16.5" x14ac:dyDescent="0.35">
      <c r="A33" s="1" t="s">
        <v>55</v>
      </c>
      <c r="B33" s="48">
        <v>1</v>
      </c>
      <c r="C33">
        <v>1</v>
      </c>
      <c r="D33">
        <v>1</v>
      </c>
      <c r="E33">
        <v>1</v>
      </c>
      <c r="F33">
        <v>1</v>
      </c>
      <c r="G33" s="49">
        <v>1</v>
      </c>
      <c r="H33" t="s">
        <v>245</v>
      </c>
      <c r="I33" t="s">
        <v>246</v>
      </c>
      <c r="J33" s="19">
        <v>2</v>
      </c>
      <c r="K33" s="34"/>
      <c r="L33" s="21">
        <v>464.94784530054955</v>
      </c>
      <c r="M33" s="60">
        <v>67.8</v>
      </c>
      <c r="N33" s="21">
        <v>84.49913980463981</v>
      </c>
      <c r="O33" s="21">
        <v>128.07201659915449</v>
      </c>
      <c r="P33" s="21">
        <f t="shared" si="0"/>
        <v>0.18173896418429092</v>
      </c>
      <c r="Q33" s="21">
        <f t="shared" si="1"/>
        <v>0.27545458677492468</v>
      </c>
      <c r="R33" s="25">
        <v>1</v>
      </c>
      <c r="S33" s="3">
        <v>1</v>
      </c>
      <c r="T33" s="3">
        <v>1</v>
      </c>
      <c r="U33" s="3">
        <v>0.375</v>
      </c>
      <c r="V33" s="3">
        <v>1</v>
      </c>
      <c r="W33" s="3">
        <v>1</v>
      </c>
      <c r="X33" s="3">
        <v>0</v>
      </c>
      <c r="Y33" s="3">
        <v>0.25</v>
      </c>
      <c r="Z33" s="3">
        <v>0</v>
      </c>
      <c r="AA33" s="3">
        <v>0.25</v>
      </c>
      <c r="AB33" s="52">
        <f t="shared" si="4"/>
        <v>-1.705183884168336</v>
      </c>
      <c r="AC33" s="21">
        <f t="shared" si="4"/>
        <v>-3.3345818179291902</v>
      </c>
      <c r="AD33" s="21">
        <f t="shared" si="4"/>
        <v>-4.960534935762432</v>
      </c>
      <c r="AE33" s="21">
        <f t="shared" si="4"/>
        <v>-1.9214511085018808</v>
      </c>
      <c r="AF33" s="21">
        <f t="shared" si="4"/>
        <v>-4.6518745467125546</v>
      </c>
      <c r="AG33" s="21">
        <f t="shared" si="4"/>
        <v>-2.5922834961690397</v>
      </c>
      <c r="AH33" s="21" t="str">
        <f t="shared" si="4"/>
        <v>na</v>
      </c>
      <c r="AI33" s="21">
        <f t="shared" si="4"/>
        <v>-0.53572827012185265</v>
      </c>
      <c r="AJ33" s="21" t="str">
        <f t="shared" si="4"/>
        <v>na</v>
      </c>
      <c r="AK33" s="21">
        <f t="shared" si="4"/>
        <v>-0.78114568995420974</v>
      </c>
      <c r="AL33" s="52">
        <f t="shared" si="5"/>
        <v>2.2972270423161074</v>
      </c>
      <c r="AM33" s="21">
        <f t="shared" si="5"/>
        <v>8.7850499830597197</v>
      </c>
      <c r="AN33" s="21">
        <f t="shared" si="5"/>
        <v>19.440995796129702</v>
      </c>
      <c r="AO33" s="21">
        <f t="shared" si="5"/>
        <v>2.9168907127907149</v>
      </c>
      <c r="AP33" s="21">
        <f t="shared" si="5"/>
        <v>17.096903845261149</v>
      </c>
      <c r="AQ33" s="21">
        <f t="shared" si="5"/>
        <v>5.3091680352426147</v>
      </c>
      <c r="AR33" s="21" t="str">
        <f t="shared" si="5"/>
        <v>na</v>
      </c>
      <c r="AS33" s="21">
        <f t="shared" si="5"/>
        <v>0.22675173048741951</v>
      </c>
      <c r="AT33" s="21" t="str">
        <f t="shared" si="5"/>
        <v>na</v>
      </c>
      <c r="AU33" s="53">
        <f t="shared" si="5"/>
        <v>0.48208715809536229</v>
      </c>
    </row>
    <row r="34" spans="1:47" ht="16.5" x14ac:dyDescent="0.35">
      <c r="A34" s="1" t="s">
        <v>83</v>
      </c>
      <c r="B34" s="48"/>
      <c r="G34" s="49">
        <v>1</v>
      </c>
      <c r="H34" t="s">
        <v>245</v>
      </c>
      <c r="I34" t="s">
        <v>246</v>
      </c>
      <c r="J34" s="19">
        <v>45</v>
      </c>
      <c r="K34" s="34"/>
      <c r="L34" s="21">
        <v>0.40893213581442656</v>
      </c>
      <c r="M34" s="60">
        <v>67.8</v>
      </c>
      <c r="N34" s="21">
        <v>9.9625000000000005E-2</v>
      </c>
      <c r="O34" s="21">
        <v>0.62809930287871651</v>
      </c>
      <c r="P34" s="21">
        <f>IF(N35&lt;0.01*L34,0.01,IF(N35&gt;100*L34,100,N35/L34))</f>
        <v>50.760842958450667</v>
      </c>
      <c r="Q34" s="21">
        <f>IF(O34&gt;0,SQRT((((1/L34)^2)*((O34^2)+(N35^2))-((1/L34)^2)*(N35^2))),0.01)</f>
        <v>1.5359499727938661</v>
      </c>
      <c r="R34" s="25">
        <v>1</v>
      </c>
      <c r="S34" s="3">
        <v>0</v>
      </c>
      <c r="T34" s="3">
        <v>0</v>
      </c>
      <c r="U34" s="3">
        <v>0.375</v>
      </c>
      <c r="V34" s="3">
        <v>1</v>
      </c>
      <c r="W34" s="3">
        <v>0.25</v>
      </c>
      <c r="X34" s="3">
        <v>0</v>
      </c>
      <c r="Y34" s="3">
        <v>0</v>
      </c>
      <c r="Z34" s="3">
        <v>0</v>
      </c>
      <c r="AA34" s="3">
        <v>0.25</v>
      </c>
      <c r="AB34" s="52">
        <f t="shared" si="4"/>
        <v>3.9271252494547633</v>
      </c>
      <c r="AC34" s="21" t="str">
        <f t="shared" si="4"/>
        <v>na</v>
      </c>
      <c r="AD34" s="21" t="str">
        <f t="shared" si="4"/>
        <v>na</v>
      </c>
      <c r="AE34" s="21">
        <f t="shared" si="4"/>
        <v>4.4251996713368307</v>
      </c>
      <c r="AF34" s="21">
        <f t="shared" si="4"/>
        <v>10.713503780620611</v>
      </c>
      <c r="AG34" s="21">
        <f t="shared" si="4"/>
        <v>1.4925401984601023</v>
      </c>
      <c r="AH34" s="21" t="str">
        <f t="shared" si="4"/>
        <v>na</v>
      </c>
      <c r="AI34" s="21" t="str">
        <f t="shared" si="4"/>
        <v>na</v>
      </c>
      <c r="AJ34" s="21" t="str">
        <f t="shared" si="4"/>
        <v>na</v>
      </c>
      <c r="AK34" s="21">
        <f t="shared" si="4"/>
        <v>1.7990182706999474</v>
      </c>
      <c r="AL34" s="52">
        <f t="shared" si="5"/>
        <v>9.1558040616379502E-4</v>
      </c>
      <c r="AM34" s="21" t="str">
        <f t="shared" si="5"/>
        <v>na</v>
      </c>
      <c r="AN34" s="21" t="str">
        <f t="shared" si="5"/>
        <v>na</v>
      </c>
      <c r="AO34" s="21">
        <f t="shared" si="5"/>
        <v>1.1625529102511903E-3</v>
      </c>
      <c r="AP34" s="21">
        <f t="shared" si="5"/>
        <v>6.8141241063422748E-3</v>
      </c>
      <c r="AQ34" s="21">
        <f t="shared" si="5"/>
        <v>1.3225102853782223E-4</v>
      </c>
      <c r="AR34" s="21" t="str">
        <f t="shared" si="5"/>
        <v>na</v>
      </c>
      <c r="AS34" s="21" t="str">
        <f t="shared" si="5"/>
        <v>na</v>
      </c>
      <c r="AT34" s="21" t="str">
        <f t="shared" si="5"/>
        <v>na</v>
      </c>
      <c r="AU34" s="53">
        <f t="shared" si="5"/>
        <v>1.9214015327378536E-4</v>
      </c>
    </row>
    <row r="35" spans="1:47" ht="16.5" x14ac:dyDescent="0.35">
      <c r="A35" s="1" t="s">
        <v>12</v>
      </c>
      <c r="B35" s="48">
        <v>1</v>
      </c>
      <c r="C35">
        <v>1</v>
      </c>
      <c r="E35">
        <v>1</v>
      </c>
      <c r="G35" s="49"/>
      <c r="H35" t="s">
        <v>245</v>
      </c>
      <c r="I35" t="s">
        <v>246</v>
      </c>
      <c r="J35" s="19">
        <v>4</v>
      </c>
      <c r="K35" s="34"/>
      <c r="L35" s="21">
        <v>71.762482652383184</v>
      </c>
      <c r="M35" s="60">
        <v>67.8</v>
      </c>
      <c r="N35" s="21">
        <v>20.757739926739927</v>
      </c>
      <c r="O35" s="21">
        <v>20.421074014728919</v>
      </c>
      <c r="P35" s="21">
        <f>IF(N36&lt;0.01*L35,0.01,IF(N36&gt;100*L35,100,N36/L35))</f>
        <v>1.461150246692128E-2</v>
      </c>
      <c r="Q35" s="21">
        <f>IF(O35&gt;0,SQRT((((1/L35)^2)*((O35^2)+(N36^2))-((1/L35)^2)*(N36^2))),0.01)</f>
        <v>0.28456476504092559</v>
      </c>
      <c r="R35" s="25">
        <v>1</v>
      </c>
      <c r="S35">
        <v>0.375</v>
      </c>
      <c r="T35" s="3">
        <v>0.25</v>
      </c>
      <c r="U35">
        <v>0.125</v>
      </c>
      <c r="V35">
        <v>0.15</v>
      </c>
      <c r="W35" s="3">
        <v>1</v>
      </c>
      <c r="X35" s="3">
        <v>0</v>
      </c>
      <c r="Y35">
        <v>0</v>
      </c>
      <c r="Z35">
        <v>0</v>
      </c>
      <c r="AA35">
        <v>0</v>
      </c>
      <c r="AB35" s="52">
        <f t="shared" si="4"/>
        <v>-4.2259462202509432</v>
      </c>
      <c r="AC35" s="21">
        <f t="shared" si="4"/>
        <v>-3.0990272281840254</v>
      </c>
      <c r="AD35" s="21">
        <f t="shared" si="4"/>
        <v>-3.0734154329097771</v>
      </c>
      <c r="AE35" s="21">
        <f t="shared" si="4"/>
        <v>-1.5873066290698665</v>
      </c>
      <c r="AF35" s="21">
        <f t="shared" si="4"/>
        <v>-1.7293066020867454</v>
      </c>
      <c r="AG35" s="21">
        <f t="shared" si="4"/>
        <v>-6.4244394661268034</v>
      </c>
      <c r="AH35" s="21" t="str">
        <f t="shared" si="4"/>
        <v>na</v>
      </c>
      <c r="AI35" s="21" t="str">
        <f t="shared" si="4"/>
        <v>na</v>
      </c>
      <c r="AJ35" s="21" t="str">
        <f t="shared" si="4"/>
        <v>na</v>
      </c>
      <c r="AK35" s="21" t="str">
        <f t="shared" si="4"/>
        <v>na</v>
      </c>
      <c r="AL35" s="52">
        <f t="shared" si="5"/>
        <v>379.29096496586948</v>
      </c>
      <c r="AM35" s="21">
        <f t="shared" si="5"/>
        <v>203.97425227053432</v>
      </c>
      <c r="AN35" s="21">
        <f t="shared" si="5"/>
        <v>200.61670874227809</v>
      </c>
      <c r="AO35" s="21">
        <f t="shared" si="5"/>
        <v>53.511389203632135</v>
      </c>
      <c r="AP35" s="21">
        <f t="shared" si="5"/>
        <v>63.513868396022907</v>
      </c>
      <c r="AQ35" s="21">
        <f t="shared" si="5"/>
        <v>876.58704610357154</v>
      </c>
      <c r="AR35" s="21" t="str">
        <f t="shared" si="5"/>
        <v>na</v>
      </c>
      <c r="AS35" s="21" t="str">
        <f t="shared" si="5"/>
        <v>na</v>
      </c>
      <c r="AT35" s="21" t="str">
        <f t="shared" si="5"/>
        <v>na</v>
      </c>
      <c r="AU35" s="53" t="str">
        <f t="shared" si="5"/>
        <v>na</v>
      </c>
    </row>
    <row r="36" spans="1:47" ht="16.5" x14ac:dyDescent="0.35">
      <c r="A36" s="1" t="s">
        <v>56</v>
      </c>
      <c r="B36" s="48"/>
      <c r="D36">
        <v>1</v>
      </c>
      <c r="E36">
        <v>1</v>
      </c>
      <c r="G36" s="49"/>
      <c r="H36" t="s">
        <v>245</v>
      </c>
      <c r="I36" t="s">
        <v>246</v>
      </c>
      <c r="J36" s="19">
        <v>9</v>
      </c>
      <c r="K36" s="34"/>
      <c r="L36" s="21">
        <v>3.2890696000870099</v>
      </c>
      <c r="M36" s="60">
        <v>67.8</v>
      </c>
      <c r="N36" s="21">
        <v>1.0485576923076925</v>
      </c>
      <c r="O36" s="21">
        <v>2.7378899010560649</v>
      </c>
      <c r="P36" s="21">
        <f t="shared" ref="P36:P81" si="6">IF(N36&lt;0.01*L36,0.01,IF(N36&gt;100*L36,100,N36/L36))</f>
        <v>0.31880070044122921</v>
      </c>
      <c r="Q36" s="21">
        <f t="shared" ref="Q36:Q81" si="7">IF(O36&gt;0,SQRT((((1/L36)^2)*((O36^2)+(N36^2))-((1/L36)^2)*(N36^2))),0.01)</f>
        <v>0.83242078580022627</v>
      </c>
      <c r="R36" s="25">
        <v>1</v>
      </c>
      <c r="S36">
        <v>1</v>
      </c>
      <c r="T36" s="3">
        <v>0.125</v>
      </c>
      <c r="U36">
        <v>1</v>
      </c>
      <c r="V36">
        <v>0.2</v>
      </c>
      <c r="W36">
        <v>0.05</v>
      </c>
      <c r="X36">
        <v>1</v>
      </c>
      <c r="Y36">
        <v>1</v>
      </c>
      <c r="Z36">
        <v>0</v>
      </c>
      <c r="AA36">
        <v>0.125</v>
      </c>
      <c r="AB36" s="52">
        <f t="shared" si="4"/>
        <v>-1.1431891349504568</v>
      </c>
      <c r="AC36" s="21">
        <f t="shared" si="4"/>
        <v>-2.2355698639031156</v>
      </c>
      <c r="AD36" s="21">
        <f t="shared" si="4"/>
        <v>-0.41570513998198433</v>
      </c>
      <c r="AE36" s="21">
        <f t="shared" si="4"/>
        <v>-3.4351439372169823</v>
      </c>
      <c r="AF36" s="21">
        <f t="shared" si="4"/>
        <v>-0.62374181322363276</v>
      </c>
      <c r="AG36" s="21">
        <f t="shared" si="4"/>
        <v>-8.6895916476984372E-2</v>
      </c>
      <c r="AH36" s="21">
        <f t="shared" si="4"/>
        <v>-2.2075376399043303</v>
      </c>
      <c r="AI36" s="21">
        <f t="shared" si="4"/>
        <v>-1.4366514799377388</v>
      </c>
      <c r="AJ36" s="21" t="str">
        <f t="shared" si="4"/>
        <v>na</v>
      </c>
      <c r="AK36" s="21">
        <f t="shared" si="4"/>
        <v>-0.26184779068697611</v>
      </c>
      <c r="AL36" s="52">
        <f t="shared" si="5"/>
        <v>6.8178477454769384</v>
      </c>
      <c r="AM36" s="21">
        <f t="shared" si="5"/>
        <v>26.07279651406094</v>
      </c>
      <c r="AN36" s="21">
        <f t="shared" si="5"/>
        <v>0.90153358617876878</v>
      </c>
      <c r="AO36" s="21">
        <f t="shared" si="5"/>
        <v>61.560338705715573</v>
      </c>
      <c r="AP36" s="21">
        <f t="shared" si="5"/>
        <v>2.0296485317102597</v>
      </c>
      <c r="AQ36" s="21">
        <f t="shared" si="5"/>
        <v>3.9392165698761861E-2</v>
      </c>
      <c r="AR36" s="21">
        <f t="shared" si="5"/>
        <v>25.423032734620303</v>
      </c>
      <c r="AS36" s="21">
        <f t="shared" si="5"/>
        <v>10.767477457016058</v>
      </c>
      <c r="AT36" s="21" t="str">
        <f t="shared" si="5"/>
        <v>na</v>
      </c>
      <c r="AU36" s="53">
        <f t="shared" si="5"/>
        <v>0.35769177179697048</v>
      </c>
    </row>
    <row r="37" spans="1:47" ht="16.5" x14ac:dyDescent="0.35">
      <c r="A37" s="1" t="s">
        <v>224</v>
      </c>
      <c r="B37" s="48">
        <v>1</v>
      </c>
      <c r="D37">
        <v>1</v>
      </c>
      <c r="F37">
        <v>1</v>
      </c>
      <c r="G37" s="49"/>
      <c r="H37" t="s">
        <v>245</v>
      </c>
      <c r="I37" t="s">
        <v>246</v>
      </c>
      <c r="J37" s="19">
        <v>11</v>
      </c>
      <c r="K37" s="34"/>
      <c r="L37" s="21">
        <v>34.952349836035253</v>
      </c>
      <c r="M37" s="60">
        <v>67.8</v>
      </c>
      <c r="N37" s="21">
        <v>5.3863904151404149</v>
      </c>
      <c r="O37" s="21">
        <v>8.6392072118688326</v>
      </c>
      <c r="P37" s="21">
        <f t="shared" si="6"/>
        <v>0.15410667495628982</v>
      </c>
      <c r="Q37" s="21">
        <f t="shared" si="7"/>
        <v>0.24717099858510694</v>
      </c>
      <c r="R37" s="25">
        <v>1</v>
      </c>
      <c r="S37">
        <v>0.25</v>
      </c>
      <c r="T37">
        <v>0.125</v>
      </c>
      <c r="U37">
        <v>0.25</v>
      </c>
      <c r="V37">
        <v>0.1</v>
      </c>
      <c r="W37">
        <v>1</v>
      </c>
      <c r="X37">
        <v>0</v>
      </c>
      <c r="Y37">
        <v>0</v>
      </c>
      <c r="Z37">
        <v>0</v>
      </c>
      <c r="AA37">
        <v>0.25</v>
      </c>
      <c r="AB37" s="52">
        <f t="shared" si="4"/>
        <v>-1.870110221849262</v>
      </c>
      <c r="AC37" s="21">
        <f t="shared" si="4"/>
        <v>-0.91427610845963914</v>
      </c>
      <c r="AD37" s="21">
        <f t="shared" si="4"/>
        <v>-0.68004008067245891</v>
      </c>
      <c r="AE37" s="21">
        <f t="shared" si="4"/>
        <v>-1.404863288608714</v>
      </c>
      <c r="AF37" s="21">
        <f t="shared" si="4"/>
        <v>-0.510180645110339</v>
      </c>
      <c r="AG37" s="21">
        <f t="shared" si="4"/>
        <v>-2.8430106037984828</v>
      </c>
      <c r="AH37" s="21" t="str">
        <f t="shared" si="4"/>
        <v>na</v>
      </c>
      <c r="AI37" s="21" t="str">
        <f t="shared" si="4"/>
        <v>na</v>
      </c>
      <c r="AJ37" s="21" t="str">
        <f t="shared" si="4"/>
        <v>na</v>
      </c>
      <c r="AK37" s="21">
        <f t="shared" si="4"/>
        <v>-0.85669853738346069</v>
      </c>
      <c r="AL37" s="52">
        <f t="shared" si="5"/>
        <v>2.5724806937974813</v>
      </c>
      <c r="AM37" s="21">
        <f t="shared" si="5"/>
        <v>0.61485464483850905</v>
      </c>
      <c r="AN37" s="21">
        <f t="shared" si="5"/>
        <v>0.34016273636991484</v>
      </c>
      <c r="AO37" s="21">
        <f t="shared" si="5"/>
        <v>1.4517299734467832</v>
      </c>
      <c r="AP37" s="21">
        <f t="shared" si="5"/>
        <v>0.19145454173873605</v>
      </c>
      <c r="AQ37" s="21">
        <f t="shared" si="5"/>
        <v>5.9453123349176451</v>
      </c>
      <c r="AR37" s="21" t="str">
        <f t="shared" si="5"/>
        <v>na</v>
      </c>
      <c r="AS37" s="21" t="str">
        <f t="shared" si="5"/>
        <v>na</v>
      </c>
      <c r="AT37" s="21" t="str">
        <f t="shared" si="5"/>
        <v>na</v>
      </c>
      <c r="AU37" s="53">
        <f t="shared" si="5"/>
        <v>0.53985082191861244</v>
      </c>
    </row>
    <row r="38" spans="1:47" ht="16.5" x14ac:dyDescent="0.35">
      <c r="A38" s="1" t="s">
        <v>169</v>
      </c>
      <c r="B38" s="48">
        <v>1</v>
      </c>
      <c r="D38">
        <v>1</v>
      </c>
      <c r="E38">
        <v>1</v>
      </c>
      <c r="G38" s="49">
        <v>1</v>
      </c>
      <c r="H38" t="s">
        <v>245</v>
      </c>
      <c r="I38" t="s">
        <v>246</v>
      </c>
      <c r="J38" s="19">
        <v>2</v>
      </c>
      <c r="K38" s="34"/>
      <c r="L38" s="21">
        <v>28.169595863368052</v>
      </c>
      <c r="M38" s="60">
        <v>67.8</v>
      </c>
      <c r="N38" s="21">
        <v>17.9083576007326</v>
      </c>
      <c r="O38" s="21">
        <v>11.235033140668236</v>
      </c>
      <c r="P38" s="21">
        <f t="shared" si="6"/>
        <v>0.63573356492560684</v>
      </c>
      <c r="Q38" s="21">
        <f t="shared" si="7"/>
        <v>0.39883543928574272</v>
      </c>
      <c r="R38" s="25">
        <v>1</v>
      </c>
      <c r="S38">
        <v>0.25</v>
      </c>
      <c r="T38">
        <v>0</v>
      </c>
      <c r="U38">
        <v>0.25</v>
      </c>
      <c r="V38">
        <v>0.25</v>
      </c>
      <c r="W38">
        <v>1</v>
      </c>
      <c r="X38">
        <v>0</v>
      </c>
      <c r="Y38">
        <v>1</v>
      </c>
      <c r="Z38">
        <v>0</v>
      </c>
      <c r="AA38">
        <v>0</v>
      </c>
      <c r="AB38" s="52">
        <f t="shared" si="4"/>
        <v>-0.45297572648774487</v>
      </c>
      <c r="AC38" s="21">
        <f t="shared" si="4"/>
        <v>-0.22145479961623082</v>
      </c>
      <c r="AD38" s="21" t="str">
        <f t="shared" si="4"/>
        <v>na</v>
      </c>
      <c r="AE38" s="21">
        <f t="shared" si="4"/>
        <v>-0.34028420428835471</v>
      </c>
      <c r="AF38" s="21">
        <f t="shared" si="4"/>
        <v>-0.30893827227242121</v>
      </c>
      <c r="AG38" s="21">
        <f t="shared" si="4"/>
        <v>-0.68863042328837809</v>
      </c>
      <c r="AH38" s="21" t="str">
        <f t="shared" si="4"/>
        <v>na</v>
      </c>
      <c r="AI38" s="21">
        <f t="shared" si="4"/>
        <v>-0.56925685167808548</v>
      </c>
      <c r="AJ38" s="21" t="str">
        <f t="shared" si="4"/>
        <v>na</v>
      </c>
      <c r="AK38" s="21" t="str">
        <f t="shared" si="4"/>
        <v>na</v>
      </c>
      <c r="AL38" s="52">
        <f t="shared" si="5"/>
        <v>0.39358378665566812</v>
      </c>
      <c r="AM38" s="21">
        <f t="shared" si="5"/>
        <v>9.4071384069799202E-2</v>
      </c>
      <c r="AN38" s="21" t="str">
        <f t="shared" si="5"/>
        <v>na</v>
      </c>
      <c r="AO38" s="21">
        <f t="shared" si="5"/>
        <v>0.22211143567699762</v>
      </c>
      <c r="AP38" s="21">
        <f t="shared" si="5"/>
        <v>0.1830757265050674</v>
      </c>
      <c r="AQ38" s="21">
        <f t="shared" si="5"/>
        <v>0.90961947635582674</v>
      </c>
      <c r="AR38" s="21" t="str">
        <f t="shared" si="5"/>
        <v>na</v>
      </c>
      <c r="AS38" s="21">
        <f t="shared" si="5"/>
        <v>0.62158979027852501</v>
      </c>
      <c r="AT38" s="21" t="str">
        <f t="shared" si="5"/>
        <v>na</v>
      </c>
      <c r="AU38" s="53" t="str">
        <f t="shared" si="5"/>
        <v>na</v>
      </c>
    </row>
    <row r="39" spans="1:47" ht="16.5" x14ac:dyDescent="0.35">
      <c r="A39" s="1" t="s">
        <v>144</v>
      </c>
      <c r="B39" s="48">
        <v>1</v>
      </c>
      <c r="D39">
        <v>1</v>
      </c>
      <c r="E39">
        <v>1</v>
      </c>
      <c r="F39">
        <v>1</v>
      </c>
      <c r="G39" s="49"/>
      <c r="H39" t="s">
        <v>245</v>
      </c>
      <c r="I39" t="s">
        <v>246</v>
      </c>
      <c r="J39" s="19">
        <v>4</v>
      </c>
      <c r="K39" s="34"/>
      <c r="L39" s="21">
        <v>183.33041056104634</v>
      </c>
      <c r="M39" s="60">
        <v>67.8</v>
      </c>
      <c r="N39" s="21">
        <v>24.847094017094022</v>
      </c>
      <c r="O39" s="21">
        <v>27.55860798462836</v>
      </c>
      <c r="P39" s="21">
        <f t="shared" si="6"/>
        <v>0.1355317644304315</v>
      </c>
      <c r="Q39" s="21">
        <f t="shared" si="7"/>
        <v>0.15032207640996773</v>
      </c>
      <c r="R39" s="25">
        <v>1</v>
      </c>
      <c r="S39">
        <v>0.25</v>
      </c>
      <c r="T39">
        <v>0.25</v>
      </c>
      <c r="U39">
        <v>0.125</v>
      </c>
      <c r="V39">
        <v>0.15</v>
      </c>
      <c r="W39">
        <v>1</v>
      </c>
      <c r="X39">
        <v>0</v>
      </c>
      <c r="Y39">
        <v>1</v>
      </c>
      <c r="Z39">
        <v>0</v>
      </c>
      <c r="AA39">
        <v>0.125</v>
      </c>
      <c r="AB39" s="52">
        <f t="shared" si="4"/>
        <v>-1.9985492422945337</v>
      </c>
      <c r="AC39" s="21">
        <f t="shared" si="4"/>
        <v>-0.97706851845510534</v>
      </c>
      <c r="AD39" s="21">
        <f t="shared" si="4"/>
        <v>-1.4534903580323881</v>
      </c>
      <c r="AE39" s="21">
        <f t="shared" si="4"/>
        <v>-0.7506745934472151</v>
      </c>
      <c r="AF39" s="21">
        <f t="shared" si="4"/>
        <v>-0.81782971651025194</v>
      </c>
      <c r="AG39" s="21">
        <f t="shared" si="4"/>
        <v>-3.0382683446530914</v>
      </c>
      <c r="AH39" s="21" t="str">
        <f t="shared" si="4"/>
        <v>na</v>
      </c>
      <c r="AI39" s="21">
        <f t="shared" si="4"/>
        <v>-2.511586787251368</v>
      </c>
      <c r="AJ39" s="21" t="str">
        <f t="shared" si="4"/>
        <v>na</v>
      </c>
      <c r="AK39" s="21">
        <f t="shared" si="4"/>
        <v>-0.45776826220154121</v>
      </c>
      <c r="AL39" s="52">
        <f t="shared" si="5"/>
        <v>1.2301649464202566</v>
      </c>
      <c r="AM39" s="21">
        <f t="shared" si="5"/>
        <v>0.29402460941600206</v>
      </c>
      <c r="AN39" s="21">
        <f t="shared" si="5"/>
        <v>0.65066575678426797</v>
      </c>
      <c r="AO39" s="21">
        <f t="shared" si="5"/>
        <v>0.17355497840156339</v>
      </c>
      <c r="AP39" s="21">
        <f t="shared" si="5"/>
        <v>0.20599629764280702</v>
      </c>
      <c r="AQ39" s="21">
        <f t="shared" si="5"/>
        <v>2.8430591714720284</v>
      </c>
      <c r="AR39" s="21" t="str">
        <f t="shared" si="5"/>
        <v>na</v>
      </c>
      <c r="AS39" s="21">
        <f t="shared" si="5"/>
        <v>1.9428086140203003</v>
      </c>
      <c r="AT39" s="21" t="str">
        <f t="shared" si="5"/>
        <v>na</v>
      </c>
      <c r="AU39" s="53">
        <f t="shared" si="5"/>
        <v>6.4539411221012172E-2</v>
      </c>
    </row>
    <row r="40" spans="1:47" ht="16.5" x14ac:dyDescent="0.35">
      <c r="A40" s="1" t="s">
        <v>13</v>
      </c>
      <c r="B40" s="48">
        <v>1</v>
      </c>
      <c r="C40">
        <v>1</v>
      </c>
      <c r="G40" s="49"/>
      <c r="H40" t="s">
        <v>245</v>
      </c>
      <c r="I40" t="s">
        <v>246</v>
      </c>
      <c r="J40" s="19">
        <v>29</v>
      </c>
      <c r="K40" s="34"/>
      <c r="L40" s="21">
        <v>2.5102758737090185</v>
      </c>
      <c r="M40" s="60">
        <v>67.8</v>
      </c>
      <c r="N40" s="21">
        <v>0.21629166666666669</v>
      </c>
      <c r="O40" s="21">
        <v>0.63298677418197946</v>
      </c>
      <c r="P40" s="21">
        <f t="shared" si="6"/>
        <v>8.6162508643756491E-2</v>
      </c>
      <c r="Q40" s="21">
        <f t="shared" si="7"/>
        <v>0.25215825113544987</v>
      </c>
      <c r="R40" s="25">
        <v>1</v>
      </c>
      <c r="S40" s="3">
        <v>0.375</v>
      </c>
      <c r="T40" s="3">
        <v>0</v>
      </c>
      <c r="U40" s="3">
        <v>0.25</v>
      </c>
      <c r="V40" s="3">
        <v>0.25</v>
      </c>
      <c r="W40" s="3">
        <v>0.25</v>
      </c>
      <c r="X40" s="3">
        <v>0</v>
      </c>
      <c r="Y40" s="3">
        <v>0</v>
      </c>
      <c r="Z40" s="3">
        <v>0</v>
      </c>
      <c r="AA40" s="3">
        <v>0.125</v>
      </c>
      <c r="AB40" s="52">
        <f t="shared" si="4"/>
        <v>-2.451520130451132</v>
      </c>
      <c r="AC40" s="21">
        <f t="shared" si="4"/>
        <v>-1.7977814289974969</v>
      </c>
      <c r="AD40" s="21" t="str">
        <f t="shared" si="4"/>
        <v>na</v>
      </c>
      <c r="AE40" s="21">
        <f t="shared" si="4"/>
        <v>-1.8416297565340212</v>
      </c>
      <c r="AF40" s="21">
        <f t="shared" si="4"/>
        <v>-1.6719844999533848</v>
      </c>
      <c r="AG40" s="21">
        <f t="shared" si="4"/>
        <v>-0.93172285313295733</v>
      </c>
      <c r="AH40" s="21" t="str">
        <f t="shared" si="4"/>
        <v>na</v>
      </c>
      <c r="AI40" s="21" t="str">
        <f t="shared" si="4"/>
        <v>na</v>
      </c>
      <c r="AJ40" s="21" t="str">
        <f t="shared" si="4"/>
        <v>na</v>
      </c>
      <c r="AK40" s="21">
        <f t="shared" si="4"/>
        <v>-0.56152137066199104</v>
      </c>
      <c r="AL40" s="52">
        <f t="shared" si="5"/>
        <v>8.5646515262101044</v>
      </c>
      <c r="AM40" s="21">
        <f t="shared" si="5"/>
        <v>4.6058792652063234</v>
      </c>
      <c r="AN40" s="21" t="str">
        <f t="shared" si="5"/>
        <v>na</v>
      </c>
      <c r="AO40" s="21">
        <f t="shared" si="5"/>
        <v>4.8332962664033028</v>
      </c>
      <c r="AP40" s="21">
        <f t="shared" si="5"/>
        <v>3.983852621946077</v>
      </c>
      <c r="AQ40" s="21">
        <f t="shared" si="5"/>
        <v>1.2371212465709764</v>
      </c>
      <c r="AR40" s="21" t="str">
        <f t="shared" si="5"/>
        <v>na</v>
      </c>
      <c r="AS40" s="21" t="str">
        <f t="shared" si="5"/>
        <v>na</v>
      </c>
      <c r="AT40" s="21" t="str">
        <f t="shared" si="5"/>
        <v>na</v>
      </c>
      <c r="AU40" s="53">
        <f t="shared" si="5"/>
        <v>0.44933613855869609</v>
      </c>
    </row>
    <row r="41" spans="1:47" ht="16.5" x14ac:dyDescent="0.35">
      <c r="A41" s="1" t="s">
        <v>58</v>
      </c>
      <c r="B41" s="48"/>
      <c r="C41">
        <v>1</v>
      </c>
      <c r="D41">
        <v>1</v>
      </c>
      <c r="E41">
        <v>1</v>
      </c>
      <c r="G41" s="49"/>
      <c r="H41" t="s">
        <v>245</v>
      </c>
      <c r="I41" t="s">
        <v>246</v>
      </c>
      <c r="J41" s="19">
        <v>18</v>
      </c>
      <c r="K41" s="34"/>
      <c r="L41" s="21">
        <v>6.7798895432732147</v>
      </c>
      <c r="M41" s="60">
        <v>67.8</v>
      </c>
      <c r="N41" s="21">
        <v>2.8306249999999999</v>
      </c>
      <c r="O41" s="21">
        <v>3.3064671419343976</v>
      </c>
      <c r="P41" s="21">
        <f t="shared" si="6"/>
        <v>0.41750311445832533</v>
      </c>
      <c r="Q41" s="21">
        <f t="shared" si="7"/>
        <v>0.48768746464534457</v>
      </c>
      <c r="R41" s="25">
        <v>1</v>
      </c>
      <c r="S41">
        <v>1</v>
      </c>
      <c r="T41" s="3">
        <v>0.25</v>
      </c>
      <c r="U41">
        <v>0.375</v>
      </c>
      <c r="V41">
        <v>1</v>
      </c>
      <c r="W41">
        <v>0.25</v>
      </c>
      <c r="X41">
        <v>0.25</v>
      </c>
      <c r="Y41">
        <v>0</v>
      </c>
      <c r="Z41">
        <v>0</v>
      </c>
      <c r="AA41">
        <v>0</v>
      </c>
      <c r="AB41" s="52">
        <f t="shared" si="4"/>
        <v>-0.87346327493863096</v>
      </c>
      <c r="AC41" s="21">
        <f t="shared" si="4"/>
        <v>-1.7081059598799895</v>
      </c>
      <c r="AD41" s="21">
        <f t="shared" si="4"/>
        <v>-0.63524601813718617</v>
      </c>
      <c r="AE41" s="21">
        <f t="shared" si="4"/>
        <v>-0.98424398297962801</v>
      </c>
      <c r="AF41" s="21">
        <f t="shared" si="4"/>
        <v>-2.3828758962010479</v>
      </c>
      <c r="AG41" s="21">
        <f t="shared" si="4"/>
        <v>-0.3319677797150769</v>
      </c>
      <c r="AH41" s="21">
        <f t="shared" si="4"/>
        <v>-0.42167192583244251</v>
      </c>
      <c r="AI41" s="21" t="str">
        <f t="shared" si="4"/>
        <v>na</v>
      </c>
      <c r="AJ41" s="21" t="str">
        <f t="shared" si="4"/>
        <v>na</v>
      </c>
      <c r="AK41" s="21" t="str">
        <f t="shared" si="4"/>
        <v>na</v>
      </c>
      <c r="AL41" s="52">
        <f t="shared" si="5"/>
        <v>1.3644692302056682</v>
      </c>
      <c r="AM41" s="21">
        <f t="shared" si="5"/>
        <v>5.2179998610926885</v>
      </c>
      <c r="AN41" s="21">
        <f t="shared" si="5"/>
        <v>0.7217027333319237</v>
      </c>
      <c r="AO41" s="21">
        <f t="shared" si="5"/>
        <v>1.7325268909697717</v>
      </c>
      <c r="AP41" s="21">
        <f t="shared" si="5"/>
        <v>10.1549384535905</v>
      </c>
      <c r="AQ41" s="21">
        <f t="shared" si="5"/>
        <v>0.19709078294826204</v>
      </c>
      <c r="AR41" s="21">
        <f t="shared" si="5"/>
        <v>0.31799758516089294</v>
      </c>
      <c r="AS41" s="21" t="str">
        <f t="shared" si="5"/>
        <v>na</v>
      </c>
      <c r="AT41" s="21" t="str">
        <f t="shared" si="5"/>
        <v>na</v>
      </c>
      <c r="AU41" s="53" t="str">
        <f t="shared" si="5"/>
        <v>na</v>
      </c>
    </row>
    <row r="42" spans="1:47" ht="16.5" x14ac:dyDescent="0.35">
      <c r="A42" s="1" t="s">
        <v>59</v>
      </c>
      <c r="B42" s="48">
        <v>1</v>
      </c>
      <c r="C42">
        <v>1</v>
      </c>
      <c r="D42">
        <v>1</v>
      </c>
      <c r="E42">
        <v>1</v>
      </c>
      <c r="G42" s="49">
        <v>1</v>
      </c>
      <c r="H42" t="s">
        <v>245</v>
      </c>
      <c r="I42" t="s">
        <v>246</v>
      </c>
      <c r="J42" s="19">
        <v>2</v>
      </c>
      <c r="K42" s="34"/>
      <c r="L42" s="21">
        <v>68.291453743003402</v>
      </c>
      <c r="M42" s="60">
        <v>67.8</v>
      </c>
      <c r="N42" s="21">
        <v>20.903544871794875</v>
      </c>
      <c r="O42" s="21">
        <v>13.856535377332969</v>
      </c>
      <c r="P42" s="21">
        <f t="shared" si="6"/>
        <v>0.30609313063476096</v>
      </c>
      <c r="Q42" s="21">
        <f t="shared" si="7"/>
        <v>0.20290292002683574</v>
      </c>
      <c r="R42" s="25">
        <v>1</v>
      </c>
      <c r="S42">
        <v>0.125</v>
      </c>
      <c r="T42">
        <v>0</v>
      </c>
      <c r="U42">
        <v>0.375</v>
      </c>
      <c r="V42">
        <v>0.15</v>
      </c>
      <c r="W42">
        <v>1</v>
      </c>
      <c r="X42">
        <v>0</v>
      </c>
      <c r="Y42">
        <v>1</v>
      </c>
      <c r="Z42">
        <v>0</v>
      </c>
      <c r="AA42">
        <v>0</v>
      </c>
      <c r="AB42" s="52">
        <f t="shared" si="4"/>
        <v>-1.1838658748547488</v>
      </c>
      <c r="AC42" s="21">
        <f t="shared" si="4"/>
        <v>-0.28938943607560524</v>
      </c>
      <c r="AD42" s="21" t="str">
        <f t="shared" si="4"/>
        <v>na</v>
      </c>
      <c r="AE42" s="21">
        <f t="shared" si="4"/>
        <v>-1.3340147175192534</v>
      </c>
      <c r="AF42" s="21">
        <f t="shared" si="4"/>
        <v>-0.48445175746934799</v>
      </c>
      <c r="AG42" s="21">
        <f t="shared" si="4"/>
        <v>-1.7997566113290355</v>
      </c>
      <c r="AH42" s="21" t="str">
        <f t="shared" si="4"/>
        <v>na</v>
      </c>
      <c r="AI42" s="21">
        <f t="shared" si="4"/>
        <v>-1.4877701415799141</v>
      </c>
      <c r="AJ42" s="21" t="str">
        <f t="shared" si="4"/>
        <v>na</v>
      </c>
      <c r="AK42" s="21" t="str">
        <f t="shared" si="4"/>
        <v>na</v>
      </c>
      <c r="AL42" s="52">
        <f t="shared" si="5"/>
        <v>0.439409485495807</v>
      </c>
      <c r="AM42" s="21">
        <f t="shared" si="5"/>
        <v>2.6256072960490193E-2</v>
      </c>
      <c r="AN42" s="21" t="str">
        <f t="shared" si="5"/>
        <v>na</v>
      </c>
      <c r="AO42" s="21">
        <f t="shared" si="5"/>
        <v>0.55793764558100545</v>
      </c>
      <c r="AP42" s="21">
        <f t="shared" si="5"/>
        <v>7.3580967678088971E-2</v>
      </c>
      <c r="AQ42" s="21">
        <f t="shared" si="5"/>
        <v>1.015528178888522</v>
      </c>
      <c r="AR42" s="21" t="str">
        <f t="shared" si="5"/>
        <v>na</v>
      </c>
      <c r="AS42" s="21">
        <f t="shared" si="5"/>
        <v>0.69396265597364826</v>
      </c>
      <c r="AT42" s="21" t="str">
        <f t="shared" si="5"/>
        <v>na</v>
      </c>
      <c r="AU42" s="53" t="str">
        <f t="shared" si="5"/>
        <v>na</v>
      </c>
    </row>
    <row r="43" spans="1:47" ht="16.5" x14ac:dyDescent="0.35">
      <c r="A43" s="1" t="s">
        <v>14</v>
      </c>
      <c r="B43" s="48">
        <v>1</v>
      </c>
      <c r="C43">
        <v>1</v>
      </c>
      <c r="G43" s="49"/>
      <c r="H43" t="s">
        <v>245</v>
      </c>
      <c r="I43" t="s">
        <v>246</v>
      </c>
      <c r="J43" s="19">
        <v>15</v>
      </c>
      <c r="K43" s="34"/>
      <c r="L43" s="21">
        <v>12.470990431266715</v>
      </c>
      <c r="M43" s="60">
        <v>67.8</v>
      </c>
      <c r="N43" s="21">
        <v>0.52649404761904761</v>
      </c>
      <c r="O43" s="21">
        <v>1.4115595989092475</v>
      </c>
      <c r="P43" s="21">
        <f t="shared" si="6"/>
        <v>4.2217500728654642E-2</v>
      </c>
      <c r="Q43" s="21">
        <f t="shared" si="7"/>
        <v>0.11318744944028246</v>
      </c>
      <c r="R43" s="25">
        <v>1</v>
      </c>
      <c r="S43">
        <v>0</v>
      </c>
      <c r="T43">
        <v>0</v>
      </c>
      <c r="U43" s="3">
        <v>0.25</v>
      </c>
      <c r="V43">
        <v>0.1</v>
      </c>
      <c r="W43" s="3">
        <v>1</v>
      </c>
      <c r="X43" s="3">
        <v>1</v>
      </c>
      <c r="Y43">
        <v>1</v>
      </c>
      <c r="Z43">
        <v>0</v>
      </c>
      <c r="AA43">
        <v>0</v>
      </c>
      <c r="AB43" s="52">
        <f t="shared" si="4"/>
        <v>-3.1649204346984425</v>
      </c>
      <c r="AC43" s="21" t="str">
        <f t="shared" si="4"/>
        <v>na</v>
      </c>
      <c r="AD43" s="21" t="str">
        <f t="shared" si="4"/>
        <v>na</v>
      </c>
      <c r="AE43" s="21">
        <f t="shared" si="4"/>
        <v>-2.3775499850905373</v>
      </c>
      <c r="AF43" s="21">
        <f t="shared" si="4"/>
        <v>-0.86341496358469472</v>
      </c>
      <c r="AG43" s="21">
        <f t="shared" si="4"/>
        <v>-4.811428893815993</v>
      </c>
      <c r="AH43" s="21">
        <f t="shared" si="4"/>
        <v>-6.1115704945900955</v>
      </c>
      <c r="AI43" s="21">
        <f t="shared" si="4"/>
        <v>-3.9773712742570462</v>
      </c>
      <c r="AJ43" s="21" t="str">
        <f t="shared" si="4"/>
        <v>na</v>
      </c>
      <c r="AK43" s="21" t="str">
        <f t="shared" si="4"/>
        <v>na</v>
      </c>
      <c r="AL43" s="52">
        <f t="shared" si="5"/>
        <v>7.1880569321935264</v>
      </c>
      <c r="AM43" s="21" t="str">
        <f t="shared" si="5"/>
        <v>na</v>
      </c>
      <c r="AN43" s="21" t="str">
        <f t="shared" si="5"/>
        <v>na</v>
      </c>
      <c r="AO43" s="21">
        <f t="shared" si="5"/>
        <v>4.0564415991410279</v>
      </c>
      <c r="AP43" s="21">
        <f t="shared" si="5"/>
        <v>0.53496461577464294</v>
      </c>
      <c r="AQ43" s="21">
        <f t="shared" si="5"/>
        <v>16.612464243599412</v>
      </c>
      <c r="AR43" s="21">
        <f t="shared" si="5"/>
        <v>26.803503613982041</v>
      </c>
      <c r="AS43" s="21">
        <f t="shared" si="5"/>
        <v>11.352151568431294</v>
      </c>
      <c r="AT43" s="21" t="str">
        <f t="shared" si="5"/>
        <v>na</v>
      </c>
      <c r="AU43" s="53" t="str">
        <f t="shared" si="5"/>
        <v>na</v>
      </c>
    </row>
    <row r="44" spans="1:47" ht="16.5" x14ac:dyDescent="0.35">
      <c r="A44" s="1" t="s">
        <v>60</v>
      </c>
      <c r="B44" s="48"/>
      <c r="D44">
        <v>1</v>
      </c>
      <c r="E44">
        <v>1</v>
      </c>
      <c r="F44">
        <v>1</v>
      </c>
      <c r="G44" s="49"/>
      <c r="H44" t="s">
        <v>245</v>
      </c>
      <c r="I44" t="s">
        <v>246</v>
      </c>
      <c r="J44" s="19">
        <v>4</v>
      </c>
      <c r="K44" s="34"/>
      <c r="L44" s="21">
        <v>520.4727255817387</v>
      </c>
      <c r="M44" s="60">
        <v>67.8</v>
      </c>
      <c r="N44" s="21">
        <v>49.007352869352871</v>
      </c>
      <c r="O44" s="21">
        <v>75.121463072777274</v>
      </c>
      <c r="P44" s="21">
        <f t="shared" si="6"/>
        <v>9.4159310297339316E-2</v>
      </c>
      <c r="Q44" s="21">
        <f t="shared" si="7"/>
        <v>0.14433314058640268</v>
      </c>
      <c r="R44" s="25">
        <v>1</v>
      </c>
      <c r="S44">
        <v>0.25</v>
      </c>
      <c r="T44">
        <v>0.25</v>
      </c>
      <c r="U44">
        <v>0.25</v>
      </c>
      <c r="V44">
        <v>0.05</v>
      </c>
      <c r="W44">
        <v>1</v>
      </c>
      <c r="X44">
        <v>0</v>
      </c>
      <c r="Y44">
        <v>1</v>
      </c>
      <c r="Z44">
        <v>1</v>
      </c>
      <c r="AA44">
        <v>1</v>
      </c>
      <c r="AB44" s="52">
        <f t="shared" si="4"/>
        <v>-2.3627671408515543</v>
      </c>
      <c r="AC44" s="21">
        <f t="shared" si="4"/>
        <v>-1.1551306021940932</v>
      </c>
      <c r="AD44" s="21">
        <f t="shared" si="4"/>
        <v>-1.7183761024374939</v>
      </c>
      <c r="AE44" s="21">
        <f t="shared" si="4"/>
        <v>-1.7749567789811675</v>
      </c>
      <c r="AF44" s="21">
        <f t="shared" si="4"/>
        <v>-0.32229064631633247</v>
      </c>
      <c r="AG44" s="21">
        <f t="shared" si="4"/>
        <v>-3.5919658409786703</v>
      </c>
      <c r="AH44" s="21" t="str">
        <f t="shared" si="4"/>
        <v>na</v>
      </c>
      <c r="AI44" s="21">
        <f t="shared" si="4"/>
        <v>-2.9693012344801142</v>
      </c>
      <c r="AJ44" s="21">
        <f t="shared" si="4"/>
        <v>-3.2219551920703013</v>
      </c>
      <c r="AK44" s="21">
        <f t="shared" si="4"/>
        <v>-4.3295397888229594</v>
      </c>
      <c r="AL44" s="52">
        <f t="shared" si="5"/>
        <v>2.3496630421301039</v>
      </c>
      <c r="AM44" s="21">
        <f t="shared" si="5"/>
        <v>0.56159847525480011</v>
      </c>
      <c r="AN44" s="21">
        <f t="shared" si="5"/>
        <v>1.2427969809613775</v>
      </c>
      <c r="AO44" s="21">
        <f t="shared" si="5"/>
        <v>1.3259871197419999</v>
      </c>
      <c r="AP44" s="21">
        <f t="shared" si="5"/>
        <v>4.3717885041480345E-2</v>
      </c>
      <c r="AQ44" s="21">
        <f t="shared" si="5"/>
        <v>5.4303539384991684</v>
      </c>
      <c r="AR44" s="21" t="str">
        <f t="shared" si="5"/>
        <v>na</v>
      </c>
      <c r="AS44" s="21">
        <f t="shared" si="5"/>
        <v>3.7108402507967453</v>
      </c>
      <c r="AT44" s="21">
        <f t="shared" si="5"/>
        <v>4.3692081361923432</v>
      </c>
      <c r="AU44" s="53">
        <f t="shared" si="5"/>
        <v>7.8894587785813508</v>
      </c>
    </row>
    <row r="45" spans="1:47" ht="16.5" x14ac:dyDescent="0.35">
      <c r="A45" s="1" t="s">
        <v>85</v>
      </c>
      <c r="B45" s="48"/>
      <c r="G45" s="49">
        <v>1</v>
      </c>
      <c r="H45" t="s">
        <v>245</v>
      </c>
      <c r="I45" t="s">
        <v>246</v>
      </c>
      <c r="J45" s="19">
        <v>20</v>
      </c>
      <c r="K45" s="34"/>
      <c r="L45" s="21">
        <v>1.5318016925704423</v>
      </c>
      <c r="M45" s="60">
        <v>67.8</v>
      </c>
      <c r="N45" s="21">
        <v>3.6585000000000001</v>
      </c>
      <c r="O45" s="21">
        <v>9.9498080193861789</v>
      </c>
      <c r="P45" s="21">
        <f t="shared" si="6"/>
        <v>2.3883639884617494</v>
      </c>
      <c r="Q45" s="21">
        <f t="shared" si="7"/>
        <v>6.4954935535355673</v>
      </c>
      <c r="R45" s="25">
        <v>1</v>
      </c>
      <c r="S45" s="3">
        <v>1</v>
      </c>
      <c r="T45" s="3">
        <v>0.25</v>
      </c>
      <c r="U45" s="3">
        <v>0.375</v>
      </c>
      <c r="V45" s="3">
        <v>0.1</v>
      </c>
      <c r="W45" s="3">
        <v>0.05</v>
      </c>
      <c r="X45" s="3">
        <v>0.25</v>
      </c>
      <c r="Y45" s="3">
        <v>0</v>
      </c>
      <c r="Z45" s="3">
        <v>0</v>
      </c>
      <c r="AA45" s="3">
        <v>1</v>
      </c>
      <c r="AB45" s="52">
        <f t="shared" ref="AB45:AK70" si="8">IF(R45&gt;0,(R45/R$83)*LN($P45),"na")</f>
        <v>0.87060860789395833</v>
      </c>
      <c r="AC45" s="21">
        <f t="shared" si="8"/>
        <v>1.7025234998815184</v>
      </c>
      <c r="AD45" s="21">
        <f t="shared" si="8"/>
        <v>0.63316989665015155</v>
      </c>
      <c r="AE45" s="21">
        <f t="shared" si="8"/>
        <v>0.98102726060246026</v>
      </c>
      <c r="AF45" s="21">
        <f t="shared" si="8"/>
        <v>0.23750881419959183</v>
      </c>
      <c r="AG45" s="21">
        <f t="shared" si="8"/>
        <v>6.6176567431228808E-2</v>
      </c>
      <c r="AH45" s="21">
        <f t="shared" si="8"/>
        <v>0.42029381070742811</v>
      </c>
      <c r="AI45" s="21" t="str">
        <f t="shared" si="8"/>
        <v>na</v>
      </c>
      <c r="AJ45" s="21" t="str">
        <f t="shared" si="8"/>
        <v>na</v>
      </c>
      <c r="AK45" s="21">
        <f t="shared" si="8"/>
        <v>1.595305158598985</v>
      </c>
      <c r="AL45" s="52">
        <f t="shared" ref="AL45:AU70" si="9">IF(R45&gt;0,(((R45/R$83)^2)*($Q45^2))/($P45^2),"na")</f>
        <v>7.3964492813864444</v>
      </c>
      <c r="AM45" s="21">
        <f t="shared" si="9"/>
        <v>28.285483079040308</v>
      </c>
      <c r="AN45" s="21">
        <f t="shared" si="9"/>
        <v>3.9121715207333265</v>
      </c>
      <c r="AO45" s="21">
        <f t="shared" si="9"/>
        <v>9.3915985747545996</v>
      </c>
      <c r="AP45" s="21">
        <f t="shared" si="9"/>
        <v>0.55047402729823047</v>
      </c>
      <c r="AQ45" s="21">
        <f t="shared" si="9"/>
        <v>4.2735210076839412E-2</v>
      </c>
      <c r="AR45" s="21">
        <f t="shared" si="9"/>
        <v>1.7237860394194329</v>
      </c>
      <c r="AS45" s="21" t="str">
        <f t="shared" si="9"/>
        <v>na</v>
      </c>
      <c r="AT45" s="21" t="str">
        <f t="shared" si="9"/>
        <v>na</v>
      </c>
      <c r="AU45" s="53">
        <f t="shared" si="9"/>
        <v>24.835042585708287</v>
      </c>
    </row>
    <row r="46" spans="1:47" ht="16.5" x14ac:dyDescent="0.35">
      <c r="A46" s="1" t="s">
        <v>183</v>
      </c>
      <c r="B46" s="48"/>
      <c r="D46">
        <v>1</v>
      </c>
      <c r="F46">
        <v>1</v>
      </c>
      <c r="G46" s="49"/>
      <c r="H46" t="s">
        <v>245</v>
      </c>
      <c r="I46" t="s">
        <v>246</v>
      </c>
      <c r="J46" s="19">
        <v>18</v>
      </c>
      <c r="K46" s="34"/>
      <c r="L46" s="21">
        <v>0.79692703853128022</v>
      </c>
      <c r="M46" s="60">
        <v>67.8</v>
      </c>
      <c r="N46" s="21">
        <v>0</v>
      </c>
      <c r="O46" s="21">
        <v>0</v>
      </c>
      <c r="P46" s="21">
        <f t="shared" si="6"/>
        <v>0.01</v>
      </c>
      <c r="Q46" s="21">
        <f t="shared" si="7"/>
        <v>0.01</v>
      </c>
      <c r="R46" s="23">
        <v>1</v>
      </c>
      <c r="S46">
        <v>0</v>
      </c>
      <c r="T46">
        <v>0.125</v>
      </c>
      <c r="U46">
        <v>0.25</v>
      </c>
      <c r="V46">
        <v>1</v>
      </c>
      <c r="W46">
        <v>0.25</v>
      </c>
      <c r="X46" s="3">
        <v>0.25</v>
      </c>
      <c r="Y46">
        <v>1</v>
      </c>
      <c r="Z46">
        <v>0</v>
      </c>
      <c r="AA46">
        <v>0.25</v>
      </c>
      <c r="AB46" s="52">
        <f t="shared" si="8"/>
        <v>-4.6051701859880909</v>
      </c>
      <c r="AC46" s="21" t="str">
        <f t="shared" si="8"/>
        <v>na</v>
      </c>
      <c r="AD46" s="21">
        <f t="shared" si="8"/>
        <v>-1.6746073403593058</v>
      </c>
      <c r="AE46" s="21">
        <f t="shared" si="8"/>
        <v>-3.4594937006934927</v>
      </c>
      <c r="AF46" s="21">
        <f t="shared" si="8"/>
        <v>-12.56326321775316</v>
      </c>
      <c r="AG46" s="21">
        <f t="shared" si="8"/>
        <v>-1.7502374349510512</v>
      </c>
      <c r="AH46" s="21">
        <f t="shared" si="8"/>
        <v>-2.2231856070287335</v>
      </c>
      <c r="AI46" s="21">
        <f t="shared" si="8"/>
        <v>-5.7873403103605128</v>
      </c>
      <c r="AJ46" s="21" t="str">
        <f t="shared" si="8"/>
        <v>na</v>
      </c>
      <c r="AK46" s="21">
        <f t="shared" si="8"/>
        <v>-2.1096310349219185</v>
      </c>
      <c r="AL46" s="52">
        <f t="shared" si="9"/>
        <v>1</v>
      </c>
      <c r="AM46" s="21" t="str">
        <f t="shared" si="9"/>
        <v>na</v>
      </c>
      <c r="AN46" s="21">
        <f t="shared" si="9"/>
        <v>0.13223140495867769</v>
      </c>
      <c r="AO46" s="21">
        <f t="shared" si="9"/>
        <v>0.56433075550267697</v>
      </c>
      <c r="AP46" s="21">
        <f t="shared" si="9"/>
        <v>7.4424092744545316</v>
      </c>
      <c r="AQ46" s="21">
        <f t="shared" si="9"/>
        <v>0.14444501831569651</v>
      </c>
      <c r="AR46" s="21">
        <f t="shared" si="9"/>
        <v>0.23305588585017831</v>
      </c>
      <c r="AS46" s="21">
        <f t="shared" si="9"/>
        <v>1.5793074088753833</v>
      </c>
      <c r="AT46" s="21" t="str">
        <f t="shared" si="9"/>
        <v>na</v>
      </c>
      <c r="AU46" s="53">
        <f t="shared" si="9"/>
        <v>0.20985612184388749</v>
      </c>
    </row>
    <row r="47" spans="1:47" ht="16.5" x14ac:dyDescent="0.35">
      <c r="A47" s="1" t="s">
        <v>61</v>
      </c>
      <c r="B47" s="48">
        <v>1</v>
      </c>
      <c r="D47">
        <v>1</v>
      </c>
      <c r="E47">
        <v>1</v>
      </c>
      <c r="F47">
        <v>1</v>
      </c>
      <c r="G47" s="49">
        <v>1</v>
      </c>
      <c r="H47" t="s">
        <v>245</v>
      </c>
      <c r="I47" t="s">
        <v>246</v>
      </c>
      <c r="J47" s="19">
        <v>9</v>
      </c>
      <c r="K47" s="34"/>
      <c r="L47" s="21">
        <v>20.563270767923726</v>
      </c>
      <c r="M47" s="60">
        <v>67.8</v>
      </c>
      <c r="N47" s="21">
        <v>0.65505952380952381</v>
      </c>
      <c r="O47" s="21">
        <v>0.90189350163414916</v>
      </c>
      <c r="P47" s="21">
        <f t="shared" si="6"/>
        <v>3.1855804030521219E-2</v>
      </c>
      <c r="Q47" s="21">
        <f t="shared" si="7"/>
        <v>4.38594381123939E-2</v>
      </c>
      <c r="R47" s="25">
        <v>1</v>
      </c>
      <c r="S47">
        <v>0</v>
      </c>
      <c r="T47">
        <v>0.25</v>
      </c>
      <c r="U47">
        <v>0.25</v>
      </c>
      <c r="V47">
        <v>0.15</v>
      </c>
      <c r="W47">
        <v>1</v>
      </c>
      <c r="X47">
        <v>0</v>
      </c>
      <c r="Y47">
        <v>1</v>
      </c>
      <c r="Z47">
        <v>0</v>
      </c>
      <c r="AA47">
        <v>0</v>
      </c>
      <c r="AB47" s="52">
        <f t="shared" si="8"/>
        <v>-3.4465356834082108</v>
      </c>
      <c r="AC47" s="21" t="str">
        <f t="shared" si="8"/>
        <v>na</v>
      </c>
      <c r="AD47" s="21">
        <f t="shared" si="8"/>
        <v>-2.5065714061150626</v>
      </c>
      <c r="AE47" s="21">
        <f t="shared" si="8"/>
        <v>-2.5891048548529976</v>
      </c>
      <c r="AF47" s="21">
        <f t="shared" si="8"/>
        <v>-1.4103626977277175</v>
      </c>
      <c r="AG47" s="21">
        <f t="shared" si="8"/>
        <v>-5.239550792150685</v>
      </c>
      <c r="AH47" s="21" t="str">
        <f t="shared" si="8"/>
        <v>na</v>
      </c>
      <c r="AI47" s="21">
        <f t="shared" si="8"/>
        <v>-4.3312785599919277</v>
      </c>
      <c r="AJ47" s="21" t="str">
        <f t="shared" si="8"/>
        <v>na</v>
      </c>
      <c r="AK47" s="21" t="str">
        <f t="shared" si="8"/>
        <v>na</v>
      </c>
      <c r="AL47" s="52">
        <f t="shared" si="9"/>
        <v>1.8956099740788872</v>
      </c>
      <c r="AM47" s="21" t="str">
        <f t="shared" si="9"/>
        <v>na</v>
      </c>
      <c r="AN47" s="21">
        <f t="shared" si="9"/>
        <v>1.0026366805045355</v>
      </c>
      <c r="AO47" s="21">
        <f t="shared" si="9"/>
        <v>1.0697510088103483</v>
      </c>
      <c r="AP47" s="21">
        <f t="shared" si="9"/>
        <v>0.31742786816624757</v>
      </c>
      <c r="AQ47" s="21">
        <f t="shared" si="9"/>
        <v>4.3809826788038695</v>
      </c>
      <c r="AR47" s="21" t="str">
        <f t="shared" si="9"/>
        <v>na</v>
      </c>
      <c r="AS47" s="21">
        <f t="shared" si="9"/>
        <v>2.9937508764008598</v>
      </c>
      <c r="AT47" s="21" t="str">
        <f t="shared" si="9"/>
        <v>na</v>
      </c>
      <c r="AU47" s="53" t="str">
        <f t="shared" si="9"/>
        <v>na</v>
      </c>
    </row>
    <row r="48" spans="1:47" ht="16.5" x14ac:dyDescent="0.35">
      <c r="A48" s="1" t="s">
        <v>98</v>
      </c>
      <c r="B48" s="48">
        <v>1</v>
      </c>
      <c r="C48">
        <v>1</v>
      </c>
      <c r="D48">
        <v>1</v>
      </c>
      <c r="G48" s="49">
        <v>1</v>
      </c>
      <c r="H48" t="s">
        <v>245</v>
      </c>
      <c r="I48" t="s">
        <v>246</v>
      </c>
      <c r="J48" s="19">
        <v>3</v>
      </c>
      <c r="K48" s="34"/>
      <c r="L48" s="21">
        <v>18.602212612607985</v>
      </c>
      <c r="M48" s="60">
        <v>67.8</v>
      </c>
      <c r="N48" s="21">
        <v>0.28799999999999998</v>
      </c>
      <c r="O48" s="21">
        <v>0.20268387877919922</v>
      </c>
      <c r="P48" s="21">
        <f t="shared" si="6"/>
        <v>1.5482029261659055E-2</v>
      </c>
      <c r="Q48" s="21">
        <f t="shared" si="7"/>
        <v>1.0895686604604582E-2</v>
      </c>
      <c r="R48" s="23">
        <v>1</v>
      </c>
      <c r="S48">
        <v>0.25</v>
      </c>
      <c r="T48">
        <v>0</v>
      </c>
      <c r="U48">
        <v>1</v>
      </c>
      <c r="V48">
        <v>0.3</v>
      </c>
      <c r="W48">
        <v>0.25</v>
      </c>
      <c r="X48">
        <v>0.25</v>
      </c>
      <c r="Y48">
        <v>0</v>
      </c>
      <c r="Z48">
        <v>0</v>
      </c>
      <c r="AA48">
        <v>0.125</v>
      </c>
      <c r="AB48" s="52">
        <f t="shared" si="8"/>
        <v>-4.1680753301575404</v>
      </c>
      <c r="AC48" s="21">
        <f t="shared" si="8"/>
        <v>-2.0377257169659084</v>
      </c>
      <c r="AD48" s="21" t="str">
        <f t="shared" si="8"/>
        <v>na</v>
      </c>
      <c r="AE48" s="21">
        <f t="shared" si="8"/>
        <v>-12.524558065253878</v>
      </c>
      <c r="AF48" s="21">
        <f t="shared" si="8"/>
        <v>-3.4112503144956303</v>
      </c>
      <c r="AG48" s="21">
        <f t="shared" si="8"/>
        <v>-1.5841155006028163</v>
      </c>
      <c r="AH48" s="21">
        <f t="shared" si="8"/>
        <v>-2.0121742973174332</v>
      </c>
      <c r="AI48" s="21" t="str">
        <f t="shared" si="8"/>
        <v>na</v>
      </c>
      <c r="AJ48" s="21" t="str">
        <f t="shared" si="8"/>
        <v>na</v>
      </c>
      <c r="AK48" s="21">
        <f t="shared" si="8"/>
        <v>-0.95469881863943651</v>
      </c>
      <c r="AL48" s="52">
        <f t="shared" si="9"/>
        <v>0.49528301886792458</v>
      </c>
      <c r="AM48" s="21">
        <f t="shared" si="9"/>
        <v>0.11837875611460517</v>
      </c>
      <c r="AN48" s="21" t="str">
        <f t="shared" si="9"/>
        <v>na</v>
      </c>
      <c r="AO48" s="21">
        <f t="shared" si="9"/>
        <v>4.4720550436061206</v>
      </c>
      <c r="AP48" s="21">
        <f t="shared" si="9"/>
        <v>0.33174890397922324</v>
      </c>
      <c r="AQ48" s="21">
        <f t="shared" si="9"/>
        <v>7.1541164731830822E-2</v>
      </c>
      <c r="AR48" s="21">
        <f t="shared" si="9"/>
        <v>0.11542862270881475</v>
      </c>
      <c r="AS48" s="21" t="str">
        <f t="shared" si="9"/>
        <v>na</v>
      </c>
      <c r="AT48" s="21" t="str">
        <f t="shared" si="9"/>
        <v>na</v>
      </c>
      <c r="AU48" s="53">
        <f t="shared" si="9"/>
        <v>2.5984543388688903E-2</v>
      </c>
    </row>
    <row r="49" spans="1:47" ht="16.5" x14ac:dyDescent="0.35">
      <c r="A49" s="1" t="s">
        <v>107</v>
      </c>
      <c r="B49" s="48"/>
      <c r="D49">
        <v>1</v>
      </c>
      <c r="G49" s="49"/>
      <c r="H49" t="s">
        <v>245</v>
      </c>
      <c r="I49" t="s">
        <v>246</v>
      </c>
      <c r="J49" s="19">
        <v>18</v>
      </c>
      <c r="K49" s="34"/>
      <c r="L49" s="21">
        <v>10.33297701405011</v>
      </c>
      <c r="M49" s="60">
        <v>67.8</v>
      </c>
      <c r="N49" s="21">
        <v>0.50311538461538463</v>
      </c>
      <c r="O49" s="21">
        <v>1.2431418559132987</v>
      </c>
      <c r="P49" s="21">
        <f t="shared" si="6"/>
        <v>4.8690264570537711E-2</v>
      </c>
      <c r="Q49" s="21">
        <f t="shared" si="7"/>
        <v>0.12030819910108727</v>
      </c>
      <c r="R49" s="23">
        <v>1</v>
      </c>
      <c r="S49">
        <v>1</v>
      </c>
      <c r="T49">
        <v>0.25</v>
      </c>
      <c r="U49">
        <v>0.25</v>
      </c>
      <c r="V49">
        <v>0.3</v>
      </c>
      <c r="W49">
        <v>0.25</v>
      </c>
      <c r="X49">
        <v>0</v>
      </c>
      <c r="Y49">
        <v>0</v>
      </c>
      <c r="Z49">
        <v>0</v>
      </c>
      <c r="AA49">
        <v>0</v>
      </c>
      <c r="AB49" s="52">
        <f t="shared" si="8"/>
        <v>-3.0222761750266134</v>
      </c>
      <c r="AC49" s="21">
        <f t="shared" si="8"/>
        <v>-5.910228964496488</v>
      </c>
      <c r="AD49" s="21">
        <f t="shared" si="8"/>
        <v>-2.1980190363829917</v>
      </c>
      <c r="AE49" s="21">
        <f t="shared" si="8"/>
        <v>-2.2703928339224317</v>
      </c>
      <c r="AF49" s="21">
        <f t="shared" si="8"/>
        <v>-2.4735014931130119</v>
      </c>
      <c r="AG49" s="21">
        <f t="shared" si="8"/>
        <v>-1.1486439559577948</v>
      </c>
      <c r="AH49" s="21" t="str">
        <f t="shared" si="8"/>
        <v>na</v>
      </c>
      <c r="AI49" s="21" t="str">
        <f t="shared" si="8"/>
        <v>na</v>
      </c>
      <c r="AJ49" s="21" t="str">
        <f t="shared" si="8"/>
        <v>na</v>
      </c>
      <c r="AK49" s="21" t="str">
        <f t="shared" si="8"/>
        <v>na</v>
      </c>
      <c r="AL49" s="52">
        <f t="shared" si="9"/>
        <v>6.1052883871706367</v>
      </c>
      <c r="AM49" s="21">
        <f t="shared" si="9"/>
        <v>23.347828775431807</v>
      </c>
      <c r="AN49" s="21">
        <f t="shared" si="9"/>
        <v>3.2292434444538909</v>
      </c>
      <c r="AO49" s="21">
        <f t="shared" si="9"/>
        <v>3.4454020080937258</v>
      </c>
      <c r="AP49" s="21">
        <f t="shared" si="9"/>
        <v>4.0894249424308464</v>
      </c>
      <c r="AQ49" s="21">
        <f t="shared" si="9"/>
        <v>0.88187849290747178</v>
      </c>
      <c r="AR49" s="21" t="str">
        <f t="shared" si="9"/>
        <v>na</v>
      </c>
      <c r="AS49" s="21" t="str">
        <f t="shared" si="9"/>
        <v>na</v>
      </c>
      <c r="AT49" s="21" t="str">
        <f t="shared" si="9"/>
        <v>na</v>
      </c>
      <c r="AU49" s="53" t="str">
        <f t="shared" si="9"/>
        <v>na</v>
      </c>
    </row>
    <row r="50" spans="1:47" ht="16.5" x14ac:dyDescent="0.35">
      <c r="A50" s="1" t="s">
        <v>108</v>
      </c>
      <c r="B50" s="48">
        <v>1</v>
      </c>
      <c r="D50">
        <v>1</v>
      </c>
      <c r="E50">
        <v>1</v>
      </c>
      <c r="F50">
        <v>1</v>
      </c>
      <c r="G50" s="49">
        <v>1</v>
      </c>
      <c r="H50" t="s">
        <v>245</v>
      </c>
      <c r="I50" t="s">
        <v>246</v>
      </c>
      <c r="J50" s="19">
        <v>2</v>
      </c>
      <c r="K50" s="34"/>
      <c r="L50" s="21">
        <v>525.49924420539367</v>
      </c>
      <c r="M50" s="60">
        <v>67.8</v>
      </c>
      <c r="N50" s="21">
        <v>31.487108669108675</v>
      </c>
      <c r="O50" s="21">
        <v>32.870736770665609</v>
      </c>
      <c r="P50" s="21">
        <f t="shared" si="6"/>
        <v>5.9918466137321033E-2</v>
      </c>
      <c r="Q50" s="21">
        <f t="shared" si="7"/>
        <v>6.2551444427611652E-2</v>
      </c>
      <c r="R50" s="23">
        <v>1</v>
      </c>
      <c r="S50">
        <v>0.125</v>
      </c>
      <c r="T50">
        <v>0.125</v>
      </c>
      <c r="U50">
        <v>0.125</v>
      </c>
      <c r="V50">
        <v>0.15</v>
      </c>
      <c r="W50">
        <v>1</v>
      </c>
      <c r="X50">
        <v>0</v>
      </c>
      <c r="Y50">
        <v>1</v>
      </c>
      <c r="Z50">
        <v>0</v>
      </c>
      <c r="AA50">
        <v>1</v>
      </c>
      <c r="AB50" s="52">
        <f t="shared" si="8"/>
        <v>-2.8147705386101491</v>
      </c>
      <c r="AC50" s="21">
        <f t="shared" si="8"/>
        <v>-0.68805502054914758</v>
      </c>
      <c r="AD50" s="21">
        <f t="shared" si="8"/>
        <v>-1.0235529231309632</v>
      </c>
      <c r="AE50" s="21">
        <f t="shared" si="8"/>
        <v>-1.0572552754779585</v>
      </c>
      <c r="AF50" s="21">
        <f t="shared" si="8"/>
        <v>-1.151837014028245</v>
      </c>
      <c r="AG50" s="21">
        <f t="shared" si="8"/>
        <v>-4.2791180942345797</v>
      </c>
      <c r="AH50" s="21" t="str">
        <f t="shared" si="8"/>
        <v>na</v>
      </c>
      <c r="AI50" s="21">
        <f t="shared" si="8"/>
        <v>-3.5373361558012602</v>
      </c>
      <c r="AJ50" s="21" t="str">
        <f t="shared" si="8"/>
        <v>na</v>
      </c>
      <c r="AK50" s="21">
        <f t="shared" si="8"/>
        <v>-5.1577918249392676</v>
      </c>
      <c r="AL50" s="52">
        <f t="shared" si="9"/>
        <v>1.0898163298136367</v>
      </c>
      <c r="AM50" s="21">
        <f t="shared" si="9"/>
        <v>6.5119889337012363E-2</v>
      </c>
      <c r="AN50" s="21">
        <f t="shared" si="9"/>
        <v>0.14410794443816685</v>
      </c>
      <c r="AO50" s="21">
        <f t="shared" si="9"/>
        <v>0.15375421819072105</v>
      </c>
      <c r="AP50" s="21">
        <f t="shared" si="9"/>
        <v>0.18249433111028268</v>
      </c>
      <c r="AQ50" s="21">
        <f t="shared" si="9"/>
        <v>2.5186966355308145</v>
      </c>
      <c r="AR50" s="21" t="str">
        <f t="shared" si="9"/>
        <v>na</v>
      </c>
      <c r="AS50" s="21">
        <f t="shared" si="9"/>
        <v>1.7211550039880548</v>
      </c>
      <c r="AT50" s="21" t="str">
        <f t="shared" si="9"/>
        <v>na</v>
      </c>
      <c r="AU50" s="53">
        <f t="shared" si="9"/>
        <v>3.6592740559492611</v>
      </c>
    </row>
    <row r="51" spans="1:47" ht="16.5" x14ac:dyDescent="0.35">
      <c r="A51" s="1" t="s">
        <v>109</v>
      </c>
      <c r="B51" s="48"/>
      <c r="D51">
        <v>1</v>
      </c>
      <c r="G51" s="49"/>
      <c r="H51" t="s">
        <v>245</v>
      </c>
      <c r="I51" t="s">
        <v>246</v>
      </c>
      <c r="J51" s="19">
        <v>9</v>
      </c>
      <c r="K51" s="34"/>
      <c r="L51" s="21">
        <v>0.83813398025252617</v>
      </c>
      <c r="M51" s="60">
        <v>67.8</v>
      </c>
      <c r="N51" s="21">
        <v>0</v>
      </c>
      <c r="O51" s="21">
        <v>0</v>
      </c>
      <c r="P51" s="21">
        <f t="shared" si="6"/>
        <v>0.01</v>
      </c>
      <c r="Q51" s="21">
        <f t="shared" si="7"/>
        <v>0.01</v>
      </c>
      <c r="R51" s="23">
        <v>1</v>
      </c>
      <c r="S51">
        <v>0.25</v>
      </c>
      <c r="T51">
        <v>0</v>
      </c>
      <c r="U51">
        <v>0.375</v>
      </c>
      <c r="V51">
        <v>1</v>
      </c>
      <c r="W51">
        <v>1</v>
      </c>
      <c r="X51">
        <v>0</v>
      </c>
      <c r="Y51">
        <v>1</v>
      </c>
      <c r="Z51">
        <v>1</v>
      </c>
      <c r="AA51">
        <v>0</v>
      </c>
      <c r="AB51" s="52">
        <f t="shared" si="8"/>
        <v>-4.6051701859880909</v>
      </c>
      <c r="AC51" s="21">
        <f t="shared" si="8"/>
        <v>-2.2514165353719555</v>
      </c>
      <c r="AD51" s="21" t="str">
        <f t="shared" si="8"/>
        <v>na</v>
      </c>
      <c r="AE51" s="21">
        <f t="shared" si="8"/>
        <v>-5.1892405510402382</v>
      </c>
      <c r="AF51" s="21">
        <f t="shared" si="8"/>
        <v>-12.56326321775316</v>
      </c>
      <c r="AG51" s="21">
        <f t="shared" si="8"/>
        <v>-7.0009497398042049</v>
      </c>
      <c r="AH51" s="21" t="str">
        <f t="shared" si="8"/>
        <v>na</v>
      </c>
      <c r="AI51" s="21">
        <f t="shared" si="8"/>
        <v>-5.7873403103605128</v>
      </c>
      <c r="AJ51" s="21">
        <f t="shared" si="8"/>
        <v>-6.2797775263473969</v>
      </c>
      <c r="AK51" s="21" t="str">
        <f t="shared" si="8"/>
        <v>na</v>
      </c>
      <c r="AL51" s="52">
        <f t="shared" si="9"/>
        <v>1</v>
      </c>
      <c r="AM51" s="21">
        <f t="shared" si="9"/>
        <v>0.23901234567901236</v>
      </c>
      <c r="AN51" s="21" t="str">
        <f t="shared" si="9"/>
        <v>na</v>
      </c>
      <c r="AO51" s="21">
        <f t="shared" si="9"/>
        <v>1.2697441998810231</v>
      </c>
      <c r="AP51" s="21">
        <f t="shared" si="9"/>
        <v>7.4424092744545316</v>
      </c>
      <c r="AQ51" s="21">
        <f t="shared" si="9"/>
        <v>2.3111202930511441</v>
      </c>
      <c r="AR51" s="21" t="str">
        <f t="shared" si="9"/>
        <v>na</v>
      </c>
      <c r="AS51" s="21">
        <f t="shared" si="9"/>
        <v>1.5793074088753833</v>
      </c>
      <c r="AT51" s="21">
        <f t="shared" si="9"/>
        <v>1.8595041322314052</v>
      </c>
      <c r="AU51" s="53" t="str">
        <f t="shared" si="9"/>
        <v>na</v>
      </c>
    </row>
    <row r="52" spans="1:47" ht="16.5" x14ac:dyDescent="0.35">
      <c r="A52" s="1" t="s">
        <v>232</v>
      </c>
      <c r="B52" s="48">
        <v>1</v>
      </c>
      <c r="C52">
        <v>1</v>
      </c>
      <c r="E52">
        <v>1</v>
      </c>
      <c r="G52" s="49">
        <v>1</v>
      </c>
      <c r="H52" t="s">
        <v>245</v>
      </c>
      <c r="I52" t="s">
        <v>246</v>
      </c>
      <c r="J52" s="19">
        <v>50</v>
      </c>
      <c r="K52" s="34"/>
      <c r="L52" s="21">
        <v>0.79372438613832763</v>
      </c>
      <c r="M52" s="60">
        <v>67.8</v>
      </c>
      <c r="N52" s="21">
        <v>0</v>
      </c>
      <c r="O52" s="21">
        <v>0</v>
      </c>
      <c r="P52" s="21">
        <f t="shared" si="6"/>
        <v>0.01</v>
      </c>
      <c r="Q52" s="21">
        <f t="shared" si="7"/>
        <v>0.01</v>
      </c>
      <c r="R52" s="23">
        <v>1</v>
      </c>
      <c r="S52">
        <v>1</v>
      </c>
      <c r="T52">
        <v>0.375</v>
      </c>
      <c r="U52">
        <v>0.125</v>
      </c>
      <c r="V52">
        <v>0.1</v>
      </c>
      <c r="W52">
        <v>0.05</v>
      </c>
      <c r="X52">
        <v>0</v>
      </c>
      <c r="Y52">
        <v>0</v>
      </c>
      <c r="Z52">
        <v>0</v>
      </c>
      <c r="AA52">
        <v>0.125</v>
      </c>
      <c r="AB52" s="52">
        <f t="shared" si="8"/>
        <v>-4.6051701859880909</v>
      </c>
      <c r="AC52" s="21">
        <f t="shared" si="8"/>
        <v>-9.0056661414878221</v>
      </c>
      <c r="AD52" s="21">
        <f t="shared" si="8"/>
        <v>-5.0238220210779172</v>
      </c>
      <c r="AE52" s="21">
        <f t="shared" si="8"/>
        <v>-1.7297468503467464</v>
      </c>
      <c r="AF52" s="21">
        <f t="shared" si="8"/>
        <v>-1.2563263217753162</v>
      </c>
      <c r="AG52" s="21">
        <f t="shared" si="8"/>
        <v>-0.35004748699021027</v>
      </c>
      <c r="AH52" s="21" t="str">
        <f t="shared" si="8"/>
        <v>na</v>
      </c>
      <c r="AI52" s="21" t="str">
        <f t="shared" si="8"/>
        <v>na</v>
      </c>
      <c r="AJ52" s="21" t="str">
        <f t="shared" si="8"/>
        <v>na</v>
      </c>
      <c r="AK52" s="21">
        <f t="shared" si="8"/>
        <v>-1.0548155174609593</v>
      </c>
      <c r="AL52" s="52">
        <f t="shared" si="9"/>
        <v>1</v>
      </c>
      <c r="AM52" s="21">
        <f t="shared" si="9"/>
        <v>3.8241975308641978</v>
      </c>
      <c r="AN52" s="21">
        <f t="shared" si="9"/>
        <v>1.190082644628099</v>
      </c>
      <c r="AO52" s="21">
        <f t="shared" si="9"/>
        <v>0.14108268887566924</v>
      </c>
      <c r="AP52" s="21">
        <f t="shared" si="9"/>
        <v>7.4424092744545325E-2</v>
      </c>
      <c r="AQ52" s="21">
        <f t="shared" si="9"/>
        <v>5.7778007326278608E-3</v>
      </c>
      <c r="AR52" s="21" t="str">
        <f t="shared" si="9"/>
        <v>na</v>
      </c>
      <c r="AS52" s="21" t="str">
        <f t="shared" si="9"/>
        <v>na</v>
      </c>
      <c r="AT52" s="21" t="str">
        <f t="shared" si="9"/>
        <v>na</v>
      </c>
      <c r="AU52" s="53">
        <f t="shared" si="9"/>
        <v>5.2464030460971874E-2</v>
      </c>
    </row>
    <row r="53" spans="1:47" ht="16.5" x14ac:dyDescent="0.35">
      <c r="A53" s="14" t="s">
        <v>62</v>
      </c>
      <c r="B53" s="33"/>
      <c r="C53" s="15"/>
      <c r="D53" s="15">
        <v>1</v>
      </c>
      <c r="E53" s="15">
        <v>1</v>
      </c>
      <c r="F53" s="15"/>
      <c r="G53" s="37"/>
      <c r="H53" t="s">
        <v>245</v>
      </c>
      <c r="I53" t="s">
        <v>246</v>
      </c>
      <c r="J53" s="19">
        <v>2</v>
      </c>
      <c r="K53" s="34"/>
      <c r="L53" s="21">
        <v>76.327173964284952</v>
      </c>
      <c r="M53" s="60">
        <v>67.8</v>
      </c>
      <c r="N53" s="21">
        <v>15.306779761904764</v>
      </c>
      <c r="O53" s="21">
        <v>18.719696942018139</v>
      </c>
      <c r="P53" s="21">
        <f t="shared" si="6"/>
        <v>0.20054168085755567</v>
      </c>
      <c r="Q53" s="21">
        <f t="shared" si="7"/>
        <v>0.24525599429080747</v>
      </c>
      <c r="R53" s="26">
        <v>1</v>
      </c>
      <c r="S53" s="15">
        <v>0.25</v>
      </c>
      <c r="T53" s="15">
        <v>0</v>
      </c>
      <c r="U53" s="15">
        <v>0.25</v>
      </c>
      <c r="V53" s="15">
        <v>0.15</v>
      </c>
      <c r="W53" s="15">
        <v>1</v>
      </c>
      <c r="X53" s="15">
        <v>0</v>
      </c>
      <c r="Y53" s="15">
        <v>0.25</v>
      </c>
      <c r="Z53" s="15">
        <v>0</v>
      </c>
      <c r="AA53" s="15">
        <v>0.25</v>
      </c>
      <c r="AB53" s="52">
        <f t="shared" si="8"/>
        <v>-1.60673316926418</v>
      </c>
      <c r="AC53" s="21">
        <f t="shared" si="8"/>
        <v>-0.78551399386248799</v>
      </c>
      <c r="AD53" s="21" t="str">
        <f t="shared" si="8"/>
        <v>na</v>
      </c>
      <c r="AE53" s="21">
        <f t="shared" si="8"/>
        <v>-1.2070093076423596</v>
      </c>
      <c r="AF53" s="21">
        <f t="shared" si="8"/>
        <v>-0.65749399840571399</v>
      </c>
      <c r="AG53" s="21">
        <f t="shared" si="8"/>
        <v>-2.4426150845674601</v>
      </c>
      <c r="AH53" s="21" t="str">
        <f t="shared" si="8"/>
        <v>na</v>
      </c>
      <c r="AI53" s="21">
        <f t="shared" si="8"/>
        <v>-0.50479739417495306</v>
      </c>
      <c r="AJ53" s="21" t="str">
        <f t="shared" si="8"/>
        <v>na</v>
      </c>
      <c r="AK53" s="21">
        <f t="shared" si="8"/>
        <v>-0.73604536245621643</v>
      </c>
      <c r="AL53" s="52">
        <f t="shared" si="9"/>
        <v>1.495649947655751</v>
      </c>
      <c r="AM53" s="21">
        <f t="shared" si="9"/>
        <v>0.35747880230389301</v>
      </c>
      <c r="AN53" s="21" t="str">
        <f t="shared" si="9"/>
        <v>na</v>
      </c>
      <c r="AO53" s="21">
        <f t="shared" si="9"/>
        <v>0.84404126492810916</v>
      </c>
      <c r="AP53" s="21">
        <f t="shared" si="9"/>
        <v>0.25045287843983838</v>
      </c>
      <c r="AQ53" s="21">
        <f t="shared" si="9"/>
        <v>3.4566269453280873</v>
      </c>
      <c r="AR53" s="21" t="str">
        <f t="shared" si="9"/>
        <v>na</v>
      </c>
      <c r="AS53" s="21">
        <f t="shared" si="9"/>
        <v>0.14763069021355041</v>
      </c>
      <c r="AT53" s="21" t="str">
        <f t="shared" si="9"/>
        <v>na</v>
      </c>
      <c r="AU53" s="53">
        <f t="shared" si="9"/>
        <v>0.31387129765104926</v>
      </c>
    </row>
    <row r="54" spans="1:47" ht="16.5" x14ac:dyDescent="0.35">
      <c r="A54" s="10" t="s">
        <v>114</v>
      </c>
      <c r="B54" s="48"/>
      <c r="D54">
        <v>1</v>
      </c>
      <c r="E54">
        <v>1</v>
      </c>
      <c r="F54">
        <v>1</v>
      </c>
      <c r="G54" s="49">
        <v>1</v>
      </c>
      <c r="H54" t="s">
        <v>245</v>
      </c>
      <c r="I54" t="s">
        <v>246</v>
      </c>
      <c r="J54" s="19">
        <v>2</v>
      </c>
      <c r="K54" s="34"/>
      <c r="L54" s="21">
        <v>10.059130642635953</v>
      </c>
      <c r="M54" s="60">
        <v>67.8</v>
      </c>
      <c r="N54" s="21">
        <v>1.7834706959706961</v>
      </c>
      <c r="O54" s="21">
        <v>2.2184267681798624</v>
      </c>
      <c r="P54" s="21">
        <f t="shared" si="6"/>
        <v>0.17729869104308055</v>
      </c>
      <c r="Q54" s="21">
        <f t="shared" si="7"/>
        <v>0.22053861779834016</v>
      </c>
      <c r="R54" s="23">
        <v>1</v>
      </c>
      <c r="S54">
        <v>1</v>
      </c>
      <c r="T54">
        <v>0.25</v>
      </c>
      <c r="U54">
        <v>0.375</v>
      </c>
      <c r="V54">
        <v>0.25</v>
      </c>
      <c r="W54">
        <v>1</v>
      </c>
      <c r="X54">
        <v>0</v>
      </c>
      <c r="Y54">
        <v>0.25</v>
      </c>
      <c r="Z54">
        <v>0</v>
      </c>
      <c r="AA54">
        <v>0.25</v>
      </c>
      <c r="AB54" s="52">
        <f t="shared" si="8"/>
        <v>-1.7299194486529692</v>
      </c>
      <c r="AC54" s="21">
        <f t="shared" si="8"/>
        <v>-3.3829535884769175</v>
      </c>
      <c r="AD54" s="21">
        <f t="shared" si="8"/>
        <v>-1.2581232353839777</v>
      </c>
      <c r="AE54" s="21">
        <f t="shared" si="8"/>
        <v>-1.9493238665309065</v>
      </c>
      <c r="AF54" s="21">
        <f t="shared" si="8"/>
        <v>-1.1798387736605724</v>
      </c>
      <c r="AG54" s="21">
        <f t="shared" si="8"/>
        <v>-2.6298874145365967</v>
      </c>
      <c r="AH54" s="21" t="str">
        <f t="shared" si="8"/>
        <v>na</v>
      </c>
      <c r="AI54" s="21">
        <f t="shared" si="8"/>
        <v>-0.54349959689480254</v>
      </c>
      <c r="AJ54" s="21" t="str">
        <f t="shared" si="8"/>
        <v>na</v>
      </c>
      <c r="AK54" s="21">
        <f t="shared" si="8"/>
        <v>-0.7924770658633713</v>
      </c>
      <c r="AL54" s="52">
        <f t="shared" si="9"/>
        <v>1.5472419723052517</v>
      </c>
      <c r="AM54" s="21">
        <f t="shared" si="9"/>
        <v>5.9169589301391952</v>
      </c>
      <c r="AN54" s="21">
        <f t="shared" si="9"/>
        <v>0.81837591923583564</v>
      </c>
      <c r="AO54" s="21">
        <f t="shared" si="9"/>
        <v>1.9646015201470679</v>
      </c>
      <c r="AP54" s="21">
        <f t="shared" si="9"/>
        <v>0.71970050028187049</v>
      </c>
      <c r="AQ54" s="21">
        <f t="shared" si="9"/>
        <v>3.5758623204551436</v>
      </c>
      <c r="AR54" s="21" t="str">
        <f t="shared" si="9"/>
        <v>na</v>
      </c>
      <c r="AS54" s="21">
        <f t="shared" si="9"/>
        <v>0.15272316938654032</v>
      </c>
      <c r="AT54" s="21" t="str">
        <f t="shared" si="9"/>
        <v>na</v>
      </c>
      <c r="AU54" s="53">
        <f t="shared" si="9"/>
        <v>0.32469819986206772</v>
      </c>
    </row>
    <row r="55" spans="1:47" ht="16.5" x14ac:dyDescent="0.35">
      <c r="A55" s="1" t="s">
        <v>86</v>
      </c>
      <c r="B55" s="48"/>
      <c r="G55" s="49">
        <v>1</v>
      </c>
      <c r="H55" t="s">
        <v>245</v>
      </c>
      <c r="I55" t="s">
        <v>246</v>
      </c>
      <c r="J55" s="19">
        <v>37</v>
      </c>
      <c r="K55" s="34"/>
      <c r="L55" s="21">
        <v>1.8056520375787193E-2</v>
      </c>
      <c r="M55" s="60">
        <v>67.8</v>
      </c>
      <c r="N55" s="21">
        <v>2.3999999999999997E-2</v>
      </c>
      <c r="O55" s="21">
        <v>2.7581782338730976E-2</v>
      </c>
      <c r="P55" s="21">
        <f t="shared" si="6"/>
        <v>1.3291597439882541</v>
      </c>
      <c r="Q55" s="21">
        <f t="shared" si="7"/>
        <v>1.5275247813369757</v>
      </c>
      <c r="R55" s="25">
        <v>1</v>
      </c>
      <c r="S55" s="3">
        <v>0.25</v>
      </c>
      <c r="T55" s="3">
        <v>0</v>
      </c>
      <c r="U55" s="3">
        <v>0.25</v>
      </c>
      <c r="V55" s="3">
        <v>0.25</v>
      </c>
      <c r="W55" s="3">
        <v>1</v>
      </c>
      <c r="X55" s="3">
        <v>0</v>
      </c>
      <c r="Y55" s="3">
        <v>0</v>
      </c>
      <c r="Z55" s="3">
        <v>0</v>
      </c>
      <c r="AA55" s="3">
        <v>0</v>
      </c>
      <c r="AB55" s="52">
        <f t="shared" si="8"/>
        <v>0.28454697114459099</v>
      </c>
      <c r="AC55" s="21">
        <f t="shared" si="8"/>
        <v>0.13911185255957781</v>
      </c>
      <c r="AD55" s="21" t="str">
        <f t="shared" si="8"/>
        <v>na</v>
      </c>
      <c r="AE55" s="21">
        <f t="shared" si="8"/>
        <v>0.21375723685983908</v>
      </c>
      <c r="AF55" s="21">
        <f t="shared" si="8"/>
        <v>0.19406657908001332</v>
      </c>
      <c r="AG55" s="21">
        <f t="shared" si="8"/>
        <v>0.43257881101941764</v>
      </c>
      <c r="AH55" s="21" t="str">
        <f t="shared" si="8"/>
        <v>na</v>
      </c>
      <c r="AI55" s="21" t="str">
        <f t="shared" si="8"/>
        <v>na</v>
      </c>
      <c r="AJ55" s="21" t="str">
        <f t="shared" si="8"/>
        <v>na</v>
      </c>
      <c r="AK55" s="21" t="str">
        <f t="shared" si="8"/>
        <v>na</v>
      </c>
      <c r="AL55" s="52">
        <f t="shared" si="9"/>
        <v>1.3207547169811322</v>
      </c>
      <c r="AM55" s="21">
        <f t="shared" si="9"/>
        <v>0.31567668297228046</v>
      </c>
      <c r="AN55" s="21" t="str">
        <f t="shared" si="9"/>
        <v>na</v>
      </c>
      <c r="AO55" s="21">
        <f t="shared" si="9"/>
        <v>0.74534250726768658</v>
      </c>
      <c r="AP55" s="21">
        <f t="shared" si="9"/>
        <v>0.61434982218374679</v>
      </c>
      <c r="AQ55" s="21">
        <f t="shared" si="9"/>
        <v>3.0524230285581151</v>
      </c>
      <c r="AR55" s="21" t="str">
        <f t="shared" si="9"/>
        <v>na</v>
      </c>
      <c r="AS55" s="21" t="str">
        <f t="shared" si="9"/>
        <v>na</v>
      </c>
      <c r="AT55" s="21" t="str">
        <f t="shared" si="9"/>
        <v>na</v>
      </c>
      <c r="AU55" s="53" t="str">
        <f t="shared" si="9"/>
        <v>na</v>
      </c>
    </row>
    <row r="56" spans="1:47" ht="16.5" x14ac:dyDescent="0.35">
      <c r="A56" s="1" t="s">
        <v>87</v>
      </c>
      <c r="B56" s="48"/>
      <c r="C56">
        <v>1</v>
      </c>
      <c r="E56">
        <v>1</v>
      </c>
      <c r="F56">
        <v>1</v>
      </c>
      <c r="G56" s="49">
        <v>1</v>
      </c>
      <c r="H56" t="s">
        <v>245</v>
      </c>
      <c r="I56" t="s">
        <v>246</v>
      </c>
      <c r="J56" s="19">
        <v>3</v>
      </c>
      <c r="K56" s="34"/>
      <c r="L56" s="21">
        <v>77.025150551442493</v>
      </c>
      <c r="M56" s="60">
        <v>67.8</v>
      </c>
      <c r="N56" s="21">
        <v>12.592307692307692</v>
      </c>
      <c r="O56" s="21">
        <v>1.8222027956689628</v>
      </c>
      <c r="P56" s="21">
        <f t="shared" si="6"/>
        <v>0.16348306497496184</v>
      </c>
      <c r="Q56" s="21">
        <f t="shared" si="7"/>
        <v>2.3657244193920509E-2</v>
      </c>
      <c r="R56" s="25">
        <v>1</v>
      </c>
      <c r="S56" s="3">
        <v>1</v>
      </c>
      <c r="T56" s="3">
        <v>0.125</v>
      </c>
      <c r="U56" s="3">
        <v>0.25</v>
      </c>
      <c r="V56" s="3">
        <v>1</v>
      </c>
      <c r="W56" s="3">
        <v>0.1</v>
      </c>
      <c r="X56" s="3">
        <v>0</v>
      </c>
      <c r="Y56" s="3">
        <v>0</v>
      </c>
      <c r="Z56" s="3">
        <v>0</v>
      </c>
      <c r="AA56" s="3">
        <v>0</v>
      </c>
      <c r="AB56" s="52">
        <f t="shared" si="8"/>
        <v>-1.8110458721442044</v>
      </c>
      <c r="AC56" s="21">
        <f t="shared" si="8"/>
        <v>-3.5416008166375552</v>
      </c>
      <c r="AD56" s="21">
        <f t="shared" si="8"/>
        <v>-0.65856213532516528</v>
      </c>
      <c r="AE56" s="21">
        <f t="shared" si="8"/>
        <v>-1.3604929966351584</v>
      </c>
      <c r="AF56" s="21">
        <f t="shared" si="8"/>
        <v>-4.940674301332284</v>
      </c>
      <c r="AG56" s="21">
        <f t="shared" si="8"/>
        <v>-0.27532187987187312</v>
      </c>
      <c r="AH56" s="21" t="str">
        <f t="shared" si="8"/>
        <v>na</v>
      </c>
      <c r="AI56" s="21" t="str">
        <f t="shared" si="8"/>
        <v>na</v>
      </c>
      <c r="AJ56" s="21" t="str">
        <f t="shared" si="8"/>
        <v>na</v>
      </c>
      <c r="AK56" s="21" t="str">
        <f t="shared" si="8"/>
        <v>na</v>
      </c>
      <c r="AL56" s="52">
        <f t="shared" si="9"/>
        <v>2.0940293429168765E-2</v>
      </c>
      <c r="AM56" s="21">
        <f t="shared" si="9"/>
        <v>8.0079818427398974E-2</v>
      </c>
      <c r="AN56" s="21">
        <f t="shared" si="9"/>
        <v>2.7689644203859527E-3</v>
      </c>
      <c r="AO56" s="21">
        <f t="shared" si="9"/>
        <v>1.1817251611330551E-2</v>
      </c>
      <c r="AP56" s="21">
        <f t="shared" si="9"/>
        <v>0.15584623402704489</v>
      </c>
      <c r="AQ56" s="21">
        <f t="shared" si="9"/>
        <v>4.839553708659747E-4</v>
      </c>
      <c r="AR56" s="21" t="str">
        <f t="shared" si="9"/>
        <v>na</v>
      </c>
      <c r="AS56" s="21" t="str">
        <f t="shared" si="9"/>
        <v>na</v>
      </c>
      <c r="AT56" s="21" t="str">
        <f t="shared" si="9"/>
        <v>na</v>
      </c>
      <c r="AU56" s="53" t="str">
        <f t="shared" si="9"/>
        <v>na</v>
      </c>
    </row>
    <row r="57" spans="1:47" ht="16.5" x14ac:dyDescent="0.35">
      <c r="A57" s="1" t="s">
        <v>236</v>
      </c>
      <c r="B57" s="48">
        <v>1</v>
      </c>
      <c r="C57">
        <v>1</v>
      </c>
      <c r="G57" s="49"/>
      <c r="H57" t="s">
        <v>245</v>
      </c>
      <c r="I57" t="s">
        <v>246</v>
      </c>
      <c r="J57" s="19">
        <v>45</v>
      </c>
      <c r="K57" s="34"/>
      <c r="L57" s="21">
        <v>2.584952498636393</v>
      </c>
      <c r="M57" s="60">
        <v>67.8</v>
      </c>
      <c r="N57" s="21">
        <v>0</v>
      </c>
      <c r="O57" s="21">
        <v>0</v>
      </c>
      <c r="P57" s="21">
        <f t="shared" si="6"/>
        <v>0.01</v>
      </c>
      <c r="Q57" s="21">
        <f t="shared" si="7"/>
        <v>0.01</v>
      </c>
      <c r="R57" s="25">
        <v>1</v>
      </c>
      <c r="S57" s="3">
        <v>0.25</v>
      </c>
      <c r="T57" s="3">
        <v>0.25</v>
      </c>
      <c r="U57" s="3">
        <v>0.375</v>
      </c>
      <c r="V57" s="3">
        <v>0.1</v>
      </c>
      <c r="W57" s="3">
        <v>1</v>
      </c>
      <c r="X57" s="3">
        <v>0</v>
      </c>
      <c r="Y57" s="3">
        <v>0.25</v>
      </c>
      <c r="Z57" s="3">
        <v>0</v>
      </c>
      <c r="AA57" s="3">
        <v>0.25</v>
      </c>
      <c r="AB57" s="52">
        <f t="shared" si="8"/>
        <v>-4.6051701859880909</v>
      </c>
      <c r="AC57" s="21">
        <f t="shared" si="8"/>
        <v>-2.2514165353719555</v>
      </c>
      <c r="AD57" s="21">
        <f t="shared" si="8"/>
        <v>-3.3492146807186116</v>
      </c>
      <c r="AE57" s="21">
        <f t="shared" si="8"/>
        <v>-5.1892405510402382</v>
      </c>
      <c r="AF57" s="21">
        <f t="shared" si="8"/>
        <v>-1.2563263217753162</v>
      </c>
      <c r="AG57" s="21">
        <f t="shared" si="8"/>
        <v>-7.0009497398042049</v>
      </c>
      <c r="AH57" s="21" t="str">
        <f t="shared" si="8"/>
        <v>na</v>
      </c>
      <c r="AI57" s="21">
        <f t="shared" si="8"/>
        <v>-1.4468350775901282</v>
      </c>
      <c r="AJ57" s="21" t="str">
        <f t="shared" si="8"/>
        <v>na</v>
      </c>
      <c r="AK57" s="21">
        <f t="shared" si="8"/>
        <v>-2.1096310349219185</v>
      </c>
      <c r="AL57" s="52">
        <f t="shared" si="9"/>
        <v>1</v>
      </c>
      <c r="AM57" s="21">
        <f t="shared" si="9"/>
        <v>0.23901234567901236</v>
      </c>
      <c r="AN57" s="21">
        <f t="shared" si="9"/>
        <v>0.52892561983471076</v>
      </c>
      <c r="AO57" s="21">
        <f t="shared" si="9"/>
        <v>1.2697441998810231</v>
      </c>
      <c r="AP57" s="21">
        <f t="shared" si="9"/>
        <v>7.4424092744545325E-2</v>
      </c>
      <c r="AQ57" s="21">
        <f t="shared" si="9"/>
        <v>2.3111202930511441</v>
      </c>
      <c r="AR57" s="21" t="str">
        <f t="shared" si="9"/>
        <v>na</v>
      </c>
      <c r="AS57" s="21">
        <f t="shared" si="9"/>
        <v>9.8706713054711459E-2</v>
      </c>
      <c r="AT57" s="21" t="str">
        <f t="shared" si="9"/>
        <v>na</v>
      </c>
      <c r="AU57" s="53">
        <f t="shared" si="9"/>
        <v>0.20985612184388749</v>
      </c>
    </row>
    <row r="58" spans="1:47" ht="16.5" x14ac:dyDescent="0.35">
      <c r="A58" s="1" t="s">
        <v>63</v>
      </c>
      <c r="B58" s="48"/>
      <c r="C58">
        <v>1</v>
      </c>
      <c r="E58">
        <v>1</v>
      </c>
      <c r="G58" s="49">
        <v>1</v>
      </c>
      <c r="H58" t="s">
        <v>245</v>
      </c>
      <c r="I58" t="s">
        <v>246</v>
      </c>
      <c r="J58" s="19">
        <v>6</v>
      </c>
      <c r="K58" s="34"/>
      <c r="L58" s="21">
        <v>60.883670019576343</v>
      </c>
      <c r="M58" s="60">
        <v>67.8</v>
      </c>
      <c r="N58" s="21">
        <v>10.493186660561662</v>
      </c>
      <c r="O58" s="21">
        <v>3.0761612602477335</v>
      </c>
      <c r="P58" s="21">
        <f t="shared" si="6"/>
        <v>0.17234812975610234</v>
      </c>
      <c r="Q58" s="21">
        <f t="shared" si="7"/>
        <v>5.0525227195710051E-2</v>
      </c>
      <c r="R58" s="25">
        <v>1</v>
      </c>
      <c r="S58" s="3">
        <v>0</v>
      </c>
      <c r="T58" s="3">
        <v>0.25</v>
      </c>
      <c r="U58" s="3">
        <v>0.25</v>
      </c>
      <c r="V58" s="3">
        <v>0.15</v>
      </c>
      <c r="W58" s="3">
        <v>1</v>
      </c>
      <c r="X58" s="3">
        <v>0</v>
      </c>
      <c r="Y58" s="3">
        <v>1</v>
      </c>
      <c r="Z58" s="3">
        <v>0</v>
      </c>
      <c r="AA58" s="3">
        <v>0.25</v>
      </c>
      <c r="AB58" s="52">
        <f t="shared" si="8"/>
        <v>-1.7582388375077753</v>
      </c>
      <c r="AC58" s="21" t="str">
        <f t="shared" si="8"/>
        <v>na</v>
      </c>
      <c r="AD58" s="21">
        <f t="shared" si="8"/>
        <v>-1.2787191545511094</v>
      </c>
      <c r="AE58" s="21">
        <f t="shared" si="8"/>
        <v>-1.3208233218351093</v>
      </c>
      <c r="AF58" s="21">
        <f t="shared" si="8"/>
        <v>-0.71949188921930207</v>
      </c>
      <c r="AG58" s="21">
        <f t="shared" si="8"/>
        <v>-2.6729395950266275</v>
      </c>
      <c r="AH58" s="21" t="str">
        <f t="shared" si="8"/>
        <v>na</v>
      </c>
      <c r="AI58" s="21">
        <f t="shared" si="8"/>
        <v>-2.2095875046074722</v>
      </c>
      <c r="AJ58" s="21" t="str">
        <f t="shared" si="8"/>
        <v>na</v>
      </c>
      <c r="AK58" s="21">
        <f t="shared" si="8"/>
        <v>-0.80545019371864557</v>
      </c>
      <c r="AL58" s="52">
        <f t="shared" si="9"/>
        <v>8.5941593139843675E-2</v>
      </c>
      <c r="AM58" s="21" t="str">
        <f t="shared" si="9"/>
        <v>na</v>
      </c>
      <c r="AN58" s="21">
        <f t="shared" si="9"/>
        <v>4.5456710421074339E-2</v>
      </c>
      <c r="AO58" s="21">
        <f t="shared" si="9"/>
        <v>4.8499484185711664E-2</v>
      </c>
      <c r="AP58" s="21">
        <f t="shared" si="9"/>
        <v>1.4391281471520837E-2</v>
      </c>
      <c r="AQ58" s="21">
        <f t="shared" si="9"/>
        <v>0.19862135992263771</v>
      </c>
      <c r="AR58" s="21" t="str">
        <f t="shared" si="9"/>
        <v>na</v>
      </c>
      <c r="AS58" s="21">
        <f t="shared" si="9"/>
        <v>0.13572819477630893</v>
      </c>
      <c r="AT58" s="21" t="str">
        <f t="shared" si="9"/>
        <v>na</v>
      </c>
      <c r="AU58" s="53">
        <f t="shared" si="9"/>
        <v>1.8035369441412839E-2</v>
      </c>
    </row>
    <row r="59" spans="1:47" ht="16.5" x14ac:dyDescent="0.35">
      <c r="A59" s="1" t="s">
        <v>64</v>
      </c>
      <c r="B59" s="48">
        <v>1</v>
      </c>
      <c r="D59">
        <v>1</v>
      </c>
      <c r="F59">
        <v>1</v>
      </c>
      <c r="G59" s="49"/>
      <c r="H59" t="s">
        <v>245</v>
      </c>
      <c r="I59" t="s">
        <v>246</v>
      </c>
      <c r="J59" s="19">
        <v>18</v>
      </c>
      <c r="K59" s="34"/>
      <c r="L59" s="21">
        <v>10.926076000299098</v>
      </c>
      <c r="M59" s="60">
        <v>67.8</v>
      </c>
      <c r="N59" s="21">
        <v>0.69108333333333338</v>
      </c>
      <c r="O59" s="21">
        <v>2.3270252489893535</v>
      </c>
      <c r="P59" s="21">
        <f t="shared" si="6"/>
        <v>6.3250826125904228E-2</v>
      </c>
      <c r="Q59" s="21">
        <f t="shared" si="7"/>
        <v>0.21297904654202041</v>
      </c>
      <c r="R59" s="25">
        <v>1</v>
      </c>
      <c r="S59">
        <v>0.25</v>
      </c>
      <c r="T59">
        <v>0</v>
      </c>
      <c r="U59">
        <v>0.25</v>
      </c>
      <c r="V59">
        <v>0.375</v>
      </c>
      <c r="W59">
        <v>1</v>
      </c>
      <c r="X59">
        <v>0</v>
      </c>
      <c r="Y59">
        <v>1</v>
      </c>
      <c r="Z59">
        <v>0</v>
      </c>
      <c r="AA59">
        <v>0</v>
      </c>
      <c r="AB59" s="52">
        <f t="shared" si="8"/>
        <v>-2.760647090180687</v>
      </c>
      <c r="AC59" s="21">
        <f t="shared" si="8"/>
        <v>-1.3496496885327802</v>
      </c>
      <c r="AD59" s="21" t="str">
        <f t="shared" si="8"/>
        <v>na</v>
      </c>
      <c r="AE59" s="21">
        <f t="shared" si="8"/>
        <v>-2.0738519604284185</v>
      </c>
      <c r="AF59" s="21">
        <f t="shared" si="8"/>
        <v>-2.824222665330995</v>
      </c>
      <c r="AG59" s="21">
        <f t="shared" si="8"/>
        <v>-4.1968376296922578</v>
      </c>
      <c r="AH59" s="21" t="str">
        <f t="shared" si="8"/>
        <v>na</v>
      </c>
      <c r="AI59" s="21">
        <f t="shared" si="8"/>
        <v>-3.4693189485795606</v>
      </c>
      <c r="AJ59" s="21" t="str">
        <f t="shared" si="8"/>
        <v>na</v>
      </c>
      <c r="AK59" s="21" t="str">
        <f t="shared" si="8"/>
        <v>na</v>
      </c>
      <c r="AL59" s="52">
        <f t="shared" si="9"/>
        <v>11.338127917756802</v>
      </c>
      <c r="AM59" s="21">
        <f t="shared" si="9"/>
        <v>2.7099525492317493</v>
      </c>
      <c r="AN59" s="21" t="str">
        <f t="shared" si="9"/>
        <v>na</v>
      </c>
      <c r="AO59" s="21">
        <f t="shared" si="9"/>
        <v>6.3984542938136899</v>
      </c>
      <c r="AP59" s="21">
        <f t="shared" si="9"/>
        <v>11.866357739540401</v>
      </c>
      <c r="AQ59" s="21">
        <f t="shared" si="9"/>
        <v>26.20377751593746</v>
      </c>
      <c r="AR59" s="21" t="str">
        <f t="shared" si="9"/>
        <v>na</v>
      </c>
      <c r="AS59" s="21">
        <f t="shared" si="9"/>
        <v>17.906389423290143</v>
      </c>
      <c r="AT59" s="21" t="str">
        <f t="shared" si="9"/>
        <v>na</v>
      </c>
      <c r="AU59" s="53" t="str">
        <f t="shared" si="9"/>
        <v>na</v>
      </c>
    </row>
    <row r="60" spans="1:47" ht="16.5" x14ac:dyDescent="0.35">
      <c r="A60" s="1" t="s">
        <v>110</v>
      </c>
      <c r="B60" s="48">
        <v>1</v>
      </c>
      <c r="C60">
        <v>1</v>
      </c>
      <c r="D60">
        <v>1</v>
      </c>
      <c r="F60">
        <v>1</v>
      </c>
      <c r="G60" s="49"/>
      <c r="H60" t="s">
        <v>245</v>
      </c>
      <c r="I60" t="s">
        <v>246</v>
      </c>
      <c r="J60" s="19">
        <v>3</v>
      </c>
      <c r="K60" s="34"/>
      <c r="L60" s="21">
        <v>1214.7528470646007</v>
      </c>
      <c r="M60" s="60">
        <v>67.8</v>
      </c>
      <c r="N60" s="21">
        <v>14.558114316239317</v>
      </c>
      <c r="O60" s="21">
        <v>17.296940792899893</v>
      </c>
      <c r="P60" s="21">
        <f t="shared" si="6"/>
        <v>1.1984424939952509E-2</v>
      </c>
      <c r="Q60" s="21">
        <f t="shared" si="7"/>
        <v>1.4239061743874258E-2</v>
      </c>
      <c r="R60" s="23">
        <v>1</v>
      </c>
      <c r="S60" s="3">
        <v>0.125</v>
      </c>
      <c r="T60">
        <v>0.25</v>
      </c>
      <c r="U60">
        <v>0.375</v>
      </c>
      <c r="V60">
        <v>0.25</v>
      </c>
      <c r="W60">
        <v>1</v>
      </c>
      <c r="X60">
        <v>0</v>
      </c>
      <c r="Y60">
        <v>1</v>
      </c>
      <c r="Z60">
        <v>1</v>
      </c>
      <c r="AA60">
        <v>1</v>
      </c>
      <c r="AB60" s="52">
        <f t="shared" si="8"/>
        <v>-4.4241473938946294</v>
      </c>
      <c r="AC60" s="21">
        <f t="shared" si="8"/>
        <v>-1.0814582518409093</v>
      </c>
      <c r="AD60" s="21">
        <f t="shared" si="8"/>
        <v>-3.2175617410142761</v>
      </c>
      <c r="AE60" s="21">
        <f t="shared" si="8"/>
        <v>-4.9852587706812646</v>
      </c>
      <c r="AF60" s="21">
        <f t="shared" si="8"/>
        <v>-3.0173547327713592</v>
      </c>
      <c r="AG60" s="21">
        <f t="shared" si="8"/>
        <v>-6.7257522078950922</v>
      </c>
      <c r="AH60" s="21" t="str">
        <f t="shared" si="8"/>
        <v>na</v>
      </c>
      <c r="AI60" s="21">
        <f t="shared" si="8"/>
        <v>-5.5598480658905682</v>
      </c>
      <c r="AJ60" s="21">
        <f t="shared" si="8"/>
        <v>-6.0329282644017681</v>
      </c>
      <c r="AK60" s="21">
        <f t="shared" si="8"/>
        <v>-8.1068175709354104</v>
      </c>
      <c r="AL60" s="52">
        <f t="shared" si="9"/>
        <v>1.4116542729504664</v>
      </c>
      <c r="AM60" s="21">
        <f t="shared" si="9"/>
        <v>8.4350699766422926E-2</v>
      </c>
      <c r="AN60" s="21">
        <f t="shared" si="9"/>
        <v>0.74666011131264343</v>
      </c>
      <c r="AO60" s="21">
        <f t="shared" si="9"/>
        <v>1.7924398253161169</v>
      </c>
      <c r="AP60" s="21">
        <f t="shared" si="9"/>
        <v>0.65663180333311999</v>
      </c>
      <c r="AQ60" s="21">
        <f t="shared" si="9"/>
        <v>3.2625028369881814</v>
      </c>
      <c r="AR60" s="21" t="str">
        <f t="shared" si="9"/>
        <v>na</v>
      </c>
      <c r="AS60" s="21">
        <f t="shared" si="9"/>
        <v>2.2294360520412644</v>
      </c>
      <c r="AT60" s="21">
        <f t="shared" si="9"/>
        <v>2.6249769538335124</v>
      </c>
      <c r="AU60" s="53">
        <f t="shared" si="9"/>
        <v>4.7399086576917995</v>
      </c>
    </row>
    <row r="61" spans="1:47" ht="16.5" x14ac:dyDescent="0.35">
      <c r="A61" s="1" t="s">
        <v>88</v>
      </c>
      <c r="B61" s="48"/>
      <c r="E61">
        <v>1</v>
      </c>
      <c r="G61" s="49">
        <v>1</v>
      </c>
      <c r="H61" t="s">
        <v>245</v>
      </c>
      <c r="I61" t="s">
        <v>246</v>
      </c>
      <c r="J61" s="19">
        <v>5</v>
      </c>
      <c r="K61" s="34"/>
      <c r="L61" s="21">
        <v>1.576451791250157</v>
      </c>
      <c r="M61" s="60">
        <v>67.8</v>
      </c>
      <c r="N61" s="21">
        <v>0.36577884615384615</v>
      </c>
      <c r="O61" s="21">
        <v>0.63760708379021935</v>
      </c>
      <c r="P61" s="21">
        <f t="shared" si="6"/>
        <v>0.23202666150912005</v>
      </c>
      <c r="Q61" s="21">
        <f t="shared" si="7"/>
        <v>0.40445707717112267</v>
      </c>
      <c r="R61" s="25">
        <v>1</v>
      </c>
      <c r="S61" s="3">
        <v>0</v>
      </c>
      <c r="T61" s="3">
        <v>0</v>
      </c>
      <c r="U61" s="3">
        <v>0.25</v>
      </c>
      <c r="V61" s="3">
        <v>0.1</v>
      </c>
      <c r="W61" s="3">
        <v>1</v>
      </c>
      <c r="X61" s="3">
        <v>0</v>
      </c>
      <c r="Y61" s="3">
        <v>0.25</v>
      </c>
      <c r="Z61" s="3">
        <v>0</v>
      </c>
      <c r="AA61" s="3">
        <v>0</v>
      </c>
      <c r="AB61" s="52">
        <f t="shared" si="8"/>
        <v>-1.4609029936207274</v>
      </c>
      <c r="AC61" s="21" t="str">
        <f t="shared" si="8"/>
        <v>na</v>
      </c>
      <c r="AD61" s="21" t="str">
        <f t="shared" si="8"/>
        <v>na</v>
      </c>
      <c r="AE61" s="21">
        <f t="shared" si="8"/>
        <v>-1.0974588342321563</v>
      </c>
      <c r="AF61" s="21">
        <f t="shared" si="8"/>
        <v>-0.39854572368041102</v>
      </c>
      <c r="AG61" s="21">
        <f t="shared" si="8"/>
        <v>-2.2209186674984402</v>
      </c>
      <c r="AH61" s="21" t="str">
        <f t="shared" si="8"/>
        <v>na</v>
      </c>
      <c r="AI61" s="21">
        <f t="shared" si="8"/>
        <v>-0.45898101715287221</v>
      </c>
      <c r="AJ61" s="21" t="str">
        <f t="shared" si="8"/>
        <v>na</v>
      </c>
      <c r="AK61" s="21" t="str">
        <f t="shared" si="8"/>
        <v>na</v>
      </c>
      <c r="AL61" s="52">
        <f t="shared" si="9"/>
        <v>3.0385689498925026</v>
      </c>
      <c r="AM61" s="21" t="str">
        <f t="shared" si="9"/>
        <v>na</v>
      </c>
      <c r="AN61" s="21" t="str">
        <f t="shared" si="9"/>
        <v>na</v>
      </c>
      <c r="AO61" s="21">
        <f t="shared" si="9"/>
        <v>1.7147579111398119</v>
      </c>
      <c r="AP61" s="21">
        <f t="shared" si="9"/>
        <v>0.22614273733749532</v>
      </c>
      <c r="AQ61" s="21">
        <f t="shared" si="9"/>
        <v>7.0224983619316674</v>
      </c>
      <c r="AR61" s="21" t="str">
        <f t="shared" si="9"/>
        <v>na</v>
      </c>
      <c r="AS61" s="21">
        <f t="shared" si="9"/>
        <v>0.29992715343399512</v>
      </c>
      <c r="AT61" s="21" t="str">
        <f t="shared" si="9"/>
        <v>na</v>
      </c>
      <c r="AU61" s="53" t="str">
        <f t="shared" si="9"/>
        <v>na</v>
      </c>
    </row>
    <row r="62" spans="1:47" ht="16.5" x14ac:dyDescent="0.35">
      <c r="A62" s="1" t="s">
        <v>65</v>
      </c>
      <c r="B62" s="48">
        <v>1</v>
      </c>
      <c r="D62">
        <v>1</v>
      </c>
      <c r="E62">
        <v>1</v>
      </c>
      <c r="G62" s="49">
        <v>1</v>
      </c>
      <c r="H62" t="s">
        <v>245</v>
      </c>
      <c r="I62" t="s">
        <v>246</v>
      </c>
      <c r="J62" s="19">
        <v>29</v>
      </c>
      <c r="K62" s="34"/>
      <c r="L62" s="21">
        <v>1.9421487407255511</v>
      </c>
      <c r="M62" s="60">
        <v>67.8</v>
      </c>
      <c r="N62" s="21">
        <v>0.36086904761904764</v>
      </c>
      <c r="O62" s="21">
        <v>0.88916502402651976</v>
      </c>
      <c r="P62" s="21">
        <f t="shared" si="6"/>
        <v>0.18580917107524605</v>
      </c>
      <c r="Q62" s="21">
        <f t="shared" si="7"/>
        <v>0.45782539997134514</v>
      </c>
      <c r="R62" s="25">
        <v>1</v>
      </c>
      <c r="S62">
        <v>0.125</v>
      </c>
      <c r="T62">
        <v>0</v>
      </c>
      <c r="U62">
        <v>1</v>
      </c>
      <c r="V62">
        <v>1</v>
      </c>
      <c r="W62">
        <v>1</v>
      </c>
      <c r="X62">
        <v>0</v>
      </c>
      <c r="Y62">
        <v>0</v>
      </c>
      <c r="Z62">
        <v>0</v>
      </c>
      <c r="AA62">
        <v>0</v>
      </c>
      <c r="AB62" s="52">
        <f t="shared" si="8"/>
        <v>-1.6830350938892036</v>
      </c>
      <c r="AC62" s="21">
        <f t="shared" si="8"/>
        <v>-0.41140857850624973</v>
      </c>
      <c r="AD62" s="21" t="str">
        <f t="shared" si="8"/>
        <v>na</v>
      </c>
      <c r="AE62" s="21">
        <f t="shared" si="8"/>
        <v>-5.0573152089548747</v>
      </c>
      <c r="AF62" s="21">
        <f t="shared" si="8"/>
        <v>-4.5914509204417593</v>
      </c>
      <c r="AG62" s="21">
        <f t="shared" si="8"/>
        <v>-2.5586120874524907</v>
      </c>
      <c r="AH62" s="21" t="str">
        <f t="shared" si="8"/>
        <v>na</v>
      </c>
      <c r="AI62" s="21" t="str">
        <f t="shared" si="8"/>
        <v>na</v>
      </c>
      <c r="AJ62" s="21" t="str">
        <f t="shared" si="8"/>
        <v>na</v>
      </c>
      <c r="AK62" s="21" t="str">
        <f t="shared" si="8"/>
        <v>na</v>
      </c>
      <c r="AL62" s="52">
        <f t="shared" si="9"/>
        <v>6.0710732834012324</v>
      </c>
      <c r="AM62" s="21">
        <f t="shared" si="9"/>
        <v>0.36276536656372799</v>
      </c>
      <c r="AN62" s="21" t="str">
        <f t="shared" si="9"/>
        <v>na</v>
      </c>
      <c r="AO62" s="21">
        <f t="shared" si="9"/>
        <v>54.817493963742969</v>
      </c>
      <c r="AP62" s="21">
        <f t="shared" si="9"/>
        <v>45.183412110278461</v>
      </c>
      <c r="AQ62" s="21">
        <f t="shared" si="9"/>
        <v>14.03098066586923</v>
      </c>
      <c r="AR62" s="21" t="str">
        <f t="shared" si="9"/>
        <v>na</v>
      </c>
      <c r="AS62" s="21" t="str">
        <f t="shared" si="9"/>
        <v>na</v>
      </c>
      <c r="AT62" s="21" t="str">
        <f t="shared" si="9"/>
        <v>na</v>
      </c>
      <c r="AU62" s="53" t="str">
        <f t="shared" si="9"/>
        <v>na</v>
      </c>
    </row>
    <row r="63" spans="1:47" ht="16.5" x14ac:dyDescent="0.35">
      <c r="A63" s="1" t="s">
        <v>111</v>
      </c>
      <c r="B63" s="48"/>
      <c r="D63">
        <v>1</v>
      </c>
      <c r="E63">
        <v>1</v>
      </c>
      <c r="G63" s="49">
        <v>1</v>
      </c>
      <c r="H63" t="s">
        <v>245</v>
      </c>
      <c r="I63" t="s">
        <v>246</v>
      </c>
      <c r="J63" s="19">
        <v>4</v>
      </c>
      <c r="K63" s="34"/>
      <c r="L63" s="21">
        <v>3.0177652716907324</v>
      </c>
      <c r="M63" s="60">
        <v>67.8</v>
      </c>
      <c r="N63" s="21">
        <v>0.65005769230769228</v>
      </c>
      <c r="O63" s="21">
        <v>1.7382787274209395</v>
      </c>
      <c r="P63" s="21">
        <f t="shared" si="6"/>
        <v>0.21541028999365849</v>
      </c>
      <c r="Q63" s="21">
        <f t="shared" si="7"/>
        <v>0.5760152201788219</v>
      </c>
      <c r="R63" s="23">
        <v>0</v>
      </c>
      <c r="S63" s="12">
        <v>0.25</v>
      </c>
      <c r="T63" s="12">
        <v>0</v>
      </c>
      <c r="U63" s="12">
        <v>0.125</v>
      </c>
      <c r="V63" s="12">
        <v>0.05</v>
      </c>
      <c r="W63" s="12">
        <v>1</v>
      </c>
      <c r="X63" s="12">
        <v>0</v>
      </c>
      <c r="Y63">
        <v>1</v>
      </c>
      <c r="Z63">
        <v>0</v>
      </c>
      <c r="AA63">
        <v>0.125</v>
      </c>
      <c r="AB63" s="52" t="str">
        <f t="shared" si="8"/>
        <v>na</v>
      </c>
      <c r="AC63" s="21">
        <f t="shared" si="8"/>
        <v>-0.75054747476747885</v>
      </c>
      <c r="AD63" s="21" t="str">
        <f t="shared" si="8"/>
        <v>na</v>
      </c>
      <c r="AE63" s="21">
        <f t="shared" si="8"/>
        <v>-0.57664013305306305</v>
      </c>
      <c r="AF63" s="21">
        <f t="shared" si="8"/>
        <v>-0.20940872856665707</v>
      </c>
      <c r="AG63" s="21">
        <f t="shared" si="8"/>
        <v>-2.3338840528307583</v>
      </c>
      <c r="AH63" s="21" t="str">
        <f t="shared" si="8"/>
        <v>na</v>
      </c>
      <c r="AI63" s="21">
        <f t="shared" si="8"/>
        <v>-1.9293069884305099</v>
      </c>
      <c r="AJ63" s="21" t="str">
        <f t="shared" si="8"/>
        <v>na</v>
      </c>
      <c r="AK63" s="21">
        <f t="shared" si="8"/>
        <v>-0.35164044970695746</v>
      </c>
      <c r="AL63" s="52" t="str">
        <f t="shared" si="9"/>
        <v>na</v>
      </c>
      <c r="AM63" s="21">
        <f t="shared" si="9"/>
        <v>1.7090523326031257</v>
      </c>
      <c r="AN63" s="21" t="str">
        <f t="shared" si="9"/>
        <v>na</v>
      </c>
      <c r="AO63" s="21">
        <f t="shared" si="9"/>
        <v>1.0088085526623745</v>
      </c>
      <c r="AP63" s="21">
        <f t="shared" si="9"/>
        <v>0.13304194491040627</v>
      </c>
      <c r="AQ63" s="21">
        <f t="shared" si="9"/>
        <v>16.525613003564242</v>
      </c>
      <c r="AR63" s="21" t="str">
        <f t="shared" si="9"/>
        <v>na</v>
      </c>
      <c r="AS63" s="21">
        <f t="shared" si="9"/>
        <v>11.292801647412483</v>
      </c>
      <c r="AT63" s="21" t="str">
        <f t="shared" si="9"/>
        <v>na</v>
      </c>
      <c r="AU63" s="53">
        <f t="shared" si="9"/>
        <v>0.37514285457664875</v>
      </c>
    </row>
    <row r="64" spans="1:47" ht="16.5" x14ac:dyDescent="0.35">
      <c r="A64" s="28" t="s">
        <v>18</v>
      </c>
      <c r="B64" s="48">
        <v>1</v>
      </c>
      <c r="C64">
        <v>1</v>
      </c>
      <c r="G64" s="49"/>
      <c r="H64" t="s">
        <v>245</v>
      </c>
      <c r="I64" t="s">
        <v>246</v>
      </c>
      <c r="J64" s="19">
        <v>31</v>
      </c>
      <c r="K64" s="34"/>
      <c r="L64" s="21">
        <v>54.446513916710181</v>
      </c>
      <c r="M64" s="60">
        <v>67.8</v>
      </c>
      <c r="N64" s="21">
        <v>2.7569166666666667</v>
      </c>
      <c r="O64" s="21">
        <v>9.986093242578697</v>
      </c>
      <c r="P64" s="21">
        <f t="shared" si="6"/>
        <v>5.0635320213229321E-2</v>
      </c>
      <c r="Q64" s="21">
        <f t="shared" si="7"/>
        <v>0.18341106756357206</v>
      </c>
      <c r="R64" s="25">
        <v>0</v>
      </c>
      <c r="S64" s="12">
        <v>0</v>
      </c>
      <c r="T64" s="12">
        <v>0</v>
      </c>
      <c r="U64" s="12">
        <v>0.125</v>
      </c>
      <c r="V64" s="12">
        <v>0.05</v>
      </c>
      <c r="W64" s="13">
        <v>1</v>
      </c>
      <c r="X64" s="13">
        <v>0</v>
      </c>
      <c r="Y64">
        <v>1</v>
      </c>
      <c r="Z64">
        <v>0</v>
      </c>
      <c r="AA64">
        <v>0</v>
      </c>
      <c r="AB64" s="52" t="str">
        <f t="shared" si="8"/>
        <v>na</v>
      </c>
      <c r="AC64" s="21" t="str">
        <f t="shared" si="8"/>
        <v>na</v>
      </c>
      <c r="AD64" s="21" t="str">
        <f t="shared" si="8"/>
        <v>na</v>
      </c>
      <c r="AE64" s="21">
        <f t="shared" si="8"/>
        <v>-1.1204836863736347</v>
      </c>
      <c r="AF64" s="21">
        <f t="shared" si="8"/>
        <v>-0.40690727317377345</v>
      </c>
      <c r="AG64" s="21">
        <f t="shared" si="8"/>
        <v>-4.5350277533385013</v>
      </c>
      <c r="AH64" s="21" t="str">
        <f t="shared" si="8"/>
        <v>na</v>
      </c>
      <c r="AI64" s="21">
        <f t="shared" si="8"/>
        <v>-3.7488840658686962</v>
      </c>
      <c r="AJ64" s="21" t="str">
        <f t="shared" si="8"/>
        <v>na</v>
      </c>
      <c r="AK64" s="21" t="str">
        <f t="shared" si="8"/>
        <v>na</v>
      </c>
      <c r="AL64" s="52" t="str">
        <f t="shared" si="9"/>
        <v>na</v>
      </c>
      <c r="AM64" s="21" t="str">
        <f t="shared" si="9"/>
        <v>na</v>
      </c>
      <c r="AN64" s="21" t="str">
        <f t="shared" si="9"/>
        <v>na</v>
      </c>
      <c r="AO64" s="21">
        <f t="shared" si="9"/>
        <v>1.8510480147885475</v>
      </c>
      <c r="AP64" s="21">
        <f t="shared" si="9"/>
        <v>0.24411671308702201</v>
      </c>
      <c r="AQ64" s="21">
        <f t="shared" si="9"/>
        <v>30.32260488145274</v>
      </c>
      <c r="AR64" s="21" t="str">
        <f t="shared" si="9"/>
        <v>na</v>
      </c>
      <c r="AS64" s="21">
        <f t="shared" si="9"/>
        <v>20.720996085606789</v>
      </c>
      <c r="AT64" s="21" t="str">
        <f t="shared" si="9"/>
        <v>na</v>
      </c>
      <c r="AU64" s="53" t="str">
        <f t="shared" si="9"/>
        <v>na</v>
      </c>
    </row>
    <row r="65" spans="1:47" ht="16.5" x14ac:dyDescent="0.35">
      <c r="A65" s="28" t="s">
        <v>66</v>
      </c>
      <c r="B65" s="48">
        <v>1</v>
      </c>
      <c r="C65">
        <v>1</v>
      </c>
      <c r="E65">
        <v>1</v>
      </c>
      <c r="G65" s="49"/>
      <c r="H65" t="s">
        <v>245</v>
      </c>
      <c r="I65" t="s">
        <v>246</v>
      </c>
      <c r="J65" s="19">
        <v>29</v>
      </c>
      <c r="K65" s="34"/>
      <c r="L65" s="21">
        <v>0.30249970887621119</v>
      </c>
      <c r="M65" s="60">
        <v>67.8</v>
      </c>
      <c r="N65" s="21">
        <v>0</v>
      </c>
      <c r="O65" s="21">
        <v>0</v>
      </c>
      <c r="P65" s="21">
        <f t="shared" si="6"/>
        <v>0.01</v>
      </c>
      <c r="Q65" s="21">
        <f t="shared" si="7"/>
        <v>0.01</v>
      </c>
      <c r="R65" s="25">
        <v>1</v>
      </c>
      <c r="S65">
        <v>0.25</v>
      </c>
      <c r="T65">
        <v>1</v>
      </c>
      <c r="U65">
        <v>0.25</v>
      </c>
      <c r="V65">
        <v>1</v>
      </c>
      <c r="W65">
        <v>1</v>
      </c>
      <c r="X65">
        <v>0</v>
      </c>
      <c r="Y65">
        <v>0</v>
      </c>
      <c r="Z65">
        <v>0</v>
      </c>
      <c r="AA65">
        <v>0</v>
      </c>
      <c r="AB65" s="52">
        <f t="shared" si="8"/>
        <v>-4.6051701859880909</v>
      </c>
      <c r="AC65" s="21">
        <f t="shared" si="8"/>
        <v>-2.2514165353719555</v>
      </c>
      <c r="AD65" s="21">
        <f t="shared" si="8"/>
        <v>-13.396858722874446</v>
      </c>
      <c r="AE65" s="21">
        <f t="shared" si="8"/>
        <v>-3.4594937006934927</v>
      </c>
      <c r="AF65" s="21">
        <f t="shared" si="8"/>
        <v>-12.56326321775316</v>
      </c>
      <c r="AG65" s="21">
        <f t="shared" si="8"/>
        <v>-7.0009497398042049</v>
      </c>
      <c r="AH65" s="21" t="str">
        <f t="shared" si="8"/>
        <v>na</v>
      </c>
      <c r="AI65" s="21" t="str">
        <f t="shared" si="8"/>
        <v>na</v>
      </c>
      <c r="AJ65" s="21" t="str">
        <f t="shared" si="8"/>
        <v>na</v>
      </c>
      <c r="AK65" s="21" t="str">
        <f t="shared" si="8"/>
        <v>na</v>
      </c>
      <c r="AL65" s="52">
        <f t="shared" si="9"/>
        <v>1</v>
      </c>
      <c r="AM65" s="21">
        <f t="shared" si="9"/>
        <v>0.23901234567901236</v>
      </c>
      <c r="AN65" s="21">
        <f t="shared" si="9"/>
        <v>8.4628099173553721</v>
      </c>
      <c r="AO65" s="21">
        <f t="shared" si="9"/>
        <v>0.56433075550267697</v>
      </c>
      <c r="AP65" s="21">
        <f t="shared" si="9"/>
        <v>7.4424092744545316</v>
      </c>
      <c r="AQ65" s="21">
        <f t="shared" si="9"/>
        <v>2.3111202930511441</v>
      </c>
      <c r="AR65" s="21" t="str">
        <f t="shared" si="9"/>
        <v>na</v>
      </c>
      <c r="AS65" s="21" t="str">
        <f t="shared" si="9"/>
        <v>na</v>
      </c>
      <c r="AT65" s="21" t="str">
        <f t="shared" si="9"/>
        <v>na</v>
      </c>
      <c r="AU65" s="53" t="str">
        <f t="shared" si="9"/>
        <v>na</v>
      </c>
    </row>
    <row r="66" spans="1:47" ht="16.5" x14ac:dyDescent="0.35">
      <c r="A66" s="28" t="s">
        <v>19</v>
      </c>
      <c r="B66" s="48">
        <v>1</v>
      </c>
      <c r="C66">
        <v>1</v>
      </c>
      <c r="E66">
        <v>1</v>
      </c>
      <c r="G66" s="49"/>
      <c r="H66" t="s">
        <v>245</v>
      </c>
      <c r="I66" t="s">
        <v>246</v>
      </c>
      <c r="J66" s="19">
        <v>37</v>
      </c>
      <c r="K66" s="34"/>
      <c r="L66" s="21">
        <v>525.82739507262283</v>
      </c>
      <c r="M66" s="60">
        <v>67.8</v>
      </c>
      <c r="N66" s="21">
        <v>0</v>
      </c>
      <c r="O66" s="21">
        <v>0</v>
      </c>
      <c r="P66" s="21">
        <f t="shared" si="6"/>
        <v>0.01</v>
      </c>
      <c r="Q66" s="21">
        <f t="shared" si="7"/>
        <v>0.01</v>
      </c>
      <c r="R66" s="25">
        <v>1</v>
      </c>
      <c r="S66">
        <v>0.375</v>
      </c>
      <c r="T66">
        <v>0.25</v>
      </c>
      <c r="U66">
        <v>0.25</v>
      </c>
      <c r="V66">
        <v>0.2</v>
      </c>
      <c r="W66">
        <v>1</v>
      </c>
      <c r="X66">
        <v>1</v>
      </c>
      <c r="Y66">
        <v>0.25</v>
      </c>
      <c r="Z66">
        <v>1</v>
      </c>
      <c r="AA66">
        <v>0</v>
      </c>
      <c r="AB66" s="52">
        <f t="shared" si="8"/>
        <v>-4.6051701859880909</v>
      </c>
      <c r="AC66" s="21">
        <f t="shared" si="8"/>
        <v>-3.3771248030579337</v>
      </c>
      <c r="AD66" s="21">
        <f t="shared" si="8"/>
        <v>-3.3492146807186116</v>
      </c>
      <c r="AE66" s="21">
        <f t="shared" si="8"/>
        <v>-3.4594937006934927</v>
      </c>
      <c r="AF66" s="21">
        <f t="shared" si="8"/>
        <v>-2.5126526435506324</v>
      </c>
      <c r="AG66" s="21">
        <f t="shared" si="8"/>
        <v>-7.0009497398042049</v>
      </c>
      <c r="AH66" s="21">
        <f t="shared" si="8"/>
        <v>-8.8927424281149339</v>
      </c>
      <c r="AI66" s="21">
        <f t="shared" si="8"/>
        <v>-1.4468350775901282</v>
      </c>
      <c r="AJ66" s="21">
        <f t="shared" si="8"/>
        <v>-6.2797775263473969</v>
      </c>
      <c r="AK66" s="21" t="str">
        <f t="shared" si="8"/>
        <v>na</v>
      </c>
      <c r="AL66" s="52">
        <f t="shared" si="9"/>
        <v>1</v>
      </c>
      <c r="AM66" s="21">
        <f t="shared" si="9"/>
        <v>0.53777777777777791</v>
      </c>
      <c r="AN66" s="21">
        <f t="shared" si="9"/>
        <v>0.52892561983471076</v>
      </c>
      <c r="AO66" s="21">
        <f t="shared" si="9"/>
        <v>0.56433075550267697</v>
      </c>
      <c r="AP66" s="21">
        <f t="shared" si="9"/>
        <v>0.2976963709781813</v>
      </c>
      <c r="AQ66" s="21">
        <f t="shared" si="9"/>
        <v>2.3111202930511441</v>
      </c>
      <c r="AR66" s="21">
        <f t="shared" si="9"/>
        <v>3.7288941736028529</v>
      </c>
      <c r="AS66" s="21">
        <f t="shared" si="9"/>
        <v>9.8706713054711459E-2</v>
      </c>
      <c r="AT66" s="21">
        <f t="shared" si="9"/>
        <v>1.8595041322314052</v>
      </c>
      <c r="AU66" s="53" t="str">
        <f t="shared" si="9"/>
        <v>na</v>
      </c>
    </row>
    <row r="67" spans="1:47" ht="16.5" x14ac:dyDescent="0.35">
      <c r="A67" s="28" t="s">
        <v>112</v>
      </c>
      <c r="B67" s="48"/>
      <c r="D67">
        <v>1</v>
      </c>
      <c r="E67">
        <v>1</v>
      </c>
      <c r="G67" s="49"/>
      <c r="H67" t="s">
        <v>245</v>
      </c>
      <c r="I67" t="s">
        <v>246</v>
      </c>
      <c r="J67" s="19">
        <v>3</v>
      </c>
      <c r="K67" s="34"/>
      <c r="L67" s="21">
        <v>14.533699869132217</v>
      </c>
      <c r="M67" s="60">
        <v>67.8</v>
      </c>
      <c r="N67" s="21">
        <v>13.745903846153846</v>
      </c>
      <c r="O67" s="21">
        <v>10.496033515674739</v>
      </c>
      <c r="P67" s="21">
        <f t="shared" si="6"/>
        <v>0.94579521869365468</v>
      </c>
      <c r="Q67" s="21">
        <f t="shared" si="7"/>
        <v>0.7221859272026816</v>
      </c>
      <c r="R67" s="23">
        <v>1</v>
      </c>
      <c r="S67">
        <v>0.25</v>
      </c>
      <c r="T67">
        <v>0</v>
      </c>
      <c r="U67">
        <v>0.25</v>
      </c>
      <c r="V67">
        <v>0.2</v>
      </c>
      <c r="W67">
        <v>1</v>
      </c>
      <c r="X67">
        <v>0</v>
      </c>
      <c r="Y67">
        <v>0</v>
      </c>
      <c r="Z67">
        <v>0</v>
      </c>
      <c r="AA67" s="3">
        <v>0</v>
      </c>
      <c r="AB67" s="52">
        <f t="shared" si="8"/>
        <v>-5.5729204088951663E-2</v>
      </c>
      <c r="AC67" s="21">
        <f t="shared" si="8"/>
        <v>-2.7245388665709701E-2</v>
      </c>
      <c r="AD67" s="21" t="str">
        <f t="shared" si="8"/>
        <v>na</v>
      </c>
      <c r="AE67" s="21">
        <f t="shared" si="8"/>
        <v>-4.1864865510724665E-2</v>
      </c>
      <c r="AF67" s="21">
        <f t="shared" si="8"/>
        <v>-3.0406722514432438E-2</v>
      </c>
      <c r="AG67" s="21">
        <f t="shared" si="8"/>
        <v>-8.4721593580439833E-2</v>
      </c>
      <c r="AH67" s="21" t="str">
        <f t="shared" si="8"/>
        <v>na</v>
      </c>
      <c r="AI67" s="21" t="str">
        <f t="shared" si="8"/>
        <v>na</v>
      </c>
      <c r="AJ67" s="21" t="str">
        <f t="shared" si="8"/>
        <v>na</v>
      </c>
      <c r="AK67" s="21" t="str">
        <f t="shared" si="8"/>
        <v>na</v>
      </c>
      <c r="AL67" s="52">
        <f t="shared" si="9"/>
        <v>0.58304733460114933</v>
      </c>
      <c r="AM67" s="21">
        <f t="shared" si="9"/>
        <v>0.13935551108491667</v>
      </c>
      <c r="AN67" s="21" t="str">
        <f t="shared" si="9"/>
        <v>na</v>
      </c>
      <c r="AO67" s="21">
        <f t="shared" si="9"/>
        <v>0.32903154282928876</v>
      </c>
      <c r="AP67" s="21">
        <f t="shared" si="9"/>
        <v>0.17357107561926358</v>
      </c>
      <c r="AQ67" s="21">
        <f t="shared" si="9"/>
        <v>1.3474925268060969</v>
      </c>
      <c r="AR67" s="21" t="str">
        <f t="shared" si="9"/>
        <v>na</v>
      </c>
      <c r="AS67" s="21" t="str">
        <f t="shared" si="9"/>
        <v>na</v>
      </c>
      <c r="AT67" s="21" t="str">
        <f t="shared" si="9"/>
        <v>na</v>
      </c>
      <c r="AU67" s="53" t="str">
        <f t="shared" si="9"/>
        <v>na</v>
      </c>
    </row>
    <row r="68" spans="1:47" ht="16.5" x14ac:dyDescent="0.35">
      <c r="A68" s="28" t="s">
        <v>67</v>
      </c>
      <c r="B68" s="48">
        <v>1</v>
      </c>
      <c r="C68">
        <v>1</v>
      </c>
      <c r="D68">
        <v>1</v>
      </c>
      <c r="E68">
        <v>1</v>
      </c>
      <c r="F68">
        <v>1</v>
      </c>
      <c r="G68" s="49">
        <v>1</v>
      </c>
      <c r="H68" t="s">
        <v>245</v>
      </c>
      <c r="I68" t="s">
        <v>246</v>
      </c>
      <c r="J68" s="19">
        <v>2</v>
      </c>
      <c r="K68" s="34"/>
      <c r="L68" s="21">
        <v>497.18060803430922</v>
      </c>
      <c r="M68" s="60">
        <v>67.8</v>
      </c>
      <c r="N68" s="21">
        <v>228.70640125152627</v>
      </c>
      <c r="O68" s="21">
        <v>167.2751553299689</v>
      </c>
      <c r="P68" s="21">
        <f t="shared" si="6"/>
        <v>0.46000668078297979</v>
      </c>
      <c r="Q68" s="21">
        <f t="shared" si="7"/>
        <v>0.33644746522057761</v>
      </c>
      <c r="R68" s="25">
        <v>0</v>
      </c>
      <c r="S68" s="12">
        <v>0.25</v>
      </c>
      <c r="T68" s="12">
        <v>0.25</v>
      </c>
      <c r="U68" s="12">
        <v>0.25</v>
      </c>
      <c r="V68" s="12">
        <v>0.1</v>
      </c>
      <c r="W68" s="12">
        <v>0.25</v>
      </c>
      <c r="X68" s="12">
        <v>0</v>
      </c>
      <c r="Y68">
        <v>0</v>
      </c>
      <c r="Z68">
        <v>0.25</v>
      </c>
      <c r="AA68">
        <v>1</v>
      </c>
      <c r="AB68" s="52" t="str">
        <f t="shared" si="8"/>
        <v>na</v>
      </c>
      <c r="AC68" s="21">
        <f t="shared" si="8"/>
        <v>-0.37962919679089779</v>
      </c>
      <c r="AD68" s="21">
        <f t="shared" si="8"/>
        <v>-0.56473764811869098</v>
      </c>
      <c r="AE68" s="21">
        <f t="shared" si="8"/>
        <v>-0.58333266823967223</v>
      </c>
      <c r="AF68" s="21">
        <f t="shared" si="8"/>
        <v>-0.21183914435630258</v>
      </c>
      <c r="AG68" s="21">
        <f t="shared" si="8"/>
        <v>-0.29512141408966636</v>
      </c>
      <c r="AH68" s="21" t="str">
        <f t="shared" si="8"/>
        <v>na</v>
      </c>
      <c r="AI68" s="21" t="str">
        <f t="shared" si="8"/>
        <v>na</v>
      </c>
      <c r="AJ68" s="21">
        <f t="shared" si="8"/>
        <v>-0.26472077255563642</v>
      </c>
      <c r="AK68" s="21">
        <f t="shared" si="8"/>
        <v>-1.4228864765448581</v>
      </c>
      <c r="AL68" s="52" t="str">
        <f t="shared" si="9"/>
        <v>na</v>
      </c>
      <c r="AM68" s="21">
        <f t="shared" si="9"/>
        <v>0.12785760860575421</v>
      </c>
      <c r="AN68" s="21">
        <f t="shared" si="9"/>
        <v>0.28294423323724044</v>
      </c>
      <c r="AO68" s="21">
        <f t="shared" si="9"/>
        <v>0.30188390752899374</v>
      </c>
      <c r="AP68" s="21">
        <f t="shared" si="9"/>
        <v>3.9812531415217185E-2</v>
      </c>
      <c r="AQ68" s="21">
        <f t="shared" si="9"/>
        <v>7.7269626237892824E-2</v>
      </c>
      <c r="AR68" s="21" t="str">
        <f t="shared" si="9"/>
        <v>na</v>
      </c>
      <c r="AS68" s="21" t="str">
        <f t="shared" si="9"/>
        <v>na</v>
      </c>
      <c r="AT68" s="21">
        <f t="shared" si="9"/>
        <v>6.2170363748417085E-2</v>
      </c>
      <c r="AU68" s="53">
        <f t="shared" si="9"/>
        <v>1.7961717794291043</v>
      </c>
    </row>
    <row r="69" spans="1:47" ht="16.5" x14ac:dyDescent="0.35">
      <c r="A69" s="28" t="s">
        <v>20</v>
      </c>
      <c r="B69" s="48"/>
      <c r="C69">
        <v>1</v>
      </c>
      <c r="E69">
        <v>1</v>
      </c>
      <c r="G69" s="49">
        <v>1</v>
      </c>
      <c r="H69" t="s">
        <v>245</v>
      </c>
      <c r="I69" t="s">
        <v>246</v>
      </c>
      <c r="J69" s="19">
        <v>3</v>
      </c>
      <c r="K69" s="34"/>
      <c r="L69" s="21">
        <v>3.1690741343117397</v>
      </c>
      <c r="M69" s="60">
        <v>67.8</v>
      </c>
      <c r="N69" s="21">
        <v>0.59171047008547006</v>
      </c>
      <c r="O69" s="21">
        <v>0.65955171474857122</v>
      </c>
      <c r="P69" s="21">
        <f t="shared" si="6"/>
        <v>0.18671398806326059</v>
      </c>
      <c r="Q69" s="21">
        <f t="shared" si="7"/>
        <v>0.20812126406497361</v>
      </c>
      <c r="R69" s="25">
        <v>0</v>
      </c>
      <c r="S69" s="12">
        <v>0.25</v>
      </c>
      <c r="T69" s="12">
        <v>0</v>
      </c>
      <c r="U69" s="12">
        <v>0.125</v>
      </c>
      <c r="V69" s="12">
        <v>0.05</v>
      </c>
      <c r="W69" s="13">
        <v>0.25</v>
      </c>
      <c r="X69" s="13">
        <v>0</v>
      </c>
      <c r="Y69">
        <v>0</v>
      </c>
      <c r="Z69">
        <v>0.25</v>
      </c>
      <c r="AA69">
        <v>0.25</v>
      </c>
      <c r="AB69" s="52" t="str">
        <f t="shared" si="8"/>
        <v>na</v>
      </c>
      <c r="AC69" s="21">
        <f t="shared" si="8"/>
        <v>-0.82044223974381325</v>
      </c>
      <c r="AD69" s="21" t="str">
        <f t="shared" si="8"/>
        <v>na</v>
      </c>
      <c r="AE69" s="21">
        <f t="shared" si="8"/>
        <v>-0.63033976955927118</v>
      </c>
      <c r="AF69" s="21">
        <f t="shared" si="8"/>
        <v>-0.22890992517210024</v>
      </c>
      <c r="AG69" s="21">
        <f t="shared" si="8"/>
        <v>-0.63780677571397126</v>
      </c>
      <c r="AH69" s="21" t="str">
        <f t="shared" si="8"/>
        <v>na</v>
      </c>
      <c r="AI69" s="21" t="str">
        <f t="shared" si="8"/>
        <v>na</v>
      </c>
      <c r="AJ69" s="21">
        <f t="shared" si="8"/>
        <v>-0.57210590064780376</v>
      </c>
      <c r="AK69" s="21">
        <f t="shared" si="8"/>
        <v>-0.76877396258371522</v>
      </c>
      <c r="AL69" s="52" t="str">
        <f t="shared" si="9"/>
        <v>na</v>
      </c>
      <c r="AM69" s="21">
        <f t="shared" si="9"/>
        <v>0.29696107974848274</v>
      </c>
      <c r="AN69" s="21" t="str">
        <f t="shared" si="9"/>
        <v>na</v>
      </c>
      <c r="AO69" s="21">
        <f t="shared" si="9"/>
        <v>0.17528829945296373</v>
      </c>
      <c r="AP69" s="21">
        <f t="shared" si="9"/>
        <v>2.3117068365165725E-2</v>
      </c>
      <c r="AQ69" s="21">
        <f t="shared" si="9"/>
        <v>0.17946582835066155</v>
      </c>
      <c r="AR69" s="21" t="str">
        <f t="shared" si="9"/>
        <v>na</v>
      </c>
      <c r="AS69" s="21" t="str">
        <f t="shared" si="9"/>
        <v>na</v>
      </c>
      <c r="AT69" s="21">
        <f t="shared" si="9"/>
        <v>0.14439639962306461</v>
      </c>
      <c r="AU69" s="53">
        <f t="shared" si="9"/>
        <v>0.26073590616228248</v>
      </c>
    </row>
    <row r="70" spans="1:47" ht="16.5" x14ac:dyDescent="0.35">
      <c r="A70" s="28" t="s">
        <v>68</v>
      </c>
      <c r="B70" s="48"/>
      <c r="D70">
        <v>1</v>
      </c>
      <c r="E70">
        <v>1</v>
      </c>
      <c r="G70" s="49"/>
      <c r="H70" t="s">
        <v>245</v>
      </c>
      <c r="I70" t="s">
        <v>246</v>
      </c>
      <c r="J70" s="19">
        <v>31</v>
      </c>
      <c r="K70" s="34"/>
      <c r="L70" s="21">
        <v>12.18191786313731</v>
      </c>
      <c r="M70" s="60">
        <v>67.8</v>
      </c>
      <c r="N70" s="21">
        <v>1.3168919413919415</v>
      </c>
      <c r="O70" s="21">
        <v>2.6996791321035434</v>
      </c>
      <c r="P70" s="21">
        <f t="shared" si="6"/>
        <v>0.10810218523775135</v>
      </c>
      <c r="Q70" s="21">
        <f t="shared" si="7"/>
        <v>0.22161363772389392</v>
      </c>
      <c r="R70" s="25">
        <v>1</v>
      </c>
      <c r="S70">
        <v>0.125</v>
      </c>
      <c r="T70">
        <v>0.25</v>
      </c>
      <c r="U70">
        <v>0.25</v>
      </c>
      <c r="V70">
        <v>0.25</v>
      </c>
      <c r="W70">
        <v>1</v>
      </c>
      <c r="X70">
        <v>0</v>
      </c>
      <c r="Y70">
        <v>1</v>
      </c>
      <c r="Z70">
        <v>0</v>
      </c>
      <c r="AA70">
        <v>1</v>
      </c>
      <c r="AB70" s="52">
        <f t="shared" si="8"/>
        <v>-2.2246783395759717</v>
      </c>
      <c r="AC70" s="21">
        <f t="shared" si="8"/>
        <v>-0.54381026078523753</v>
      </c>
      <c r="AD70" s="21">
        <f t="shared" si="8"/>
        <v>-1.6179478833279795</v>
      </c>
      <c r="AE70" s="21">
        <f t="shared" si="8"/>
        <v>-1.6712217770473154</v>
      </c>
      <c r="AF70" s="21">
        <f t="shared" si="8"/>
        <v>-1.5172739782759062</v>
      </c>
      <c r="AG70" s="21">
        <f t="shared" ref="AG70:AK81" si="10">IF(W70&gt;0,(W70/W$83)*LN($P70),"na")</f>
        <v>-3.3820381470355341</v>
      </c>
      <c r="AH70" s="21" t="str">
        <f t="shared" si="10"/>
        <v>na</v>
      </c>
      <c r="AI70" s="21">
        <f t="shared" si="10"/>
        <v>-2.7957643501184624</v>
      </c>
      <c r="AJ70" s="21" t="str">
        <f t="shared" si="10"/>
        <v>na</v>
      </c>
      <c r="AK70" s="21">
        <f t="shared" si="10"/>
        <v>-4.0765055607872549</v>
      </c>
      <c r="AL70" s="52">
        <f t="shared" si="9"/>
        <v>4.2026577017574445</v>
      </c>
      <c r="AM70" s="21">
        <f t="shared" si="9"/>
        <v>0.25112176884575349</v>
      </c>
      <c r="AN70" s="21">
        <f t="shared" si="9"/>
        <v>2.2228933298551774</v>
      </c>
      <c r="AO70" s="21">
        <f t="shared" si="9"/>
        <v>2.3716889959519225</v>
      </c>
      <c r="AP70" s="21">
        <f t="shared" si="9"/>
        <v>1.9548686660573358</v>
      </c>
      <c r="AQ70" s="21">
        <f t="shared" ref="AQ70:AU81" si="11">IF(W70&gt;0,(((W70/W$83)^2)*($Q70^2))/($P70^2),"na")</f>
        <v>9.712847499279313</v>
      </c>
      <c r="AR70" s="21" t="str">
        <f t="shared" si="11"/>
        <v>na</v>
      </c>
      <c r="AS70" s="21">
        <f t="shared" si="11"/>
        <v>6.6372884453527234</v>
      </c>
      <c r="AT70" s="21" t="str">
        <f t="shared" si="11"/>
        <v>na</v>
      </c>
      <c r="AU70" s="53">
        <f t="shared" si="11"/>
        <v>14.111255147650599</v>
      </c>
    </row>
    <row r="71" spans="1:47" ht="16.5" x14ac:dyDescent="0.35">
      <c r="A71" s="28" t="s">
        <v>113</v>
      </c>
      <c r="B71" s="48"/>
      <c r="C71">
        <v>1</v>
      </c>
      <c r="D71">
        <v>1</v>
      </c>
      <c r="E71">
        <v>1</v>
      </c>
      <c r="F71">
        <v>1</v>
      </c>
      <c r="G71" s="49"/>
      <c r="H71" t="s">
        <v>245</v>
      </c>
      <c r="I71" t="s">
        <v>246</v>
      </c>
      <c r="J71" s="19">
        <v>9</v>
      </c>
      <c r="K71" s="34"/>
      <c r="L71" s="21">
        <v>0.54654478420196606</v>
      </c>
      <c r="M71" s="60">
        <v>67.8</v>
      </c>
      <c r="N71" s="21">
        <v>0.12577884615384616</v>
      </c>
      <c r="O71" s="21">
        <v>0.63032139218847016</v>
      </c>
      <c r="P71" s="21">
        <f t="shared" si="6"/>
        <v>0.23013456497897306</v>
      </c>
      <c r="Q71" s="21">
        <f t="shared" si="7"/>
        <v>1.1532840682192769</v>
      </c>
      <c r="R71" s="23">
        <v>1</v>
      </c>
      <c r="S71">
        <v>0.25</v>
      </c>
      <c r="T71">
        <v>0.25</v>
      </c>
      <c r="U71">
        <v>0.25</v>
      </c>
      <c r="V71">
        <v>0.25</v>
      </c>
      <c r="W71">
        <v>1</v>
      </c>
      <c r="X71">
        <v>0</v>
      </c>
      <c r="Y71">
        <v>1</v>
      </c>
      <c r="Z71">
        <v>0</v>
      </c>
      <c r="AA71">
        <v>1</v>
      </c>
      <c r="AB71" s="52">
        <f t="shared" ref="AB71:AF81" si="12">IF(R71&gt;0,(R71/R$83)*LN($P71),"na")</f>
        <v>-1.4690910760168459</v>
      </c>
      <c r="AC71" s="21">
        <f t="shared" si="12"/>
        <v>-0.71822230383045793</v>
      </c>
      <c r="AD71" s="21">
        <f t="shared" si="12"/>
        <v>-1.068429873466797</v>
      </c>
      <c r="AE71" s="21">
        <f t="shared" si="12"/>
        <v>-1.1036098814955817</v>
      </c>
      <c r="AF71" s="21">
        <f t="shared" si="12"/>
        <v>-1.0019487409503731</v>
      </c>
      <c r="AG71" s="21">
        <f t="shared" si="10"/>
        <v>-2.2333664926613448</v>
      </c>
      <c r="AH71" s="21" t="str">
        <f t="shared" si="10"/>
        <v>na</v>
      </c>
      <c r="AI71" s="21">
        <f t="shared" si="10"/>
        <v>-1.8462140725422429</v>
      </c>
      <c r="AJ71" s="21" t="str">
        <f t="shared" si="10"/>
        <v>na</v>
      </c>
      <c r="AK71" s="21">
        <f t="shared" si="10"/>
        <v>-2.6919657705783542</v>
      </c>
      <c r="AL71" s="52">
        <f t="shared" ref="AL71:AP81" si="13">IF(R71&gt;0,(((R71/R$83)^2)*($Q71^2))/($P71^2),"na")</f>
        <v>25.113594678672637</v>
      </c>
      <c r="AM71" s="21">
        <f t="shared" si="13"/>
        <v>6.0024591725815091</v>
      </c>
      <c r="AN71" s="21">
        <f t="shared" si="13"/>
        <v>13.28322363169462</v>
      </c>
      <c r="AO71" s="21">
        <f t="shared" si="13"/>
        <v>14.172373858403338</v>
      </c>
      <c r="AP71" s="21">
        <f t="shared" si="13"/>
        <v>11.681603121965324</v>
      </c>
      <c r="AQ71" s="21">
        <f t="shared" si="11"/>
        <v>58.040538293341562</v>
      </c>
      <c r="AR71" s="21" t="str">
        <f t="shared" si="11"/>
        <v>na</v>
      </c>
      <c r="AS71" s="21">
        <f t="shared" si="11"/>
        <v>39.662086139521094</v>
      </c>
      <c r="AT71" s="21" t="str">
        <f t="shared" si="11"/>
        <v>na</v>
      </c>
      <c r="AU71" s="53">
        <f t="shared" si="11"/>
        <v>84.323865357208462</v>
      </c>
    </row>
    <row r="72" spans="1:47" ht="16.5" x14ac:dyDescent="0.35">
      <c r="A72" s="28" t="s">
        <v>89</v>
      </c>
      <c r="B72" s="48"/>
      <c r="C72">
        <v>1</v>
      </c>
      <c r="E72">
        <v>1</v>
      </c>
      <c r="G72" s="49">
        <v>1</v>
      </c>
      <c r="H72" t="s">
        <v>245</v>
      </c>
      <c r="I72" t="s">
        <v>246</v>
      </c>
      <c r="J72" s="19">
        <v>3</v>
      </c>
      <c r="K72" s="34"/>
      <c r="L72" s="21">
        <v>6.0631861601509378</v>
      </c>
      <c r="M72" s="60">
        <v>67.8</v>
      </c>
      <c r="N72" s="21">
        <v>1.5801826923076925</v>
      </c>
      <c r="O72" s="21">
        <v>2.3368403657280452</v>
      </c>
      <c r="P72" s="21">
        <f t="shared" si="6"/>
        <v>0.26061919435908515</v>
      </c>
      <c r="Q72" s="21">
        <f t="shared" si="7"/>
        <v>0.38541458302673515</v>
      </c>
      <c r="R72" s="25">
        <v>1</v>
      </c>
      <c r="S72" s="3">
        <v>0.25</v>
      </c>
      <c r="T72" s="3">
        <v>0.25</v>
      </c>
      <c r="U72" s="3">
        <v>0.25</v>
      </c>
      <c r="V72" s="3">
        <v>0.15</v>
      </c>
      <c r="W72" s="3">
        <v>1</v>
      </c>
      <c r="X72" s="3">
        <v>0</v>
      </c>
      <c r="Y72" s="3">
        <v>0</v>
      </c>
      <c r="Z72" s="3">
        <v>0</v>
      </c>
      <c r="AA72" s="3">
        <v>0</v>
      </c>
      <c r="AB72" s="52">
        <f t="shared" si="12"/>
        <v>-1.3446949625176221</v>
      </c>
      <c r="AC72" s="21">
        <f t="shared" si="12"/>
        <v>-0.65740642611972633</v>
      </c>
      <c r="AD72" s="21">
        <f t="shared" si="12"/>
        <v>-0.97795997274008883</v>
      </c>
      <c r="AE72" s="21">
        <f t="shared" si="12"/>
        <v>-1.010161093793726</v>
      </c>
      <c r="AF72" s="21">
        <f t="shared" si="12"/>
        <v>-0.55026490051651133</v>
      </c>
      <c r="AG72" s="21">
        <f t="shared" si="10"/>
        <v>-2.0442549282104028</v>
      </c>
      <c r="AH72" s="21" t="str">
        <f t="shared" si="10"/>
        <v>na</v>
      </c>
      <c r="AI72" s="21" t="str">
        <f t="shared" si="10"/>
        <v>na</v>
      </c>
      <c r="AJ72" s="21" t="str">
        <f t="shared" si="10"/>
        <v>na</v>
      </c>
      <c r="AK72" s="21" t="str">
        <f t="shared" si="10"/>
        <v>na</v>
      </c>
      <c r="AL72" s="52">
        <f t="shared" si="13"/>
        <v>2.1869733477671747</v>
      </c>
      <c r="AM72" s="21">
        <f t="shared" si="13"/>
        <v>0.52271362978731473</v>
      </c>
      <c r="AN72" s="21">
        <f t="shared" si="13"/>
        <v>1.1567462335297451</v>
      </c>
      <c r="AO72" s="21">
        <f t="shared" si="13"/>
        <v>1.2341763216096684</v>
      </c>
      <c r="AP72" s="21">
        <f t="shared" si="13"/>
        <v>0.36621789134416416</v>
      </c>
      <c r="AQ72" s="21">
        <f t="shared" si="11"/>
        <v>5.0543584843867135</v>
      </c>
      <c r="AR72" s="21" t="str">
        <f t="shared" si="11"/>
        <v>na</v>
      </c>
      <c r="AS72" s="21" t="str">
        <f t="shared" si="11"/>
        <v>na</v>
      </c>
      <c r="AT72" s="21" t="str">
        <f t="shared" si="11"/>
        <v>na</v>
      </c>
      <c r="AU72" s="53" t="str">
        <f t="shared" si="11"/>
        <v>na</v>
      </c>
    </row>
    <row r="73" spans="1:47" ht="16.5" x14ac:dyDescent="0.35">
      <c r="A73" s="28" t="s">
        <v>22</v>
      </c>
      <c r="B73" s="48"/>
      <c r="C73">
        <v>1</v>
      </c>
      <c r="E73">
        <v>1</v>
      </c>
      <c r="G73" s="49">
        <v>1</v>
      </c>
      <c r="H73" t="s">
        <v>245</v>
      </c>
      <c r="I73" t="s">
        <v>246</v>
      </c>
      <c r="J73" s="19">
        <v>26</v>
      </c>
      <c r="K73" s="34"/>
      <c r="L73" s="21">
        <v>2.3275684721541396</v>
      </c>
      <c r="M73" s="60">
        <v>67.8</v>
      </c>
      <c r="N73" s="21">
        <v>0</v>
      </c>
      <c r="O73" s="21">
        <v>0</v>
      </c>
      <c r="P73" s="21">
        <f t="shared" si="6"/>
        <v>0.01</v>
      </c>
      <c r="Q73" s="21">
        <f t="shared" si="7"/>
        <v>0.01</v>
      </c>
      <c r="R73" s="25">
        <v>0</v>
      </c>
      <c r="S73" s="12">
        <v>0.375</v>
      </c>
      <c r="T73" s="12">
        <v>0.25</v>
      </c>
      <c r="U73" s="12">
        <v>0.25</v>
      </c>
      <c r="V73" s="12">
        <v>0.15</v>
      </c>
      <c r="W73" s="13">
        <v>0.25</v>
      </c>
      <c r="X73" s="13">
        <v>0</v>
      </c>
      <c r="Y73">
        <v>0</v>
      </c>
      <c r="Z73">
        <v>1</v>
      </c>
      <c r="AA73">
        <v>0</v>
      </c>
      <c r="AB73" s="52" t="str">
        <f t="shared" si="12"/>
        <v>na</v>
      </c>
      <c r="AC73" s="21">
        <f t="shared" si="12"/>
        <v>-3.3771248030579337</v>
      </c>
      <c r="AD73" s="21">
        <f t="shared" si="12"/>
        <v>-3.3492146807186116</v>
      </c>
      <c r="AE73" s="21">
        <f t="shared" si="12"/>
        <v>-3.4594937006934927</v>
      </c>
      <c r="AF73" s="21">
        <f t="shared" si="12"/>
        <v>-1.8844894826629741</v>
      </c>
      <c r="AG73" s="21">
        <f t="shared" si="10"/>
        <v>-1.7502374349510512</v>
      </c>
      <c r="AH73" s="21" t="str">
        <f t="shared" si="10"/>
        <v>na</v>
      </c>
      <c r="AI73" s="21" t="str">
        <f t="shared" si="10"/>
        <v>na</v>
      </c>
      <c r="AJ73" s="21">
        <f t="shared" si="10"/>
        <v>-6.2797775263473969</v>
      </c>
      <c r="AK73" s="21" t="str">
        <f t="shared" si="10"/>
        <v>na</v>
      </c>
      <c r="AL73" s="52" t="str">
        <f t="shared" si="13"/>
        <v>na</v>
      </c>
      <c r="AM73" s="21">
        <f t="shared" si="13"/>
        <v>0.53777777777777791</v>
      </c>
      <c r="AN73" s="21">
        <f t="shared" si="13"/>
        <v>0.52892561983471076</v>
      </c>
      <c r="AO73" s="21">
        <f t="shared" si="13"/>
        <v>0.56433075550267697</v>
      </c>
      <c r="AP73" s="21">
        <f t="shared" si="13"/>
        <v>0.16745420867522695</v>
      </c>
      <c r="AQ73" s="21">
        <f t="shared" si="11"/>
        <v>0.14444501831569651</v>
      </c>
      <c r="AR73" s="21" t="str">
        <f t="shared" si="11"/>
        <v>na</v>
      </c>
      <c r="AS73" s="21" t="str">
        <f t="shared" si="11"/>
        <v>na</v>
      </c>
      <c r="AT73" s="21">
        <f t="shared" si="11"/>
        <v>1.8595041322314052</v>
      </c>
      <c r="AU73" s="53" t="str">
        <f t="shared" si="11"/>
        <v>na</v>
      </c>
    </row>
    <row r="74" spans="1:47" ht="16.5" x14ac:dyDescent="0.35">
      <c r="A74" s="1" t="s">
        <v>69</v>
      </c>
      <c r="B74" s="48">
        <v>1</v>
      </c>
      <c r="C74">
        <v>1</v>
      </c>
      <c r="D74">
        <v>1</v>
      </c>
      <c r="E74">
        <v>1</v>
      </c>
      <c r="G74" s="49"/>
      <c r="H74" t="s">
        <v>245</v>
      </c>
      <c r="I74" t="s">
        <v>246</v>
      </c>
      <c r="J74" s="19">
        <v>12</v>
      </c>
      <c r="K74" s="34"/>
      <c r="L74" s="21">
        <v>9.0349093013757606</v>
      </c>
      <c r="M74" s="60">
        <v>67.8</v>
      </c>
      <c r="N74" s="21">
        <v>0.27980463980463982</v>
      </c>
      <c r="O74" s="21">
        <v>0.1637178393471892</v>
      </c>
      <c r="P74" s="21">
        <f t="shared" si="6"/>
        <v>3.0969280428972706E-2</v>
      </c>
      <c r="Q74" s="21">
        <f t="shared" si="7"/>
        <v>1.8120584710491733E-2</v>
      </c>
      <c r="R74" s="25">
        <v>1</v>
      </c>
      <c r="S74">
        <v>0.25</v>
      </c>
      <c r="T74">
        <v>0</v>
      </c>
      <c r="U74">
        <v>0.25</v>
      </c>
      <c r="V74">
        <v>0.05</v>
      </c>
      <c r="W74">
        <v>1</v>
      </c>
      <c r="X74">
        <v>0</v>
      </c>
      <c r="Y74">
        <v>0</v>
      </c>
      <c r="Z74">
        <v>0</v>
      </c>
      <c r="AA74">
        <v>0</v>
      </c>
      <c r="AB74" s="52">
        <f t="shared" si="12"/>
        <v>-3.4747595197205272</v>
      </c>
      <c r="AC74" s="21">
        <f t="shared" si="12"/>
        <v>-1.6987713207522577</v>
      </c>
      <c r="AD74" s="21" t="str">
        <f t="shared" si="12"/>
        <v>na</v>
      </c>
      <c r="AE74" s="21">
        <f t="shared" si="12"/>
        <v>-2.6103071513998106</v>
      </c>
      <c r="AF74" s="21">
        <f t="shared" si="12"/>
        <v>-0.47397074051103738</v>
      </c>
      <c r="AG74" s="21">
        <f t="shared" si="10"/>
        <v>-5.2824577101378196</v>
      </c>
      <c r="AH74" s="21" t="str">
        <f t="shared" si="10"/>
        <v>na</v>
      </c>
      <c r="AI74" s="21" t="str">
        <f t="shared" si="10"/>
        <v>na</v>
      </c>
      <c r="AJ74" s="21" t="str">
        <f t="shared" si="10"/>
        <v>na</v>
      </c>
      <c r="AK74" s="21" t="str">
        <f t="shared" si="10"/>
        <v>na</v>
      </c>
      <c r="AL74" s="52">
        <f t="shared" si="13"/>
        <v>0.34235934377038729</v>
      </c>
      <c r="AM74" s="21">
        <f t="shared" si="13"/>
        <v>8.1828109819687633E-2</v>
      </c>
      <c r="AN74" s="21" t="str">
        <f t="shared" si="13"/>
        <v>na</v>
      </c>
      <c r="AO74" s="21">
        <f t="shared" si="13"/>
        <v>0.19320390712334337</v>
      </c>
      <c r="AP74" s="21">
        <f t="shared" si="13"/>
        <v>6.3699458881822449E-3</v>
      </c>
      <c r="AQ74" s="21">
        <f t="shared" si="11"/>
        <v>0.79123362690341481</v>
      </c>
      <c r="AR74" s="21" t="str">
        <f t="shared" si="11"/>
        <v>na</v>
      </c>
      <c r="AS74" s="21" t="str">
        <f t="shared" si="11"/>
        <v>na</v>
      </c>
      <c r="AT74" s="21" t="str">
        <f t="shared" si="11"/>
        <v>na</v>
      </c>
      <c r="AU74" s="53" t="str">
        <f t="shared" si="11"/>
        <v>na</v>
      </c>
    </row>
    <row r="75" spans="1:47" ht="16.5" x14ac:dyDescent="0.35">
      <c r="A75" s="1" t="s">
        <v>241</v>
      </c>
      <c r="B75" s="48">
        <v>1</v>
      </c>
      <c r="C75">
        <v>1</v>
      </c>
      <c r="D75">
        <v>1</v>
      </c>
      <c r="E75">
        <v>1</v>
      </c>
      <c r="F75">
        <v>1</v>
      </c>
      <c r="G75" s="49">
        <v>1</v>
      </c>
      <c r="H75" t="s">
        <v>245</v>
      </c>
      <c r="I75" t="s">
        <v>246</v>
      </c>
      <c r="J75" s="19">
        <v>3</v>
      </c>
      <c r="K75" s="34"/>
      <c r="L75" s="21">
        <v>34.843492102206383</v>
      </c>
      <c r="M75" s="60">
        <v>67.8</v>
      </c>
      <c r="N75" s="21">
        <v>9.1025815018315033</v>
      </c>
      <c r="O75" s="21">
        <v>11.010844628906099</v>
      </c>
      <c r="P75" s="21">
        <f t="shared" si="6"/>
        <v>0.26124194082300678</v>
      </c>
      <c r="Q75" s="21">
        <f t="shared" si="7"/>
        <v>0.31600864220520719</v>
      </c>
      <c r="R75" s="25">
        <v>1</v>
      </c>
      <c r="S75">
        <v>1</v>
      </c>
      <c r="T75" s="3">
        <v>0.25</v>
      </c>
      <c r="U75" s="3">
        <v>0.375</v>
      </c>
      <c r="V75" s="3">
        <v>1</v>
      </c>
      <c r="W75" s="3">
        <v>0.05</v>
      </c>
      <c r="X75" s="3">
        <v>0</v>
      </c>
      <c r="Y75" s="3">
        <v>0</v>
      </c>
      <c r="Z75" s="3">
        <v>0</v>
      </c>
      <c r="AA75" s="3">
        <v>0</v>
      </c>
      <c r="AB75" s="52">
        <f t="shared" si="12"/>
        <v>-1.3423083247033178</v>
      </c>
      <c r="AC75" s="21">
        <f t="shared" si="12"/>
        <v>-2.6249585016420438</v>
      </c>
      <c r="AD75" s="21">
        <f t="shared" si="12"/>
        <v>-0.97622423614786757</v>
      </c>
      <c r="AE75" s="21">
        <f t="shared" si="12"/>
        <v>-1.5125523073486165</v>
      </c>
      <c r="AF75" s="21">
        <f t="shared" si="12"/>
        <v>-3.6619217361259686</v>
      </c>
      <c r="AG75" s="21">
        <f t="shared" si="10"/>
        <v>-0.10203133366451675</v>
      </c>
      <c r="AH75" s="21" t="str">
        <f t="shared" si="10"/>
        <v>na</v>
      </c>
      <c r="AI75" s="21" t="str">
        <f t="shared" si="10"/>
        <v>na</v>
      </c>
      <c r="AJ75" s="21" t="str">
        <f t="shared" si="10"/>
        <v>na</v>
      </c>
      <c r="AK75" s="21" t="str">
        <f t="shared" si="10"/>
        <v>na</v>
      </c>
      <c r="AL75" s="52">
        <f t="shared" si="13"/>
        <v>1.4632283823681043</v>
      </c>
      <c r="AM75" s="21">
        <f t="shared" si="13"/>
        <v>5.595674366942518</v>
      </c>
      <c r="AN75" s="21">
        <f t="shared" si="13"/>
        <v>0.77393897910379073</v>
      </c>
      <c r="AO75" s="21">
        <f t="shared" si="13"/>
        <v>1.8579257516131924</v>
      </c>
      <c r="AP75" s="21">
        <f t="shared" si="13"/>
        <v>10.88994448358148</v>
      </c>
      <c r="AQ75" s="21">
        <f t="shared" si="11"/>
        <v>8.4542420196483132E-3</v>
      </c>
      <c r="AR75" s="21" t="str">
        <f t="shared" si="11"/>
        <v>na</v>
      </c>
      <c r="AS75" s="21" t="str">
        <f t="shared" si="11"/>
        <v>na</v>
      </c>
      <c r="AT75" s="21" t="str">
        <f t="shared" si="11"/>
        <v>na</v>
      </c>
      <c r="AU75" s="53" t="str">
        <f t="shared" si="11"/>
        <v>na</v>
      </c>
    </row>
    <row r="76" spans="1:47" ht="16.5" x14ac:dyDescent="0.35">
      <c r="A76" s="28" t="s">
        <v>23</v>
      </c>
      <c r="B76" s="48">
        <v>1</v>
      </c>
      <c r="C76">
        <v>1</v>
      </c>
      <c r="G76" s="49"/>
      <c r="H76" t="s">
        <v>245</v>
      </c>
      <c r="I76" t="s">
        <v>246</v>
      </c>
      <c r="J76" s="19">
        <v>29</v>
      </c>
      <c r="K76" s="34"/>
      <c r="L76" s="21">
        <v>0.99238612451111918</v>
      </c>
      <c r="M76" s="60">
        <v>67.8</v>
      </c>
      <c r="N76" s="21">
        <v>0.22258333333333336</v>
      </c>
      <c r="O76" s="21">
        <v>1.256247669668354</v>
      </c>
      <c r="P76" s="21">
        <f t="shared" si="6"/>
        <v>0.224291057518549</v>
      </c>
      <c r="Q76" s="21">
        <f t="shared" si="7"/>
        <v>1.2658859678103833</v>
      </c>
      <c r="R76" s="25">
        <v>0</v>
      </c>
      <c r="S76" s="12">
        <v>0.25</v>
      </c>
      <c r="T76" s="12">
        <v>0.25</v>
      </c>
      <c r="U76" s="12">
        <v>0.125</v>
      </c>
      <c r="V76" s="12">
        <v>0.25</v>
      </c>
      <c r="W76" s="13">
        <v>0.25</v>
      </c>
      <c r="X76" s="13">
        <v>0</v>
      </c>
      <c r="Y76">
        <v>0</v>
      </c>
      <c r="Z76">
        <v>0</v>
      </c>
      <c r="AA76">
        <v>0</v>
      </c>
      <c r="AB76" s="52" t="str">
        <f t="shared" si="12"/>
        <v>na</v>
      </c>
      <c r="AC76" s="21">
        <f t="shared" si="12"/>
        <v>-0.73079634547223693</v>
      </c>
      <c r="AD76" s="21">
        <f t="shared" si="12"/>
        <v>-1.0871350593801872</v>
      </c>
      <c r="AE76" s="21">
        <f t="shared" si="12"/>
        <v>-0.56146548493598691</v>
      </c>
      <c r="AF76" s="21">
        <f t="shared" si="12"/>
        <v>-1.0194900302203482</v>
      </c>
      <c r="AG76" s="21">
        <f t="shared" si="10"/>
        <v>-0.56811660617905879</v>
      </c>
      <c r="AH76" s="21" t="str">
        <f t="shared" si="10"/>
        <v>na</v>
      </c>
      <c r="AI76" s="21" t="str">
        <f t="shared" si="10"/>
        <v>na</v>
      </c>
      <c r="AJ76" s="21" t="str">
        <f t="shared" si="10"/>
        <v>na</v>
      </c>
      <c r="AK76" s="21" t="str">
        <f t="shared" si="10"/>
        <v>na</v>
      </c>
      <c r="AL76" s="52" t="str">
        <f t="shared" si="13"/>
        <v>na</v>
      </c>
      <c r="AM76" s="21">
        <f t="shared" si="13"/>
        <v>7.6135216746300767</v>
      </c>
      <c r="AN76" s="21">
        <f t="shared" si="13"/>
        <v>16.848446298614473</v>
      </c>
      <c r="AO76" s="21">
        <f t="shared" si="13"/>
        <v>4.4940612026482407</v>
      </c>
      <c r="AP76" s="21">
        <f t="shared" si="13"/>
        <v>14.816950187644389</v>
      </c>
      <c r="AQ76" s="21">
        <f t="shared" si="11"/>
        <v>4.6011651599612806</v>
      </c>
      <c r="AR76" s="21" t="str">
        <f t="shared" si="11"/>
        <v>na</v>
      </c>
      <c r="AS76" s="21" t="str">
        <f t="shared" si="11"/>
        <v>na</v>
      </c>
      <c r="AT76" s="21" t="str">
        <f t="shared" si="11"/>
        <v>na</v>
      </c>
      <c r="AU76" s="53" t="str">
        <f t="shared" si="11"/>
        <v>na</v>
      </c>
    </row>
    <row r="77" spans="1:47" ht="16.5" x14ac:dyDescent="0.35">
      <c r="A77" s="28" t="s">
        <v>90</v>
      </c>
      <c r="B77" s="48"/>
      <c r="E77">
        <v>1</v>
      </c>
      <c r="G77" s="49">
        <v>1</v>
      </c>
      <c r="H77" t="s">
        <v>245</v>
      </c>
      <c r="I77" t="s">
        <v>246</v>
      </c>
      <c r="J77" s="19">
        <v>6</v>
      </c>
      <c r="K77" s="34"/>
      <c r="L77" s="21">
        <v>2.6268587113506663</v>
      </c>
      <c r="M77" s="60">
        <v>67.8</v>
      </c>
      <c r="N77" s="21">
        <v>0.41399999999999998</v>
      </c>
      <c r="O77" s="21">
        <v>0.13995417039631494</v>
      </c>
      <c r="P77" s="21">
        <f t="shared" si="6"/>
        <v>0.15760269032023094</v>
      </c>
      <c r="Q77" s="21">
        <f t="shared" si="7"/>
        <v>5.327814921737984E-2</v>
      </c>
      <c r="R77" s="23">
        <v>1</v>
      </c>
      <c r="S77" s="3">
        <v>1</v>
      </c>
      <c r="T77" s="3">
        <v>0</v>
      </c>
      <c r="U77" s="3">
        <v>0.25</v>
      </c>
      <c r="V77" s="3">
        <v>0.3</v>
      </c>
      <c r="W77" s="3">
        <v>1</v>
      </c>
      <c r="X77" s="3">
        <v>0</v>
      </c>
      <c r="Y77" s="3">
        <v>0</v>
      </c>
      <c r="Z77" s="3">
        <v>0</v>
      </c>
      <c r="AA77" s="3">
        <v>0</v>
      </c>
      <c r="AB77" s="52">
        <f t="shared" si="12"/>
        <v>-1.8476780311442176</v>
      </c>
      <c r="AC77" s="21">
        <f t="shared" si="12"/>
        <v>-3.6132370386820254</v>
      </c>
      <c r="AD77" s="21" t="str">
        <f t="shared" si="12"/>
        <v>na</v>
      </c>
      <c r="AE77" s="21">
        <f t="shared" si="12"/>
        <v>-1.3880117892498025</v>
      </c>
      <c r="AF77" s="21">
        <f t="shared" si="12"/>
        <v>-1.5121829059143108</v>
      </c>
      <c r="AG77" s="21">
        <f t="shared" si="10"/>
        <v>-2.808908359291308</v>
      </c>
      <c r="AH77" s="21" t="str">
        <f t="shared" si="10"/>
        <v>na</v>
      </c>
      <c r="AI77" s="21" t="str">
        <f t="shared" si="10"/>
        <v>na</v>
      </c>
      <c r="AJ77" s="21" t="str">
        <f t="shared" si="10"/>
        <v>na</v>
      </c>
      <c r="AK77" s="21" t="str">
        <f t="shared" si="10"/>
        <v>na</v>
      </c>
      <c r="AL77" s="52">
        <f t="shared" si="13"/>
        <v>0.11428020380476063</v>
      </c>
      <c r="AM77" s="21">
        <f t="shared" si="13"/>
        <v>0.43703007321682286</v>
      </c>
      <c r="AN77" s="21" t="str">
        <f t="shared" si="13"/>
        <v>na</v>
      </c>
      <c r="AO77" s="21">
        <f t="shared" si="13"/>
        <v>6.4491833752140459E-2</v>
      </c>
      <c r="AP77" s="21">
        <f t="shared" si="13"/>
        <v>7.65468043814794E-2</v>
      </c>
      <c r="AQ77" s="21">
        <f t="shared" si="11"/>
        <v>0.26411529810720286</v>
      </c>
      <c r="AR77" s="21" t="str">
        <f t="shared" si="11"/>
        <v>na</v>
      </c>
      <c r="AS77" s="21" t="str">
        <f t="shared" si="11"/>
        <v>na</v>
      </c>
      <c r="AT77" s="21" t="str">
        <f t="shared" si="11"/>
        <v>na</v>
      </c>
      <c r="AU77" s="53" t="str">
        <f t="shared" si="11"/>
        <v>na</v>
      </c>
    </row>
    <row r="78" spans="1:47" ht="16.5" x14ac:dyDescent="0.35">
      <c r="A78" s="28" t="s">
        <v>24</v>
      </c>
      <c r="B78" s="48">
        <v>1</v>
      </c>
      <c r="C78">
        <v>1</v>
      </c>
      <c r="E78">
        <v>1</v>
      </c>
      <c r="F78">
        <v>1</v>
      </c>
      <c r="G78" s="49">
        <v>1</v>
      </c>
      <c r="H78" t="s">
        <v>245</v>
      </c>
      <c r="I78" t="s">
        <v>246</v>
      </c>
      <c r="J78" s="19">
        <v>11</v>
      </c>
      <c r="K78" s="34"/>
      <c r="L78" s="21">
        <v>14.336345872840704</v>
      </c>
      <c r="M78" s="60">
        <v>67.8</v>
      </c>
      <c r="N78" s="21">
        <v>3.568027777777778</v>
      </c>
      <c r="O78" s="21">
        <v>5.3264742787783899</v>
      </c>
      <c r="P78" s="21">
        <f t="shared" si="6"/>
        <v>0.24887986167641085</v>
      </c>
      <c r="Q78" s="21">
        <f t="shared" si="7"/>
        <v>0.37153639609581807</v>
      </c>
      <c r="R78" s="25">
        <v>1</v>
      </c>
      <c r="S78">
        <v>1</v>
      </c>
      <c r="T78">
        <v>0.375</v>
      </c>
      <c r="U78">
        <v>1</v>
      </c>
      <c r="V78">
        <v>0.15</v>
      </c>
      <c r="W78" s="3">
        <v>1</v>
      </c>
      <c r="X78" s="3">
        <v>0</v>
      </c>
      <c r="Y78">
        <v>0.25</v>
      </c>
      <c r="Z78">
        <v>1</v>
      </c>
      <c r="AA78">
        <v>1</v>
      </c>
      <c r="AB78" s="52">
        <f t="shared" si="12"/>
        <v>-1.3907849821771801</v>
      </c>
      <c r="AC78" s="21">
        <f t="shared" si="12"/>
        <v>-2.7197572984798186</v>
      </c>
      <c r="AD78" s="21">
        <f t="shared" si="12"/>
        <v>-1.5172199805569235</v>
      </c>
      <c r="AE78" s="21">
        <f t="shared" si="12"/>
        <v>-4.1791392635177704</v>
      </c>
      <c r="AF78" s="21">
        <f t="shared" si="12"/>
        <v>-0.56912547543477154</v>
      </c>
      <c r="AG78" s="21">
        <f t="shared" si="10"/>
        <v>-2.1143226777422082</v>
      </c>
      <c r="AH78" s="21" t="str">
        <f t="shared" si="10"/>
        <v>na</v>
      </c>
      <c r="AI78" s="21">
        <f t="shared" si="10"/>
        <v>-0.43695160359589563</v>
      </c>
      <c r="AJ78" s="21">
        <f t="shared" si="10"/>
        <v>-1.8965249756961549</v>
      </c>
      <c r="AK78" s="21">
        <f t="shared" si="10"/>
        <v>-2.548477509240866</v>
      </c>
      <c r="AL78" s="52">
        <f t="shared" si="13"/>
        <v>2.2285542713215158</v>
      </c>
      <c r="AM78" s="21">
        <f t="shared" si="13"/>
        <v>8.5224317417846009</v>
      </c>
      <c r="AN78" s="21">
        <f t="shared" si="13"/>
        <v>2.6521637609115558</v>
      </c>
      <c r="AO78" s="21">
        <f t="shared" si="13"/>
        <v>20.122267449817421</v>
      </c>
      <c r="AP78" s="21">
        <f t="shared" si="13"/>
        <v>0.3731807919939415</v>
      </c>
      <c r="AQ78" s="21">
        <f t="shared" si="11"/>
        <v>5.1504570006169601</v>
      </c>
      <c r="AR78" s="21" t="str">
        <f t="shared" si="11"/>
        <v>na</v>
      </c>
      <c r="AS78" s="21">
        <f t="shared" si="11"/>
        <v>0.21997326698618447</v>
      </c>
      <c r="AT78" s="21">
        <f t="shared" si="11"/>
        <v>4.1440058764243064</v>
      </c>
      <c r="AU78" s="53">
        <f t="shared" si="11"/>
        <v>7.4828121071706226</v>
      </c>
    </row>
    <row r="79" spans="1:47" ht="16.5" x14ac:dyDescent="0.35">
      <c r="A79" s="28" t="s">
        <v>91</v>
      </c>
      <c r="B79" s="48"/>
      <c r="E79">
        <v>1</v>
      </c>
      <c r="G79" s="49">
        <v>1</v>
      </c>
      <c r="H79" t="s">
        <v>245</v>
      </c>
      <c r="I79" t="s">
        <v>246</v>
      </c>
      <c r="J79" s="19">
        <v>39</v>
      </c>
      <c r="K79" s="34"/>
      <c r="L79" s="21">
        <v>0.54335195244049705</v>
      </c>
      <c r="M79" s="60">
        <v>67.8</v>
      </c>
      <c r="N79" s="21">
        <v>0</v>
      </c>
      <c r="O79" s="21">
        <v>0</v>
      </c>
      <c r="P79" s="21">
        <f t="shared" si="6"/>
        <v>0.01</v>
      </c>
      <c r="Q79" s="21">
        <f t="shared" si="7"/>
        <v>0.01</v>
      </c>
      <c r="R79" s="23">
        <v>1</v>
      </c>
      <c r="S79" s="3">
        <v>1</v>
      </c>
      <c r="T79" s="3">
        <v>0.375</v>
      </c>
      <c r="U79" s="3">
        <v>0.375</v>
      </c>
      <c r="V79" s="3">
        <v>0.15</v>
      </c>
      <c r="W79" s="3">
        <v>1</v>
      </c>
      <c r="X79" s="3">
        <v>0</v>
      </c>
      <c r="Y79" s="3">
        <v>0.25</v>
      </c>
      <c r="Z79" s="3">
        <v>1</v>
      </c>
      <c r="AA79" s="3">
        <v>1</v>
      </c>
      <c r="AB79" s="52">
        <f t="shared" si="12"/>
        <v>-4.6051701859880909</v>
      </c>
      <c r="AC79" s="21">
        <f t="shared" si="12"/>
        <v>-9.0056661414878221</v>
      </c>
      <c r="AD79" s="21">
        <f t="shared" si="12"/>
        <v>-5.0238220210779172</v>
      </c>
      <c r="AE79" s="21">
        <f t="shared" si="12"/>
        <v>-5.1892405510402382</v>
      </c>
      <c r="AF79" s="21">
        <f t="shared" si="12"/>
        <v>-1.8844894826629741</v>
      </c>
      <c r="AG79" s="21">
        <f t="shared" si="10"/>
        <v>-7.0009497398042049</v>
      </c>
      <c r="AH79" s="21" t="str">
        <f t="shared" si="10"/>
        <v>na</v>
      </c>
      <c r="AI79" s="21">
        <f t="shared" si="10"/>
        <v>-1.4468350775901282</v>
      </c>
      <c r="AJ79" s="21">
        <f t="shared" si="10"/>
        <v>-6.2797775263473969</v>
      </c>
      <c r="AK79" s="21">
        <f t="shared" si="10"/>
        <v>-8.438524139687674</v>
      </c>
      <c r="AL79" s="52">
        <f t="shared" si="13"/>
        <v>1</v>
      </c>
      <c r="AM79" s="21">
        <f t="shared" si="13"/>
        <v>3.8241975308641978</v>
      </c>
      <c r="AN79" s="21">
        <f t="shared" si="13"/>
        <v>1.190082644628099</v>
      </c>
      <c r="AO79" s="21">
        <f t="shared" si="13"/>
        <v>1.2697441998810231</v>
      </c>
      <c r="AP79" s="21">
        <f t="shared" si="13"/>
        <v>0.16745420867522695</v>
      </c>
      <c r="AQ79" s="21">
        <f t="shared" si="11"/>
        <v>2.3111202930511441</v>
      </c>
      <c r="AR79" s="21" t="str">
        <f t="shared" si="11"/>
        <v>na</v>
      </c>
      <c r="AS79" s="21">
        <f t="shared" si="11"/>
        <v>9.8706713054711459E-2</v>
      </c>
      <c r="AT79" s="21">
        <f t="shared" si="11"/>
        <v>1.8595041322314052</v>
      </c>
      <c r="AU79" s="53">
        <f t="shared" si="11"/>
        <v>3.3576979495021999</v>
      </c>
    </row>
    <row r="80" spans="1:47" ht="16.5" x14ac:dyDescent="0.35">
      <c r="A80" s="28" t="s">
        <v>25</v>
      </c>
      <c r="B80" s="48">
        <v>1</v>
      </c>
      <c r="C80">
        <v>1</v>
      </c>
      <c r="E80">
        <v>1</v>
      </c>
      <c r="G80" s="49"/>
      <c r="H80" t="s">
        <v>245</v>
      </c>
      <c r="I80" t="s">
        <v>246</v>
      </c>
      <c r="J80" s="19">
        <v>11</v>
      </c>
      <c r="K80" s="34"/>
      <c r="L80" s="21">
        <v>7.3232040869425283</v>
      </c>
      <c r="M80" s="60">
        <v>67.8</v>
      </c>
      <c r="N80" s="21">
        <v>0</v>
      </c>
      <c r="O80" s="21">
        <v>0</v>
      </c>
      <c r="P80" s="21">
        <f t="shared" si="6"/>
        <v>0.01</v>
      </c>
      <c r="Q80" s="21">
        <f t="shared" si="7"/>
        <v>0.01</v>
      </c>
      <c r="R80" s="25">
        <v>0</v>
      </c>
      <c r="S80" s="12">
        <v>0.25</v>
      </c>
      <c r="T80" s="12">
        <v>0.25</v>
      </c>
      <c r="U80" s="12">
        <v>0.125</v>
      </c>
      <c r="V80" s="12">
        <v>0.05</v>
      </c>
      <c r="W80" s="13">
        <v>0.25</v>
      </c>
      <c r="X80" s="13">
        <v>0</v>
      </c>
      <c r="Y80">
        <v>0.125</v>
      </c>
      <c r="Z80">
        <v>0</v>
      </c>
      <c r="AA80">
        <v>0.125</v>
      </c>
      <c r="AB80" s="52" t="str">
        <f t="shared" si="12"/>
        <v>na</v>
      </c>
      <c r="AC80" s="21">
        <f t="shared" si="12"/>
        <v>-2.2514165353719555</v>
      </c>
      <c r="AD80" s="21">
        <f t="shared" si="12"/>
        <v>-3.3492146807186116</v>
      </c>
      <c r="AE80" s="21">
        <f t="shared" si="12"/>
        <v>-1.7297468503467464</v>
      </c>
      <c r="AF80" s="21">
        <f t="shared" si="12"/>
        <v>-0.62816316088765811</v>
      </c>
      <c r="AG80" s="21">
        <f t="shared" si="10"/>
        <v>-1.7502374349510512</v>
      </c>
      <c r="AH80" s="21" t="str">
        <f t="shared" si="10"/>
        <v>na</v>
      </c>
      <c r="AI80" s="21">
        <f t="shared" si="10"/>
        <v>-0.7234175387950641</v>
      </c>
      <c r="AJ80" s="21" t="str">
        <f t="shared" si="10"/>
        <v>na</v>
      </c>
      <c r="AK80" s="21">
        <f t="shared" si="10"/>
        <v>-1.0548155174609593</v>
      </c>
      <c r="AL80" s="52" t="str">
        <f t="shared" si="13"/>
        <v>na</v>
      </c>
      <c r="AM80" s="21">
        <f t="shared" si="13"/>
        <v>0.23901234567901236</v>
      </c>
      <c r="AN80" s="21">
        <f t="shared" si="13"/>
        <v>0.52892561983471076</v>
      </c>
      <c r="AO80" s="21">
        <f t="shared" si="13"/>
        <v>0.14108268887566924</v>
      </c>
      <c r="AP80" s="21">
        <f t="shared" si="13"/>
        <v>1.8606023186136331E-2</v>
      </c>
      <c r="AQ80" s="21">
        <f t="shared" si="11"/>
        <v>0.14444501831569651</v>
      </c>
      <c r="AR80" s="21" t="str">
        <f t="shared" si="11"/>
        <v>na</v>
      </c>
      <c r="AS80" s="21">
        <f t="shared" si="11"/>
        <v>2.4676678263677865E-2</v>
      </c>
      <c r="AT80" s="21" t="str">
        <f t="shared" si="11"/>
        <v>na</v>
      </c>
      <c r="AU80" s="53">
        <f t="shared" si="11"/>
        <v>5.2464030460971874E-2</v>
      </c>
    </row>
    <row r="81" spans="1:47" ht="16.5" x14ac:dyDescent="0.35">
      <c r="A81" s="28" t="s">
        <v>70</v>
      </c>
      <c r="B81" s="48">
        <v>1</v>
      </c>
      <c r="C81">
        <v>1</v>
      </c>
      <c r="D81">
        <v>1</v>
      </c>
      <c r="E81">
        <v>1</v>
      </c>
      <c r="G81" s="49"/>
      <c r="H81" t="s">
        <v>245</v>
      </c>
      <c r="I81" t="s">
        <v>246</v>
      </c>
      <c r="J81" s="19">
        <v>2</v>
      </c>
      <c r="K81" s="34"/>
      <c r="L81" s="21">
        <v>61.571841470005005</v>
      </c>
      <c r="M81" s="60">
        <v>67.8</v>
      </c>
      <c r="N81" s="21">
        <v>20.206618284493288</v>
      </c>
      <c r="O81" s="21">
        <v>18.452569692819925</v>
      </c>
      <c r="P81" s="21">
        <f t="shared" si="6"/>
        <v>0.32817953470397715</v>
      </c>
      <c r="Q81" s="21">
        <f t="shared" si="7"/>
        <v>0.29969169757265057</v>
      </c>
      <c r="R81" s="25">
        <v>0</v>
      </c>
      <c r="S81" s="12">
        <v>0</v>
      </c>
      <c r="T81" s="13">
        <v>0.25</v>
      </c>
      <c r="U81" s="12">
        <v>0.125</v>
      </c>
      <c r="V81" s="12">
        <v>0.05</v>
      </c>
      <c r="W81" s="12">
        <v>0.25</v>
      </c>
      <c r="X81" s="12">
        <v>0</v>
      </c>
      <c r="Y81">
        <v>0.25</v>
      </c>
      <c r="Z81">
        <v>0</v>
      </c>
      <c r="AA81" s="3">
        <v>0.25</v>
      </c>
      <c r="AB81" s="52" t="str">
        <f t="shared" si="12"/>
        <v>na</v>
      </c>
      <c r="AC81" s="21" t="str">
        <f t="shared" si="12"/>
        <v>na</v>
      </c>
      <c r="AD81" s="21">
        <f t="shared" si="12"/>
        <v>-0.81032324250436971</v>
      </c>
      <c r="AE81" s="21">
        <f t="shared" si="12"/>
        <v>-0.41850230878122024</v>
      </c>
      <c r="AF81" s="21">
        <f t="shared" si="12"/>
        <v>-0.15198046643073543</v>
      </c>
      <c r="AG81" s="21">
        <f t="shared" si="10"/>
        <v>-0.42345988795730571</v>
      </c>
      <c r="AH81" s="21" t="str">
        <f t="shared" si="10"/>
        <v>na</v>
      </c>
      <c r="AI81" s="21">
        <f t="shared" si="10"/>
        <v>-0.35005343138838191</v>
      </c>
      <c r="AJ81" s="21" t="str">
        <f t="shared" si="10"/>
        <v>na</v>
      </c>
      <c r="AK81" s="21">
        <f t="shared" si="10"/>
        <v>-0.51041310386797589</v>
      </c>
      <c r="AL81" s="52" t="str">
        <f t="shared" si="13"/>
        <v>na</v>
      </c>
      <c r="AM81" s="21" t="str">
        <f t="shared" si="13"/>
        <v>na</v>
      </c>
      <c r="AN81" s="21">
        <f t="shared" si="13"/>
        <v>0.44108372878899366</v>
      </c>
      <c r="AO81" s="21">
        <f t="shared" si="13"/>
        <v>0.11765222962030901</v>
      </c>
      <c r="AP81" s="21">
        <f t="shared" si="13"/>
        <v>1.5516007879217714E-2</v>
      </c>
      <c r="AQ81" s="21">
        <f t="shared" si="11"/>
        <v>0.12045615658321107</v>
      </c>
      <c r="AR81" s="21" t="str">
        <f t="shared" si="11"/>
        <v>na</v>
      </c>
      <c r="AS81" s="21">
        <f t="shared" si="11"/>
        <v>8.2313889548936897E-2</v>
      </c>
      <c r="AT81" s="21" t="str">
        <f t="shared" si="11"/>
        <v>na</v>
      </c>
      <c r="AU81" s="53">
        <f t="shared" si="11"/>
        <v>0.17500404075912518</v>
      </c>
    </row>
    <row r="82" spans="1:47" x14ac:dyDescent="0.35">
      <c r="B82" s="48"/>
      <c r="G82" s="49"/>
      <c r="M82" s="21"/>
      <c r="N82" s="21"/>
      <c r="O82" s="21"/>
      <c r="R82" s="48"/>
      <c r="AK82"/>
      <c r="AL82" s="48"/>
      <c r="AU82" s="49"/>
    </row>
    <row r="83" spans="1:47" x14ac:dyDescent="0.35">
      <c r="A83" t="s">
        <v>3945</v>
      </c>
      <c r="M83" s="61">
        <f>AVERAGE(M5:M81)</f>
        <v>67.800000000000097</v>
      </c>
      <c r="N83" s="21"/>
      <c r="O83" s="21"/>
      <c r="R83" s="52">
        <f t="shared" ref="R83:AA83" si="14">SUM(R5:R81)/R84</f>
        <v>1</v>
      </c>
      <c r="S83" s="21">
        <f t="shared" si="14"/>
        <v>0.51136363636363635</v>
      </c>
      <c r="T83" s="21">
        <f t="shared" si="14"/>
        <v>0.34375</v>
      </c>
      <c r="U83" s="21">
        <f t="shared" si="14"/>
        <v>0.33279220779220781</v>
      </c>
      <c r="V83" s="21">
        <f t="shared" si="14"/>
        <v>0.36655844155844158</v>
      </c>
      <c r="W83" s="21">
        <f t="shared" si="14"/>
        <v>0.65779220779220782</v>
      </c>
      <c r="X83" s="21">
        <f t="shared" si="14"/>
        <v>0.5178571428571429</v>
      </c>
      <c r="Y83" s="21">
        <f t="shared" si="14"/>
        <v>0.79573170731707321</v>
      </c>
      <c r="Z83" s="21">
        <f t="shared" si="14"/>
        <v>0.73333333333333328</v>
      </c>
      <c r="AA83" s="21">
        <f t="shared" si="14"/>
        <v>0.54573170731707321</v>
      </c>
      <c r="AB83" s="52">
        <f>(1/R84)*(SUM(AB5:AB81))</f>
        <v>-2.0469016712587509</v>
      </c>
      <c r="AC83" s="21">
        <f t="shared" ref="AC83:AK83" si="15">(1/S84)*(SUM(AC5:AC81))</f>
        <v>-1.8941333191377485</v>
      </c>
      <c r="AD83" s="21">
        <f t="shared" si="15"/>
        <v>-2.0791943217911553</v>
      </c>
      <c r="AE83" s="21">
        <f t="shared" si="15"/>
        <v>-1.9134017364686824</v>
      </c>
      <c r="AF83" s="21">
        <f t="shared" si="15"/>
        <v>-1.7230793344608704</v>
      </c>
      <c r="AG83" s="21">
        <f t="shared" si="15"/>
        <v>-2.178178089720531</v>
      </c>
      <c r="AH83" s="21">
        <f t="shared" si="15"/>
        <v>-2.2193416527726635</v>
      </c>
      <c r="AI83" s="21">
        <f t="shared" si="15"/>
        <v>-2.3414753950784832</v>
      </c>
      <c r="AJ83" s="21">
        <f t="shared" si="15"/>
        <v>-3.4676028939421073</v>
      </c>
      <c r="AK83" s="53">
        <f t="shared" si="15"/>
        <v>-1.6999042509606386</v>
      </c>
      <c r="AL83" s="21">
        <f>SUM(AL5:AL81)</f>
        <v>543.24008825622036</v>
      </c>
      <c r="AM83" s="21">
        <f t="shared" ref="AM83:AU83" si="16">SUM(AM5:AM81)</f>
        <v>497.33624569360438</v>
      </c>
      <c r="AN83" s="21">
        <f t="shared" si="16"/>
        <v>331.54418685531755</v>
      </c>
      <c r="AO83" s="21">
        <f t="shared" si="16"/>
        <v>377.46981831047975</v>
      </c>
      <c r="AP83" s="21">
        <f t="shared" si="16"/>
        <v>356.65161023803915</v>
      </c>
      <c r="AQ83" s="21">
        <f t="shared" si="16"/>
        <v>1159.2984685454662</v>
      </c>
      <c r="AR83" s="21">
        <f t="shared" si="16"/>
        <v>70.72079536262946</v>
      </c>
      <c r="AS83" s="21">
        <f t="shared" si="16"/>
        <v>152.62502310716127</v>
      </c>
      <c r="AT83" s="21">
        <f t="shared" si="16"/>
        <v>37.813021217772032</v>
      </c>
      <c r="AU83" s="53">
        <f t="shared" si="16"/>
        <v>176.1849709089021</v>
      </c>
    </row>
    <row r="84" spans="1:47" x14ac:dyDescent="0.35">
      <c r="A84" t="s">
        <v>3225</v>
      </c>
      <c r="M84" s="21"/>
      <c r="N84" s="21"/>
      <c r="O84" s="21"/>
      <c r="R84" s="48">
        <f t="shared" ref="R84:AA84" si="17">COUNTIF(R5:R81,"&gt;0")</f>
        <v>65</v>
      </c>
      <c r="S84">
        <f t="shared" si="17"/>
        <v>66</v>
      </c>
      <c r="T84">
        <f t="shared" si="17"/>
        <v>52</v>
      </c>
      <c r="U84">
        <f t="shared" si="17"/>
        <v>77</v>
      </c>
      <c r="V84">
        <f t="shared" si="17"/>
        <v>77</v>
      </c>
      <c r="W84">
        <f t="shared" si="17"/>
        <v>77</v>
      </c>
      <c r="X84">
        <f t="shared" si="17"/>
        <v>14</v>
      </c>
      <c r="Y84">
        <f t="shared" si="17"/>
        <v>41</v>
      </c>
      <c r="Z84">
        <f t="shared" si="17"/>
        <v>15</v>
      </c>
      <c r="AA84">
        <f t="shared" si="17"/>
        <v>41</v>
      </c>
      <c r="AL84" s="21">
        <f>AL83*AB85^2</f>
        <v>9.0589030012212834</v>
      </c>
      <c r="AM84" s="21">
        <f t="shared" ref="AM84:AU84" si="18">AM83*AC85^2</f>
        <v>11.257107531684229</v>
      </c>
      <c r="AN84" s="21">
        <f t="shared" si="18"/>
        <v>5.182939937849226</v>
      </c>
      <c r="AO84" s="21">
        <f t="shared" si="18"/>
        <v>8.2209612371721512</v>
      </c>
      <c r="AP84" s="21">
        <f t="shared" si="18"/>
        <v>11.365708031830872</v>
      </c>
      <c r="AQ84" s="21">
        <f t="shared" si="18"/>
        <v>14.86804312890159</v>
      </c>
      <c r="AR84" s="21">
        <f t="shared" si="18"/>
        <v>0.83531728803602634</v>
      </c>
      <c r="AS84" s="21">
        <f t="shared" si="18"/>
        <v>1.4120369307797238</v>
      </c>
      <c r="AT84" s="21">
        <f t="shared" si="18"/>
        <v>3.6789151704082104E-2</v>
      </c>
      <c r="AU84" s="53">
        <f t="shared" si="18"/>
        <v>5.8809946884531987</v>
      </c>
    </row>
    <row r="85" spans="1:47" ht="24" x14ac:dyDescent="0.65">
      <c r="A85" s="54" t="s">
        <v>3946</v>
      </c>
      <c r="M85" s="21"/>
      <c r="N85" s="21"/>
      <c r="O85" s="21"/>
      <c r="R85" s="78">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IF(R39&gt;0,$M39,0)+IF(R40&gt;0,$M40,0)+IF(R41&gt;0,$M41,0)+IF(R42&gt;0,$M42,0)+IF(R43&gt;0,$M43,0)+IF(R44&gt;0,$M44,0)+IF(R45&gt;0,$M45,0)+IF(R46&gt;0,$M46,0)+IF(R47&gt;0,$M47,0)*IF(R48&gt;0,$M48,0)+IF(R49&gt;0,$M49,0)+IF(R50&gt;0,$M50,0)+IF(R51&gt;0,$M51,0)+IF(R52&gt;0,$M52,0)+IF(R53&gt;0,$M53,0)+IF(R54&gt;0,$M54,0)+IF(R55&gt;0,$M55,0)+IF(R56&gt;0,$M56,0)+IF(R57&gt;0,$M57,0)+IF(R58&gt;0,$M58,0)+IF(R59&gt;0,$M59,0)+IF(R60&gt;0,$M60,0)+IF(R61&gt;0,$M61,0)+IF(R62&gt;0,$M62,0)+IF(R63&gt;0,$M63,0)+IF(R64&gt;0,$M64,0)+IF(R65&gt;0,$M65,0)+IF(R66&gt;0,$M66,0)+IF(R67&gt;0,$M67,0)+IF(R68&gt;0,$M68,0)+IF(R69&gt;0,$M69,0)+IF(R70&gt;0,$M70,0)+IF(R71&gt;0,$M71,0)+IF(R72&gt;0,$M72,0)+IF(R73&gt;0,$M73,0)+IF(R74&gt;0,$M74,0)+IF(R75&gt;0,$M75,0)+IF(R76&gt;0,$M76,0)+IF(R77&gt;0,$M77,0)+IF(R78&gt;0,$M78,0)+IF(R79&gt;0,$M79,0)+IF(R80&gt;0,$M80,0)+IF(R81&gt;0,$M81,0)</f>
        <v>13329.479999999985</v>
      </c>
      <c r="S85" s="61">
        <f t="shared" ref="S85:AA85" si="19">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IF(S39&gt;0,$M39,0)+IF(S40&gt;0,$M40,0)+IF(S41&gt;0,$M41,0)+IF(S42&gt;0,$M42,0)+IF(S43&gt;0,$M43,0)+IF(S44&gt;0,$M44,0)+IF(S45&gt;0,$M45,0)+IF(S46&gt;0,$M46,0)+IF(S47&gt;0,$M47,0)*IF(S48&gt;0,$M48,0)+IF(S49&gt;0,$M49,0)+IF(S50&gt;0,$M50,0)+IF(S51&gt;0,$M51,0)+IF(S52&gt;0,$M52,0)+IF(S53&gt;0,$M53,0)+IF(S54&gt;0,$M54,0)+IF(S55&gt;0,$M55,0)+IF(S56&gt;0,$M56,0)+IF(S57&gt;0,$M57,0)+IF(S58&gt;0,$M58,0)+IF(S59&gt;0,$M59,0)+IF(S60&gt;0,$M60,0)+IF(S61&gt;0,$M61,0)+IF(S62&gt;0,$M62,0)+IF(S63&gt;0,$M63,0)+IF(S64&gt;0,$M64,0)+IF(S65&gt;0,$M65,0)+IF(S66&gt;0,$M66,0)+IF(S67&gt;0,$M67,0)+IF(S68&gt;0,$M68,0)+IF(S69&gt;0,$M69,0)+IF(S70&gt;0,$M70,0)+IF(S71&gt;0,$M71,0)+IF(S72&gt;0,$M72,0)+IF(S73&gt;0,$M73,0)+IF(S74&gt;0,$M74,0)+IF(S75&gt;0,$M75,0)+IF(S76&gt;0,$M76,0)+IF(S77&gt;0,$M77,0)+IF(S78&gt;0,$M78,0)+IF(S79&gt;0,$M79,0)+IF(S80&gt;0,$M80,0)+IF(S81&gt;0,$M81,0)</f>
        <v>8868.24</v>
      </c>
      <c r="T85" s="61">
        <f t="shared" si="19"/>
        <v>7919.0400000000054</v>
      </c>
      <c r="U85" s="61">
        <f t="shared" si="19"/>
        <v>14143.079999999978</v>
      </c>
      <c r="V85" s="61">
        <f t="shared" si="19"/>
        <v>14143.079999999978</v>
      </c>
      <c r="W85" s="61">
        <f t="shared" si="19"/>
        <v>14143.079999999978</v>
      </c>
      <c r="X85" s="61">
        <f t="shared" si="19"/>
        <v>881.39999999999975</v>
      </c>
      <c r="Y85" s="61">
        <f t="shared" si="19"/>
        <v>2712.0000000000009</v>
      </c>
      <c r="Z85" s="61">
        <f t="shared" si="19"/>
        <v>949.1999999999997</v>
      </c>
      <c r="AA85" s="61">
        <f t="shared" si="19"/>
        <v>2712.0000000000009</v>
      </c>
      <c r="AB85" s="75">
        <f>EXP(AB83)</f>
        <v>0.12913438518267245</v>
      </c>
      <c r="AC85" s="120">
        <f t="shared" ref="AC85:AK85" si="20">EXP(AC83)</f>
        <v>0.15044866954167868</v>
      </c>
      <c r="AD85" s="120">
        <f t="shared" si="20"/>
        <v>0.12503090630625446</v>
      </c>
      <c r="AE85" s="120">
        <f t="shared" si="20"/>
        <v>0.14757751195252089</v>
      </c>
      <c r="AF85" s="120">
        <f t="shared" si="20"/>
        <v>0.17851559146022566</v>
      </c>
      <c r="AG85" s="120">
        <f t="shared" si="20"/>
        <v>0.11324766989372206</v>
      </c>
      <c r="AH85" s="120">
        <f t="shared" si="20"/>
        <v>0.10868063487252053</v>
      </c>
      <c r="AI85" s="120">
        <f t="shared" si="20"/>
        <v>9.618562169813398E-2</v>
      </c>
      <c r="AJ85" s="120">
        <f t="shared" si="20"/>
        <v>3.1191710956296043E-2</v>
      </c>
      <c r="AK85" s="76">
        <f t="shared" si="20"/>
        <v>0.18270101666210678</v>
      </c>
      <c r="AL85" s="21">
        <f t="shared" ref="AL85:AU85" si="21">SQRT(AL84)</f>
        <v>3.009801156425667</v>
      </c>
      <c r="AM85" s="21">
        <f t="shared" si="21"/>
        <v>3.3551613272217224</v>
      </c>
      <c r="AN85" s="21">
        <f t="shared" si="21"/>
        <v>2.2766071109985635</v>
      </c>
      <c r="AO85" s="21">
        <f t="shared" si="21"/>
        <v>2.867221867448027</v>
      </c>
      <c r="AP85" s="21">
        <f t="shared" si="21"/>
        <v>3.3713065763633647</v>
      </c>
      <c r="AQ85" s="21">
        <f t="shared" si="21"/>
        <v>3.8559101557092315</v>
      </c>
      <c r="AR85" s="21">
        <f t="shared" si="21"/>
        <v>0.91395693992442906</v>
      </c>
      <c r="AS85" s="21">
        <f t="shared" si="21"/>
        <v>1.1882916017458525</v>
      </c>
      <c r="AT85" s="21">
        <f t="shared" si="21"/>
        <v>0.19180498352254069</v>
      </c>
      <c r="AU85" s="53">
        <f t="shared" si="21"/>
        <v>2.4250762232254059</v>
      </c>
    </row>
    <row r="86" spans="1:47" ht="16.5" x14ac:dyDescent="0.45">
      <c r="A86" s="51" t="s">
        <v>3226</v>
      </c>
      <c r="M86" s="21"/>
      <c r="N86" s="21"/>
      <c r="O86" s="21"/>
    </row>
    <row r="87" spans="1:47" x14ac:dyDescent="0.35">
      <c r="A87" s="51" t="s">
        <v>3947</v>
      </c>
      <c r="M87" s="21"/>
      <c r="N87" s="21"/>
      <c r="O87" s="21"/>
      <c r="Z87" t="s">
        <v>3227</v>
      </c>
      <c r="AB87" s="52">
        <f>SQRT(((R85-1)*(AL85^2))/(R85-1))</f>
        <v>3.009801156425667</v>
      </c>
      <c r="AC87" s="21">
        <f t="shared" ref="AC87:AK87" si="22">SQRT(((S85-1)*(AM85^2))/(S85-1))</f>
        <v>3.3551613272217224</v>
      </c>
      <c r="AD87" s="21">
        <f t="shared" si="22"/>
        <v>2.2766071109985635</v>
      </c>
      <c r="AE87" s="21">
        <f t="shared" si="22"/>
        <v>2.867221867448027</v>
      </c>
      <c r="AF87" s="21">
        <f t="shared" si="22"/>
        <v>3.3713065763633647</v>
      </c>
      <c r="AG87" s="21">
        <f t="shared" si="22"/>
        <v>3.8559101557092319</v>
      </c>
      <c r="AH87" s="21">
        <f t="shared" si="22"/>
        <v>0.91395693992442906</v>
      </c>
      <c r="AI87" s="21">
        <f t="shared" si="22"/>
        <v>1.1882916017458525</v>
      </c>
      <c r="AJ87" s="21">
        <f t="shared" si="22"/>
        <v>0.19180498352254069</v>
      </c>
      <c r="AK87" s="53">
        <f t="shared" si="22"/>
        <v>2.4250762232254059</v>
      </c>
    </row>
    <row r="88" spans="1:47" x14ac:dyDescent="0.35">
      <c r="A88" s="51"/>
      <c r="M88" s="21"/>
      <c r="N88" s="21"/>
      <c r="O88" s="21"/>
      <c r="Z88" t="s">
        <v>3228</v>
      </c>
      <c r="AB88" s="52">
        <f t="shared" ref="AB88:AK88" si="23">(1-AB85)/(SQRT((2*(AB87^2)/R85)))</f>
        <v>23.621362494570949</v>
      </c>
      <c r="AC88" s="21">
        <f t="shared" si="23"/>
        <v>16.860868377711707</v>
      </c>
      <c r="AD88" s="21">
        <f t="shared" si="23"/>
        <v>24.183875325777354</v>
      </c>
      <c r="AE88" s="21">
        <f t="shared" si="23"/>
        <v>25.000609657649797</v>
      </c>
      <c r="AF88" s="21">
        <f t="shared" si="23"/>
        <v>20.490760560674691</v>
      </c>
      <c r="AG88" s="21">
        <f t="shared" si="23"/>
        <v>19.338929641907434</v>
      </c>
      <c r="AH88" s="21">
        <f t="shared" si="23"/>
        <v>20.47288903918443</v>
      </c>
      <c r="AI88" s="21">
        <f t="shared" si="23"/>
        <v>28.008255724039138</v>
      </c>
      <c r="AJ88" s="21">
        <f t="shared" si="23"/>
        <v>110.03778151840866</v>
      </c>
      <c r="AK88" s="53">
        <f t="shared" si="23"/>
        <v>12.41038943801319</v>
      </c>
    </row>
    <row r="89" spans="1:47" x14ac:dyDescent="0.35">
      <c r="A89" s="51"/>
      <c r="M89" s="21"/>
      <c r="N89" s="21"/>
      <c r="O89" s="21"/>
      <c r="Z89" t="s">
        <v>3229</v>
      </c>
      <c r="AB89" s="52">
        <f t="shared" ref="AB89:AK89" si="24">TINV(0.05,2*R85-2)</f>
        <v>1.9600529842815024</v>
      </c>
      <c r="AC89" s="21">
        <f t="shared" si="24"/>
        <v>1.9600977631788701</v>
      </c>
      <c r="AD89" s="21">
        <f t="shared" si="24"/>
        <v>1.9601137982218253</v>
      </c>
      <c r="AE89" s="21">
        <f t="shared" si="24"/>
        <v>1.9600478613256498</v>
      </c>
      <c r="AF89" s="21">
        <f t="shared" si="24"/>
        <v>1.9600478613256498</v>
      </c>
      <c r="AG89" s="21">
        <f t="shared" si="24"/>
        <v>1.9600478613256498</v>
      </c>
      <c r="AH89" s="21">
        <f t="shared" si="24"/>
        <v>1.9613127775787427</v>
      </c>
      <c r="AI89" s="21">
        <f t="shared" si="24"/>
        <v>1.9604016075354642</v>
      </c>
      <c r="AJ89" s="21">
        <f t="shared" si="24"/>
        <v>1.9612159679794576</v>
      </c>
      <c r="AK89" s="53">
        <f t="shared" si="24"/>
        <v>1.9604016075354642</v>
      </c>
    </row>
    <row r="90" spans="1:47" x14ac:dyDescent="0.35">
      <c r="A90" s="51"/>
      <c r="M90" s="21"/>
      <c r="N90" s="21"/>
      <c r="O90" s="21"/>
      <c r="Z90" t="s">
        <v>3230</v>
      </c>
      <c r="AB90" s="52">
        <f t="shared" ref="AB90:AK90" si="25">TDIST(ABS(AB88),2*R85-2,1)</f>
        <v>2.0922380671641562E-122</v>
      </c>
      <c r="AC90" s="21">
        <f t="shared" si="25"/>
        <v>1.3583138122767627E-63</v>
      </c>
      <c r="AD90" s="21">
        <f t="shared" si="25"/>
        <v>3.257167850465269E-127</v>
      </c>
      <c r="AE90" s="21">
        <f t="shared" si="25"/>
        <v>9.1467729324979414E-137</v>
      </c>
      <c r="AF90" s="21">
        <f t="shared" si="25"/>
        <v>6.1339364936985299E-93</v>
      </c>
      <c r="AG90" s="21">
        <f t="shared" si="25"/>
        <v>4.3311381497933264E-83</v>
      </c>
      <c r="AH90" s="21">
        <f t="shared" si="25"/>
        <v>4.9590706777565664E-84</v>
      </c>
      <c r="AI90" s="21">
        <f t="shared" si="25"/>
        <v>1.225756737571665E-161</v>
      </c>
      <c r="AJ90" s="21">
        <f t="shared" si="25"/>
        <v>0</v>
      </c>
      <c r="AK90" s="53">
        <f t="shared" si="25"/>
        <v>3.4047521220764092E-35</v>
      </c>
    </row>
    <row r="91" spans="1:47" x14ac:dyDescent="0.35">
      <c r="A91" s="51"/>
      <c r="M91" s="21"/>
      <c r="N91" s="21"/>
      <c r="O91" s="21"/>
      <c r="Z91" t="s">
        <v>3231</v>
      </c>
      <c r="AB91" s="52" t="str">
        <f t="shared" ref="AB91:AK91" si="26">IF(R84&gt;4,IF(AB90&lt;0.001,"***",IF(AB90&lt;0.01,"**",IF(AB90&lt;0.05,"*","ns"))),"na")</f>
        <v>***</v>
      </c>
      <c r="AC91" s="21" t="str">
        <f t="shared" si="26"/>
        <v>***</v>
      </c>
      <c r="AD91" s="21" t="str">
        <f t="shared" si="26"/>
        <v>***</v>
      </c>
      <c r="AE91" s="21" t="str">
        <f t="shared" si="26"/>
        <v>***</v>
      </c>
      <c r="AF91" s="21" t="str">
        <f t="shared" si="26"/>
        <v>***</v>
      </c>
      <c r="AG91" s="21" t="str">
        <f t="shared" si="26"/>
        <v>***</v>
      </c>
      <c r="AH91" s="21" t="str">
        <f t="shared" si="26"/>
        <v>***</v>
      </c>
      <c r="AI91" s="21" t="str">
        <f t="shared" si="26"/>
        <v>***</v>
      </c>
      <c r="AJ91" s="21" t="str">
        <f t="shared" si="26"/>
        <v>***</v>
      </c>
      <c r="AK91" s="53" t="str">
        <f t="shared" si="26"/>
        <v>***</v>
      </c>
    </row>
    <row r="92" spans="1:47" x14ac:dyDescent="0.35">
      <c r="A92" s="51"/>
      <c r="M92" s="21"/>
      <c r="N92" s="21"/>
      <c r="O92" s="21"/>
      <c r="AB92"/>
      <c r="AK92"/>
    </row>
    <row r="93" spans="1:47" ht="16.5" x14ac:dyDescent="0.35">
      <c r="A93" s="11" t="s">
        <v>4</v>
      </c>
      <c r="B93">
        <v>1</v>
      </c>
      <c r="C93">
        <v>1</v>
      </c>
      <c r="H93" t="s">
        <v>245</v>
      </c>
      <c r="I93" t="s">
        <v>247</v>
      </c>
      <c r="J93" s="20" t="s">
        <v>248</v>
      </c>
      <c r="K93" s="20"/>
      <c r="M93" s="21"/>
      <c r="N93" s="21"/>
      <c r="O93" s="21"/>
      <c r="P93" s="20"/>
      <c r="Q93" s="20"/>
      <c r="R93" s="25">
        <v>0</v>
      </c>
      <c r="S93">
        <v>1</v>
      </c>
      <c r="T93">
        <v>0</v>
      </c>
      <c r="U93">
        <v>1</v>
      </c>
      <c r="V93">
        <v>1</v>
      </c>
      <c r="W93" s="3">
        <v>0.25</v>
      </c>
      <c r="X93" s="3">
        <v>1</v>
      </c>
      <c r="Y93">
        <v>0</v>
      </c>
      <c r="Z93">
        <v>0.125</v>
      </c>
      <c r="AA93">
        <v>0</v>
      </c>
      <c r="AB93"/>
      <c r="AK93"/>
    </row>
    <row r="94" spans="1:47" x14ac:dyDescent="0.35">
      <c r="A94" s="11" t="s">
        <v>181</v>
      </c>
      <c r="C94">
        <v>1</v>
      </c>
      <c r="H94" s="12" t="s">
        <v>248</v>
      </c>
      <c r="I94" t="s">
        <v>247</v>
      </c>
      <c r="J94" s="20" t="s">
        <v>248</v>
      </c>
      <c r="K94" s="20"/>
      <c r="M94" s="21"/>
      <c r="N94" s="21"/>
      <c r="O94" s="21"/>
      <c r="P94" s="20"/>
      <c r="Q94" s="20"/>
      <c r="R94" s="25">
        <v>0</v>
      </c>
      <c r="S94">
        <v>1</v>
      </c>
      <c r="T94">
        <v>0.25</v>
      </c>
      <c r="U94">
        <v>0.25</v>
      </c>
      <c r="V94">
        <v>1</v>
      </c>
      <c r="W94" s="3">
        <v>0.25</v>
      </c>
      <c r="X94" s="3">
        <v>0.25</v>
      </c>
      <c r="Y94">
        <v>0</v>
      </c>
      <c r="Z94">
        <v>1</v>
      </c>
      <c r="AA94">
        <v>0</v>
      </c>
      <c r="AB94"/>
      <c r="AK94"/>
    </row>
    <row r="95" spans="1:47" ht="16.5" x14ac:dyDescent="0.35">
      <c r="A95" s="11" t="s">
        <v>15</v>
      </c>
      <c r="C95">
        <v>1</v>
      </c>
      <c r="H95" t="s">
        <v>245</v>
      </c>
      <c r="I95" t="s">
        <v>246</v>
      </c>
      <c r="J95" s="20" t="s">
        <v>248</v>
      </c>
      <c r="K95" s="20"/>
      <c r="M95" s="21"/>
      <c r="N95" s="21"/>
      <c r="O95" s="21"/>
      <c r="P95" s="20"/>
      <c r="Q95" s="20"/>
      <c r="R95" s="25">
        <v>0</v>
      </c>
      <c r="S95">
        <v>0.125</v>
      </c>
      <c r="T95">
        <v>0</v>
      </c>
      <c r="U95">
        <v>0.125</v>
      </c>
      <c r="V95">
        <v>1</v>
      </c>
      <c r="W95" s="3">
        <v>1</v>
      </c>
      <c r="X95" s="3">
        <v>0</v>
      </c>
      <c r="Y95">
        <v>0</v>
      </c>
      <c r="Z95">
        <v>0</v>
      </c>
      <c r="AA95">
        <v>0</v>
      </c>
      <c r="AB95"/>
      <c r="AK95"/>
    </row>
    <row r="96" spans="1:47" x14ac:dyDescent="0.35">
      <c r="A96" s="11" t="s">
        <v>17</v>
      </c>
      <c r="C96">
        <v>1</v>
      </c>
      <c r="H96" s="12" t="s">
        <v>248</v>
      </c>
      <c r="I96" t="s">
        <v>247</v>
      </c>
      <c r="J96" s="20" t="s">
        <v>248</v>
      </c>
      <c r="K96" s="20"/>
      <c r="M96" s="21"/>
      <c r="N96" s="21"/>
      <c r="O96" s="21"/>
      <c r="P96" s="20"/>
      <c r="Q96" s="20"/>
      <c r="R96" s="25">
        <v>0</v>
      </c>
      <c r="S96">
        <v>1</v>
      </c>
      <c r="T96">
        <v>0</v>
      </c>
      <c r="U96">
        <v>1</v>
      </c>
      <c r="V96">
        <v>0.25</v>
      </c>
      <c r="W96" s="3">
        <v>1</v>
      </c>
      <c r="X96" s="3">
        <v>0</v>
      </c>
      <c r="Y96">
        <v>0</v>
      </c>
      <c r="Z96">
        <v>1</v>
      </c>
      <c r="AA96">
        <v>0</v>
      </c>
      <c r="AB96"/>
      <c r="AK96"/>
    </row>
    <row r="97" spans="1:47" ht="16.5" x14ac:dyDescent="0.35">
      <c r="A97" s="11" t="s">
        <v>3</v>
      </c>
      <c r="B97" s="48"/>
      <c r="C97">
        <v>1</v>
      </c>
      <c r="E97">
        <v>1</v>
      </c>
      <c r="G97" s="49"/>
      <c r="H97" t="s">
        <v>245</v>
      </c>
      <c r="I97" t="s">
        <v>246</v>
      </c>
      <c r="J97" s="20">
        <v>62</v>
      </c>
      <c r="K97" s="34"/>
      <c r="L97" s="21">
        <v>0.43276225944578772</v>
      </c>
      <c r="M97" s="60"/>
      <c r="N97" s="21">
        <v>0</v>
      </c>
      <c r="O97" s="21">
        <v>0</v>
      </c>
      <c r="P97" s="21"/>
      <c r="Q97" s="21"/>
      <c r="R97" s="25">
        <v>0</v>
      </c>
      <c r="S97">
        <v>1</v>
      </c>
      <c r="T97">
        <v>0</v>
      </c>
      <c r="U97">
        <v>1</v>
      </c>
      <c r="V97">
        <v>0.3</v>
      </c>
      <c r="W97" s="3">
        <v>1</v>
      </c>
      <c r="X97" s="3">
        <v>0</v>
      </c>
      <c r="Y97">
        <v>0</v>
      </c>
      <c r="Z97">
        <v>0</v>
      </c>
      <c r="AA97">
        <v>0</v>
      </c>
      <c r="AB97" s="21"/>
      <c r="AC97" s="21"/>
      <c r="AD97" s="21"/>
      <c r="AE97" s="21"/>
      <c r="AF97" s="21"/>
      <c r="AG97" s="21"/>
      <c r="AH97" s="21"/>
      <c r="AI97" s="21"/>
      <c r="AJ97" s="21"/>
      <c r="AK97" s="21"/>
      <c r="AL97" s="52"/>
      <c r="AM97" s="21"/>
      <c r="AN97" s="21"/>
      <c r="AO97" s="21"/>
      <c r="AP97" s="21"/>
      <c r="AQ97" s="21"/>
      <c r="AR97" s="21"/>
      <c r="AS97" s="21"/>
      <c r="AT97" s="21"/>
      <c r="AU97" s="53"/>
    </row>
    <row r="98" spans="1:47" ht="16.5" x14ac:dyDescent="0.35">
      <c r="A98" s="11" t="s">
        <v>202</v>
      </c>
      <c r="B98" s="48">
        <v>1</v>
      </c>
      <c r="C98">
        <v>1</v>
      </c>
      <c r="G98" s="49"/>
      <c r="H98" t="s">
        <v>245</v>
      </c>
      <c r="I98" t="s">
        <v>246</v>
      </c>
      <c r="J98" s="20">
        <v>64</v>
      </c>
      <c r="K98" s="34"/>
      <c r="L98" s="21">
        <v>0.12315531577276909</v>
      </c>
      <c r="M98" s="60"/>
      <c r="N98" s="21">
        <v>0</v>
      </c>
      <c r="O98" s="21">
        <v>0</v>
      </c>
      <c r="P98" s="21"/>
      <c r="Q98" s="21"/>
      <c r="R98" s="25">
        <v>0</v>
      </c>
      <c r="S98">
        <v>0.25</v>
      </c>
      <c r="T98">
        <v>0.25</v>
      </c>
      <c r="U98">
        <v>0.25</v>
      </c>
      <c r="V98">
        <v>0.15</v>
      </c>
      <c r="W98" s="3">
        <v>1</v>
      </c>
      <c r="X98" s="3">
        <v>0</v>
      </c>
      <c r="Y98">
        <v>0</v>
      </c>
      <c r="Z98">
        <v>0</v>
      </c>
      <c r="AA98">
        <v>0</v>
      </c>
      <c r="AB98" s="21"/>
      <c r="AC98" s="21"/>
      <c r="AD98" s="21"/>
      <c r="AE98" s="21"/>
      <c r="AF98" s="21"/>
      <c r="AG98" s="21"/>
      <c r="AH98" s="21"/>
      <c r="AI98" s="21"/>
      <c r="AJ98" s="21"/>
      <c r="AK98" s="21"/>
      <c r="AL98" s="52"/>
      <c r="AM98" s="21"/>
      <c r="AN98" s="21"/>
      <c r="AO98" s="21"/>
      <c r="AP98" s="21"/>
      <c r="AQ98" s="21"/>
      <c r="AR98" s="21"/>
      <c r="AS98" s="21"/>
      <c r="AT98" s="21"/>
      <c r="AU98" s="53"/>
    </row>
    <row r="99" spans="1:47" ht="16.5" x14ac:dyDescent="0.35">
      <c r="A99" s="11" t="s">
        <v>6</v>
      </c>
      <c r="B99" s="48"/>
      <c r="C99">
        <v>1</v>
      </c>
      <c r="G99" s="49">
        <v>1</v>
      </c>
      <c r="H99" t="s">
        <v>245</v>
      </c>
      <c r="I99" t="s">
        <v>246</v>
      </c>
      <c r="J99" s="20">
        <v>64</v>
      </c>
      <c r="K99" s="34"/>
      <c r="L99" s="21">
        <v>7.7030064010623747E-2</v>
      </c>
      <c r="M99" s="60"/>
      <c r="N99" s="21">
        <v>0</v>
      </c>
      <c r="O99" s="21">
        <v>0</v>
      </c>
      <c r="P99" s="21"/>
      <c r="Q99" s="21"/>
      <c r="R99" s="25">
        <v>0</v>
      </c>
      <c r="S99">
        <v>1</v>
      </c>
      <c r="T99">
        <v>0.375</v>
      </c>
      <c r="U99">
        <v>0.375</v>
      </c>
      <c r="V99">
        <v>0.25</v>
      </c>
      <c r="W99" s="3">
        <v>1</v>
      </c>
      <c r="X99" s="3">
        <v>0</v>
      </c>
      <c r="Y99">
        <v>0</v>
      </c>
      <c r="Z99">
        <v>0</v>
      </c>
      <c r="AA99">
        <v>0</v>
      </c>
      <c r="AB99" s="21"/>
      <c r="AC99" s="21"/>
      <c r="AD99" s="21"/>
      <c r="AE99" s="21"/>
      <c r="AF99" s="21"/>
      <c r="AG99" s="21"/>
      <c r="AH99" s="21"/>
      <c r="AI99" s="21"/>
      <c r="AJ99" s="21"/>
      <c r="AK99" s="21"/>
      <c r="AL99" s="52"/>
      <c r="AM99" s="21"/>
      <c r="AN99" s="21"/>
      <c r="AO99" s="21"/>
      <c r="AP99" s="21"/>
      <c r="AQ99" s="21"/>
      <c r="AR99" s="21"/>
      <c r="AS99" s="21"/>
      <c r="AT99" s="21"/>
      <c r="AU99" s="53"/>
    </row>
    <row r="100" spans="1:47" ht="16.5" x14ac:dyDescent="0.35">
      <c r="A100" s="11" t="s">
        <v>2</v>
      </c>
      <c r="B100" s="48">
        <v>1</v>
      </c>
      <c r="C100">
        <v>1</v>
      </c>
      <c r="G100" s="49"/>
      <c r="H100" t="s">
        <v>245</v>
      </c>
      <c r="I100" t="s">
        <v>246</v>
      </c>
      <c r="J100" s="20">
        <v>62</v>
      </c>
      <c r="K100" s="34"/>
      <c r="L100" s="21">
        <v>0.33914447144313853</v>
      </c>
      <c r="M100" s="60"/>
      <c r="N100" s="21">
        <v>0</v>
      </c>
      <c r="O100" s="21">
        <v>0</v>
      </c>
      <c r="P100" s="21"/>
      <c r="Q100" s="21"/>
      <c r="R100" s="25">
        <v>0</v>
      </c>
      <c r="S100">
        <v>0.25</v>
      </c>
      <c r="T100">
        <v>0.25</v>
      </c>
      <c r="U100">
        <v>0.25</v>
      </c>
      <c r="V100">
        <v>0.25</v>
      </c>
      <c r="W100" s="3">
        <v>0.25</v>
      </c>
      <c r="X100" s="3">
        <v>1</v>
      </c>
      <c r="Y100">
        <v>0</v>
      </c>
      <c r="Z100">
        <v>0</v>
      </c>
      <c r="AA100">
        <v>0</v>
      </c>
      <c r="AB100" s="21"/>
      <c r="AC100" s="21"/>
      <c r="AD100" s="21"/>
      <c r="AE100" s="21"/>
      <c r="AF100" s="21"/>
      <c r="AG100" s="21"/>
      <c r="AH100" s="21"/>
      <c r="AI100" s="21"/>
      <c r="AJ100" s="21"/>
      <c r="AK100" s="21"/>
      <c r="AL100" s="52"/>
      <c r="AM100" s="21"/>
      <c r="AN100" s="21"/>
      <c r="AO100" s="21"/>
      <c r="AP100" s="21"/>
      <c r="AQ100" s="21"/>
      <c r="AR100" s="21"/>
      <c r="AS100" s="21"/>
      <c r="AT100" s="21"/>
      <c r="AU100" s="53"/>
    </row>
    <row r="101" spans="1:47" ht="16.5" x14ac:dyDescent="0.35">
      <c r="A101" s="11" t="s">
        <v>57</v>
      </c>
      <c r="B101" s="48"/>
      <c r="D101">
        <v>1</v>
      </c>
      <c r="E101">
        <v>1</v>
      </c>
      <c r="G101" s="49"/>
      <c r="H101" t="s">
        <v>245</v>
      </c>
      <c r="I101" t="s">
        <v>246</v>
      </c>
      <c r="J101" s="20">
        <v>64</v>
      </c>
      <c r="K101" s="34"/>
      <c r="L101" s="21">
        <v>2.1389146273950295</v>
      </c>
      <c r="M101" s="60"/>
      <c r="N101" s="21">
        <v>2.6153846153846156E-2</v>
      </c>
      <c r="O101" s="21">
        <v>5.2880272065125244E-2</v>
      </c>
      <c r="P101" s="21"/>
      <c r="Q101" s="21"/>
      <c r="R101" s="25">
        <v>0</v>
      </c>
      <c r="S101">
        <v>1</v>
      </c>
      <c r="T101" s="3">
        <v>0.25</v>
      </c>
      <c r="U101">
        <v>1</v>
      </c>
      <c r="V101">
        <v>1</v>
      </c>
      <c r="W101">
        <v>0.05</v>
      </c>
      <c r="X101">
        <v>0.25</v>
      </c>
      <c r="Y101">
        <v>1</v>
      </c>
      <c r="Z101">
        <v>0</v>
      </c>
      <c r="AA101">
        <v>0.125</v>
      </c>
      <c r="AB101" s="21"/>
      <c r="AC101" s="21"/>
      <c r="AD101" s="21"/>
      <c r="AE101" s="21"/>
      <c r="AF101" s="21"/>
      <c r="AG101" s="21"/>
      <c r="AH101" s="21"/>
      <c r="AI101" s="21"/>
      <c r="AJ101" s="21"/>
      <c r="AK101" s="21"/>
      <c r="AL101" s="52"/>
      <c r="AM101" s="21"/>
      <c r="AN101" s="21"/>
      <c r="AO101" s="21"/>
      <c r="AP101" s="21"/>
      <c r="AQ101" s="21"/>
      <c r="AR101" s="21"/>
      <c r="AS101" s="21"/>
      <c r="AT101" s="21"/>
      <c r="AU101" s="53"/>
    </row>
    <row r="102" spans="1:47" s="17" customFormat="1" ht="16.5" x14ac:dyDescent="0.35">
      <c r="A102" s="40" t="s">
        <v>84</v>
      </c>
      <c r="B102" s="39"/>
      <c r="G102" s="45">
        <v>1</v>
      </c>
      <c r="H102" s="17" t="s">
        <v>245</v>
      </c>
      <c r="I102" s="17" t="s">
        <v>246</v>
      </c>
      <c r="J102" s="43">
        <v>64</v>
      </c>
      <c r="K102" s="47"/>
      <c r="L102" s="21">
        <v>1.5850924243444378E-2</v>
      </c>
      <c r="M102" s="60"/>
      <c r="N102" s="21">
        <v>0</v>
      </c>
      <c r="O102" s="21">
        <v>0</v>
      </c>
      <c r="P102" s="42"/>
      <c r="Q102" s="42"/>
      <c r="R102" s="41">
        <v>0</v>
      </c>
      <c r="S102" s="46">
        <v>0</v>
      </c>
      <c r="T102" s="46">
        <v>0</v>
      </c>
      <c r="U102" s="46">
        <v>0</v>
      </c>
      <c r="V102" s="46">
        <v>0</v>
      </c>
      <c r="W102" s="46">
        <v>0</v>
      </c>
      <c r="X102" s="46">
        <v>0</v>
      </c>
      <c r="Y102" s="46">
        <v>0</v>
      </c>
      <c r="Z102" s="46">
        <v>0</v>
      </c>
      <c r="AA102" s="44">
        <v>0</v>
      </c>
      <c r="AB102" s="42"/>
      <c r="AC102" s="42"/>
      <c r="AD102" s="42"/>
      <c r="AE102" s="42"/>
      <c r="AF102" s="42"/>
      <c r="AG102" s="42"/>
      <c r="AH102" s="42"/>
      <c r="AI102" s="42"/>
      <c r="AJ102" s="42"/>
      <c r="AK102" s="42"/>
    </row>
    <row r="103" spans="1:47" ht="16.5" x14ac:dyDescent="0.35">
      <c r="A103" s="11" t="s">
        <v>231</v>
      </c>
      <c r="B103" s="48">
        <v>1</v>
      </c>
      <c r="C103">
        <v>1</v>
      </c>
      <c r="E103">
        <v>1</v>
      </c>
      <c r="G103" s="49"/>
      <c r="H103" t="s">
        <v>245</v>
      </c>
      <c r="I103" t="s">
        <v>246</v>
      </c>
      <c r="J103" s="20">
        <v>64</v>
      </c>
      <c r="K103" s="34"/>
      <c r="L103" s="21">
        <v>8.8304252032162411E-2</v>
      </c>
      <c r="M103" s="60"/>
      <c r="N103" s="21">
        <v>0</v>
      </c>
      <c r="O103" s="21">
        <v>0</v>
      </c>
      <c r="P103" s="21"/>
      <c r="Q103" s="21"/>
      <c r="R103" s="23">
        <v>0</v>
      </c>
      <c r="S103">
        <v>1</v>
      </c>
      <c r="T103">
        <v>0.125</v>
      </c>
      <c r="U103">
        <v>1</v>
      </c>
      <c r="V103">
        <v>1</v>
      </c>
      <c r="W103">
        <v>0.05</v>
      </c>
      <c r="X103">
        <v>1</v>
      </c>
      <c r="Y103">
        <v>0</v>
      </c>
      <c r="Z103">
        <v>1</v>
      </c>
      <c r="AA103">
        <v>0</v>
      </c>
      <c r="AB103" s="21"/>
      <c r="AC103" s="21"/>
      <c r="AD103" s="21"/>
      <c r="AE103" s="21"/>
      <c r="AF103" s="21"/>
      <c r="AG103" s="21"/>
      <c r="AH103" s="21"/>
      <c r="AI103" s="21"/>
      <c r="AJ103" s="21"/>
      <c r="AK103" s="21"/>
      <c r="AL103" s="52"/>
      <c r="AM103" s="21"/>
      <c r="AN103" s="21"/>
      <c r="AO103" s="21"/>
      <c r="AP103" s="21"/>
      <c r="AQ103" s="21"/>
      <c r="AR103" s="21"/>
      <c r="AS103" s="21"/>
      <c r="AT103" s="21"/>
      <c r="AU103" s="53"/>
    </row>
    <row r="104" spans="1:47" ht="16.5" x14ac:dyDescent="0.35">
      <c r="A104" s="11" t="s">
        <v>16</v>
      </c>
      <c r="B104" s="48">
        <v>1</v>
      </c>
      <c r="C104">
        <v>1</v>
      </c>
      <c r="D104">
        <v>1</v>
      </c>
      <c r="G104" s="49"/>
      <c r="H104" t="s">
        <v>245</v>
      </c>
      <c r="I104" t="s">
        <v>246</v>
      </c>
      <c r="J104" s="20">
        <v>64</v>
      </c>
      <c r="K104" s="34"/>
      <c r="L104" s="21">
        <v>0.45951428299381913</v>
      </c>
      <c r="M104" s="60"/>
      <c r="N104" s="21">
        <v>0</v>
      </c>
      <c r="O104" s="21">
        <v>0</v>
      </c>
      <c r="P104" s="21"/>
      <c r="Q104" s="21"/>
      <c r="R104" s="25">
        <v>0</v>
      </c>
      <c r="S104">
        <v>1</v>
      </c>
      <c r="T104">
        <v>0.25</v>
      </c>
      <c r="U104">
        <v>0.25</v>
      </c>
      <c r="V104">
        <v>1</v>
      </c>
      <c r="W104" s="3">
        <v>0.25</v>
      </c>
      <c r="X104" s="3">
        <v>1</v>
      </c>
      <c r="Y104">
        <v>0</v>
      </c>
      <c r="Z104">
        <v>0</v>
      </c>
      <c r="AA104">
        <v>0</v>
      </c>
      <c r="AB104" s="21"/>
      <c r="AC104" s="21"/>
      <c r="AD104" s="21"/>
      <c r="AE104" s="21"/>
      <c r="AF104" s="21"/>
      <c r="AG104" s="21"/>
      <c r="AH104" s="21"/>
      <c r="AI104" s="21"/>
      <c r="AJ104" s="21"/>
      <c r="AK104" s="21"/>
      <c r="AL104" s="52"/>
      <c r="AM104" s="21"/>
      <c r="AN104" s="21"/>
      <c r="AO104" s="21"/>
      <c r="AP104" s="21"/>
      <c r="AQ104" s="21"/>
      <c r="AR104" s="21"/>
      <c r="AS104" s="21"/>
      <c r="AT104" s="21"/>
      <c r="AU104" s="53"/>
    </row>
    <row r="105" spans="1:47" ht="16.5" x14ac:dyDescent="0.35">
      <c r="A105" s="29" t="s">
        <v>21</v>
      </c>
      <c r="B105" s="48">
        <v>1</v>
      </c>
      <c r="C105">
        <v>1</v>
      </c>
      <c r="F105">
        <v>1</v>
      </c>
      <c r="G105" s="49"/>
      <c r="H105" t="s">
        <v>245</v>
      </c>
      <c r="I105" t="s">
        <v>246</v>
      </c>
      <c r="J105" s="20">
        <v>64</v>
      </c>
      <c r="K105" s="34"/>
      <c r="L105" s="21">
        <v>1.2085729057530941</v>
      </c>
      <c r="M105" s="60"/>
      <c r="N105" s="21">
        <v>9.9625000000000005E-2</v>
      </c>
      <c r="O105" s="21">
        <v>0.64666781142510366</v>
      </c>
      <c r="P105" s="21"/>
      <c r="Q105" s="21"/>
      <c r="R105" s="25">
        <v>0</v>
      </c>
      <c r="S105">
        <v>0.125</v>
      </c>
      <c r="T105">
        <v>0</v>
      </c>
      <c r="U105">
        <v>0.25</v>
      </c>
      <c r="V105">
        <v>1</v>
      </c>
      <c r="W105" s="3">
        <v>1</v>
      </c>
      <c r="X105" s="3">
        <v>0</v>
      </c>
      <c r="Y105">
        <v>0</v>
      </c>
      <c r="Z105">
        <v>0.25</v>
      </c>
      <c r="AA105">
        <v>0</v>
      </c>
      <c r="AB105" s="21"/>
      <c r="AC105" s="21"/>
      <c r="AD105" s="21"/>
      <c r="AE105" s="21"/>
      <c r="AF105" s="21"/>
      <c r="AG105" s="21"/>
      <c r="AH105" s="21"/>
      <c r="AI105" s="21"/>
      <c r="AJ105" s="21"/>
      <c r="AK105" s="21"/>
      <c r="AL105" s="52"/>
      <c r="AM105" s="21"/>
      <c r="AN105" s="21"/>
      <c r="AO105" s="21"/>
      <c r="AP105" s="21"/>
      <c r="AQ105" s="21"/>
      <c r="AR105" s="21"/>
      <c r="AS105" s="21"/>
      <c r="AT105" s="21"/>
      <c r="AU105" s="53"/>
    </row>
    <row r="106" spans="1:47" x14ac:dyDescent="0.35">
      <c r="A106" s="1"/>
      <c r="J106" s="19"/>
      <c r="K106" s="19"/>
      <c r="L106" s="19"/>
      <c r="M106" s="21"/>
      <c r="N106" s="21"/>
      <c r="O106" s="21"/>
      <c r="P106" s="19"/>
      <c r="Q106" s="19"/>
      <c r="R106" s="27"/>
      <c r="W106" s="3"/>
      <c r="X106" s="3"/>
      <c r="AB106"/>
      <c r="AK106"/>
    </row>
    <row r="107" spans="1:47" x14ac:dyDescent="0.35">
      <c r="M107" s="21"/>
      <c r="N107" s="21"/>
      <c r="O107" s="21"/>
      <c r="AB107"/>
      <c r="AK107"/>
    </row>
    <row r="108" spans="1:47" ht="34.5" customHeight="1" x14ac:dyDescent="0.45">
      <c r="A108" s="31" t="s">
        <v>3239</v>
      </c>
      <c r="B108" s="48" t="s">
        <v>41</v>
      </c>
      <c r="G108" s="49"/>
      <c r="K108" s="132" t="s">
        <v>3216</v>
      </c>
      <c r="L108" s="56"/>
      <c r="M108" s="9"/>
      <c r="N108" s="9"/>
      <c r="O108" s="9"/>
      <c r="P108" s="9"/>
      <c r="Q108" s="9"/>
      <c r="R108" s="129" t="s">
        <v>26</v>
      </c>
      <c r="S108" s="128"/>
      <c r="T108" s="128"/>
      <c r="U108" s="128"/>
      <c r="V108" s="128"/>
      <c r="W108" s="128"/>
      <c r="X108" s="128"/>
      <c r="Y108" s="128"/>
      <c r="Z108" s="128"/>
      <c r="AA108" s="128"/>
      <c r="AB108" s="129" t="s">
        <v>3944</v>
      </c>
      <c r="AC108" s="128"/>
      <c r="AD108" s="128"/>
      <c r="AE108" s="128"/>
      <c r="AF108" s="128"/>
      <c r="AG108" s="128"/>
      <c r="AH108" s="128"/>
      <c r="AI108" s="128"/>
      <c r="AJ108" s="128"/>
      <c r="AK108" s="130"/>
      <c r="AL108" s="129" t="s">
        <v>3948</v>
      </c>
      <c r="AM108" s="128"/>
      <c r="AN108" s="128"/>
      <c r="AO108" s="128"/>
      <c r="AP108" s="128"/>
      <c r="AQ108" s="128"/>
      <c r="AR108" s="128"/>
      <c r="AS108" s="128"/>
      <c r="AT108" s="128"/>
      <c r="AU108" s="130"/>
    </row>
    <row r="109" spans="1:47" ht="61.5" customHeight="1" x14ac:dyDescent="0.55000000000000004">
      <c r="B109" s="35" t="s">
        <v>101</v>
      </c>
      <c r="C109" s="3" t="s">
        <v>40</v>
      </c>
      <c r="D109" s="3" t="s">
        <v>103</v>
      </c>
      <c r="E109" s="3" t="s">
        <v>73</v>
      </c>
      <c r="F109" s="3" t="s">
        <v>104</v>
      </c>
      <c r="G109" s="36" t="s">
        <v>99</v>
      </c>
      <c r="H109" s="9"/>
      <c r="I109" s="9"/>
      <c r="J109" s="9"/>
      <c r="K109" s="132"/>
      <c r="L109" s="32" t="s">
        <v>3223</v>
      </c>
      <c r="M109" s="30"/>
      <c r="N109" s="133" t="s">
        <v>3237</v>
      </c>
      <c r="O109" s="134" t="s">
        <v>3220</v>
      </c>
      <c r="P109" s="133" t="s">
        <v>3238</v>
      </c>
      <c r="Q109" s="134" t="s">
        <v>3220</v>
      </c>
      <c r="R109" s="4"/>
      <c r="S109" s="128" t="s">
        <v>27</v>
      </c>
      <c r="T109" s="128"/>
      <c r="U109" s="128"/>
      <c r="V109" s="128"/>
      <c r="W109" s="3" t="s">
        <v>28</v>
      </c>
      <c r="X109" s="3"/>
      <c r="Y109" s="128" t="s">
        <v>29</v>
      </c>
      <c r="Z109" s="128"/>
      <c r="AA109" s="128"/>
      <c r="AB109" s="4"/>
      <c r="AC109" s="128" t="s">
        <v>27</v>
      </c>
      <c r="AD109" s="128"/>
      <c r="AE109" s="128"/>
      <c r="AF109" s="128"/>
      <c r="AG109" s="3" t="s">
        <v>28</v>
      </c>
      <c r="AH109" s="3"/>
      <c r="AI109" s="128" t="s">
        <v>29</v>
      </c>
      <c r="AJ109" s="128"/>
      <c r="AK109" s="130"/>
      <c r="AL109" s="4"/>
      <c r="AM109" s="128" t="s">
        <v>27</v>
      </c>
      <c r="AN109" s="128"/>
      <c r="AO109" s="128"/>
      <c r="AP109" s="128"/>
      <c r="AQ109" s="3" t="s">
        <v>28</v>
      </c>
      <c r="AR109" s="3"/>
      <c r="AS109" s="128" t="s">
        <v>29</v>
      </c>
      <c r="AT109" s="128"/>
      <c r="AU109" s="130"/>
    </row>
    <row r="110" spans="1:47" ht="45" customHeight="1" x14ac:dyDescent="0.35">
      <c r="B110" s="35" t="s">
        <v>126</v>
      </c>
      <c r="C110" s="3" t="s">
        <v>127</v>
      </c>
      <c r="D110" s="3" t="s">
        <v>125</v>
      </c>
      <c r="E110" s="3"/>
      <c r="F110" s="3"/>
      <c r="G110" s="36"/>
      <c r="H110" s="9" t="s">
        <v>244</v>
      </c>
      <c r="I110" s="9" t="s">
        <v>243</v>
      </c>
      <c r="J110" s="9" t="s">
        <v>249</v>
      </c>
      <c r="K110" s="50" t="s">
        <v>3217</v>
      </c>
      <c r="L110" s="56" t="s">
        <v>3219</v>
      </c>
      <c r="M110" s="9" t="s">
        <v>3224</v>
      </c>
      <c r="N110" s="133"/>
      <c r="O110" s="134"/>
      <c r="P110" s="133"/>
      <c r="Q110" s="134"/>
      <c r="R110" s="129" t="s">
        <v>30</v>
      </c>
      <c r="S110" s="9" t="s">
        <v>117</v>
      </c>
      <c r="T110" s="9" t="s">
        <v>128</v>
      </c>
      <c r="U110" s="9" t="s">
        <v>129</v>
      </c>
      <c r="V110" s="9" t="s">
        <v>130</v>
      </c>
      <c r="W110" s="3" t="s">
        <v>131</v>
      </c>
      <c r="X110" s="3" t="s">
        <v>136</v>
      </c>
      <c r="Y110" s="9" t="s">
        <v>132</v>
      </c>
      <c r="Z110" s="9" t="s">
        <v>133</v>
      </c>
      <c r="AA110" s="9" t="s">
        <v>134</v>
      </c>
      <c r="AB110" s="129" t="s">
        <v>30</v>
      </c>
      <c r="AC110" s="9" t="s">
        <v>117</v>
      </c>
      <c r="AD110" s="9" t="s">
        <v>128</v>
      </c>
      <c r="AE110" s="9" t="s">
        <v>129</v>
      </c>
      <c r="AF110" s="9" t="s">
        <v>130</v>
      </c>
      <c r="AG110" s="3" t="s">
        <v>131</v>
      </c>
      <c r="AH110" s="3" t="s">
        <v>136</v>
      </c>
      <c r="AI110" s="9" t="s">
        <v>132</v>
      </c>
      <c r="AJ110" s="9" t="s">
        <v>133</v>
      </c>
      <c r="AK110" s="55" t="s">
        <v>134</v>
      </c>
      <c r="AL110" s="129" t="s">
        <v>30</v>
      </c>
      <c r="AM110" s="9" t="s">
        <v>117</v>
      </c>
      <c r="AN110" s="9" t="s">
        <v>128</v>
      </c>
      <c r="AO110" s="9" t="s">
        <v>129</v>
      </c>
      <c r="AP110" s="9" t="s">
        <v>130</v>
      </c>
      <c r="AQ110" s="3" t="s">
        <v>131</v>
      </c>
      <c r="AR110" s="3" t="s">
        <v>136</v>
      </c>
      <c r="AS110" s="9" t="s">
        <v>132</v>
      </c>
      <c r="AT110" s="9" t="s">
        <v>133</v>
      </c>
      <c r="AU110" s="55" t="s">
        <v>134</v>
      </c>
    </row>
    <row r="111" spans="1:47" ht="30" customHeight="1" x14ac:dyDescent="0.35">
      <c r="A111" t="s">
        <v>1</v>
      </c>
      <c r="B111" s="48" t="s">
        <v>102</v>
      </c>
      <c r="C111" t="s">
        <v>75</v>
      </c>
      <c r="D111" t="s">
        <v>74</v>
      </c>
      <c r="E111" t="s">
        <v>105</v>
      </c>
      <c r="F111" t="s">
        <v>106</v>
      </c>
      <c r="G111" s="49" t="s">
        <v>100</v>
      </c>
      <c r="H111" s="9"/>
      <c r="I111" s="9"/>
      <c r="J111" s="9"/>
      <c r="K111" s="56"/>
      <c r="L111" s="56"/>
      <c r="M111" s="71" t="s">
        <v>3222</v>
      </c>
      <c r="N111" s="128" t="s">
        <v>3221</v>
      </c>
      <c r="O111" s="128"/>
      <c r="P111" s="128"/>
      <c r="Q111" s="130"/>
      <c r="R111" s="128"/>
      <c r="S111" s="9" t="s">
        <v>31</v>
      </c>
      <c r="T111" s="9" t="s">
        <v>32</v>
      </c>
      <c r="U111" s="9" t="s">
        <v>33</v>
      </c>
      <c r="V111" s="9" t="s">
        <v>34</v>
      </c>
      <c r="W111" s="9" t="s">
        <v>35</v>
      </c>
      <c r="X111" s="9" t="s">
        <v>36</v>
      </c>
      <c r="Y111" s="9" t="s">
        <v>37</v>
      </c>
      <c r="Z111" s="9" t="s">
        <v>38</v>
      </c>
      <c r="AA111" s="9" t="s">
        <v>39</v>
      </c>
      <c r="AB111" s="129"/>
      <c r="AC111" s="9" t="s">
        <v>31</v>
      </c>
      <c r="AD111" s="9" t="s">
        <v>32</v>
      </c>
      <c r="AE111" s="9" t="s">
        <v>33</v>
      </c>
      <c r="AF111" s="9" t="s">
        <v>34</v>
      </c>
      <c r="AG111" s="9" t="s">
        <v>35</v>
      </c>
      <c r="AH111" s="9" t="s">
        <v>36</v>
      </c>
      <c r="AI111" s="9" t="s">
        <v>37</v>
      </c>
      <c r="AJ111" s="9" t="s">
        <v>38</v>
      </c>
      <c r="AK111" s="55" t="s">
        <v>39</v>
      </c>
      <c r="AL111" s="129"/>
      <c r="AM111" s="9" t="s">
        <v>31</v>
      </c>
      <c r="AN111" s="9" t="s">
        <v>32</v>
      </c>
      <c r="AO111" s="9" t="s">
        <v>33</v>
      </c>
      <c r="AP111" s="9" t="s">
        <v>34</v>
      </c>
      <c r="AQ111" s="9" t="s">
        <v>35</v>
      </c>
      <c r="AR111" s="9" t="s">
        <v>36</v>
      </c>
      <c r="AS111" s="9" t="s">
        <v>37</v>
      </c>
      <c r="AT111" s="9" t="s">
        <v>38</v>
      </c>
      <c r="AU111" s="55" t="s">
        <v>39</v>
      </c>
    </row>
    <row r="112" spans="1:47" ht="16.5" x14ac:dyDescent="0.35">
      <c r="A112" s="1" t="s">
        <v>96</v>
      </c>
      <c r="B112" s="48">
        <v>1</v>
      </c>
      <c r="D112">
        <v>1</v>
      </c>
      <c r="F112">
        <v>1</v>
      </c>
      <c r="G112" s="49">
        <v>1</v>
      </c>
      <c r="H112" t="s">
        <v>245</v>
      </c>
      <c r="I112" t="s">
        <v>246</v>
      </c>
      <c r="J112" s="19">
        <v>4</v>
      </c>
      <c r="K112" s="34"/>
      <c r="L112" s="21">
        <v>171.68034751317794</v>
      </c>
      <c r="M112" s="61">
        <v>29.3</v>
      </c>
      <c r="N112" s="21">
        <v>14.884834054834057</v>
      </c>
      <c r="O112" s="21">
        <v>9.0643944232808522</v>
      </c>
      <c r="P112" s="21">
        <f t="shared" ref="P112:P140" si="27">IF(N112&lt;0.01*L112,0.01,IF(N112&gt;100*L112,100,N112/L112))</f>
        <v>8.6700861632933959E-2</v>
      </c>
      <c r="Q112" s="21">
        <f t="shared" ref="Q112:Q140" si="28">IF(O112&gt;0,SQRT((((1/L112)^2)*((O112^2)+(N112^2))-((1/L112)^2)*(N112^2))),0.01)</f>
        <v>5.2798089907087842E-2</v>
      </c>
      <c r="R112" s="23">
        <v>1</v>
      </c>
      <c r="S112">
        <v>0.375</v>
      </c>
      <c r="T112">
        <v>0.25</v>
      </c>
      <c r="U112">
        <v>0.25</v>
      </c>
      <c r="V112">
        <v>0.25</v>
      </c>
      <c r="W112">
        <v>1</v>
      </c>
      <c r="X112">
        <v>0</v>
      </c>
      <c r="Y112">
        <v>1</v>
      </c>
      <c r="Z112">
        <v>0</v>
      </c>
      <c r="AA112">
        <v>1</v>
      </c>
      <c r="AB112" s="73">
        <f>IF(R112&gt;0,(R112/R$190)*LN($P112),"na")</f>
        <v>-2.4452914571488993</v>
      </c>
      <c r="AC112" s="72">
        <f t="shared" ref="AC112:AK127" si="29">IF(S112&gt;0,(S112/S$190)*LN($P112),"na")</f>
        <v>-1.7932137352425264</v>
      </c>
      <c r="AD112" s="72">
        <f t="shared" si="29"/>
        <v>-1.7783937870173814</v>
      </c>
      <c r="AE112" s="72">
        <f t="shared" si="29"/>
        <v>-1.8369506556142952</v>
      </c>
      <c r="AF112" s="72">
        <f t="shared" si="29"/>
        <v>-1.6677364233876459</v>
      </c>
      <c r="AG112" s="72">
        <f t="shared" si="29"/>
        <v>-3.7174223534149107</v>
      </c>
      <c r="AH112" s="72" t="str">
        <f t="shared" si="29"/>
        <v>na</v>
      </c>
      <c r="AI112" s="72">
        <f t="shared" si="29"/>
        <v>-3.0730099538116433</v>
      </c>
      <c r="AJ112" s="72" t="str">
        <f t="shared" si="29"/>
        <v>na</v>
      </c>
      <c r="AK112" s="72">
        <f t="shared" si="29"/>
        <v>-4.480757530418094</v>
      </c>
      <c r="AL112" s="73">
        <f>IF(R112&gt;0,(((R112/R$190)^2)*($Q112^2))/($P112^2),"na")</f>
        <v>0.37084258131064357</v>
      </c>
      <c r="AM112" s="72">
        <f t="shared" ref="AM112:AU127" si="30">IF(S112&gt;0,(((S112/S$190)^2)*($Q112^2))/($P112^2),"na")</f>
        <v>0.19943089928261282</v>
      </c>
      <c r="AN112" s="72">
        <f t="shared" si="30"/>
        <v>0.19614814218083629</v>
      </c>
      <c r="AO112" s="72">
        <f t="shared" si="30"/>
        <v>0.20927787408359841</v>
      </c>
      <c r="AP112" s="72">
        <f t="shared" si="30"/>
        <v>0.17249764165681203</v>
      </c>
      <c r="AQ112" s="72">
        <f t="shared" si="30"/>
        <v>0.85706181519449731</v>
      </c>
      <c r="AR112" s="72" t="str">
        <f t="shared" si="30"/>
        <v>na</v>
      </c>
      <c r="AS112" s="72">
        <f t="shared" si="30"/>
        <v>0.58567443619037107</v>
      </c>
      <c r="AT112" s="72" t="str">
        <f t="shared" si="30"/>
        <v>na</v>
      </c>
      <c r="AU112" s="74">
        <f t="shared" si="30"/>
        <v>1.2451773748548507</v>
      </c>
    </row>
    <row r="113" spans="1:47" ht="16.5" x14ac:dyDescent="0.35">
      <c r="A113" s="1" t="s">
        <v>199</v>
      </c>
      <c r="B113" s="48"/>
      <c r="C113">
        <v>1</v>
      </c>
      <c r="E113">
        <v>1</v>
      </c>
      <c r="G113" s="49">
        <v>1</v>
      </c>
      <c r="H113" t="s">
        <v>245</v>
      </c>
      <c r="I113" t="s">
        <v>246</v>
      </c>
      <c r="J113" s="19">
        <v>2</v>
      </c>
      <c r="K113" s="34"/>
      <c r="L113" s="21">
        <v>338.79033021319037</v>
      </c>
      <c r="M113" s="61">
        <v>29.3</v>
      </c>
      <c r="N113" s="21">
        <v>52.999051226551224</v>
      </c>
      <c r="O113" s="21">
        <v>36.59269495762355</v>
      </c>
      <c r="P113" s="21">
        <f t="shared" si="27"/>
        <v>0.15643613911058366</v>
      </c>
      <c r="Q113" s="21">
        <f t="shared" si="28"/>
        <v>0.1080098565227552</v>
      </c>
      <c r="R113" s="23">
        <v>1</v>
      </c>
      <c r="S113">
        <v>0.375</v>
      </c>
      <c r="T113">
        <v>1</v>
      </c>
      <c r="U113">
        <v>0.125</v>
      </c>
      <c r="V113">
        <v>0.1</v>
      </c>
      <c r="W113">
        <v>1</v>
      </c>
      <c r="X113">
        <v>0</v>
      </c>
      <c r="Y113">
        <v>1</v>
      </c>
      <c r="Z113">
        <v>0</v>
      </c>
      <c r="AA113">
        <v>1</v>
      </c>
      <c r="AB113" s="52">
        <f t="shared" ref="AB113:AK151" si="31">IF(R113&gt;0,(R113/R$190)*LN($P113),"na")</f>
        <v>-1.8551074090811437</v>
      </c>
      <c r="AC113" s="21">
        <f t="shared" si="29"/>
        <v>-1.3604120999928389</v>
      </c>
      <c r="AD113" s="21">
        <f t="shared" si="29"/>
        <v>-5.3966760991451457</v>
      </c>
      <c r="AE113" s="21">
        <f t="shared" si="29"/>
        <v>-0.69679644145974662</v>
      </c>
      <c r="AF113" s="21">
        <f t="shared" si="29"/>
        <v>-0.50608776084764595</v>
      </c>
      <c r="AG113" s="21">
        <f t="shared" si="29"/>
        <v>-2.8202027739239495</v>
      </c>
      <c r="AH113" s="21" t="str">
        <f t="shared" si="29"/>
        <v>na</v>
      </c>
      <c r="AI113" s="21">
        <f t="shared" si="29"/>
        <v>-2.3313227209908627</v>
      </c>
      <c r="AJ113" s="21" t="str">
        <f t="shared" si="29"/>
        <v>na</v>
      </c>
      <c r="AK113" s="21">
        <f t="shared" si="29"/>
        <v>-3.3993029618917046</v>
      </c>
      <c r="AL113" s="52">
        <f t="shared" ref="AL113:AU151" si="32">IF(R113&gt;0,(((R113/R$190)^2)*($Q113^2))/($P113^2),"na")</f>
        <v>0.47670817599393017</v>
      </c>
      <c r="AM113" s="21">
        <f t="shared" si="30"/>
        <v>0.2563630635345136</v>
      </c>
      <c r="AN113" s="21">
        <f t="shared" si="30"/>
        <v>4.0342906794858227</v>
      </c>
      <c r="AO113" s="21">
        <f t="shared" si="30"/>
        <v>6.7255271278239423E-2</v>
      </c>
      <c r="AP113" s="21">
        <f t="shared" si="30"/>
        <v>3.5478573502255292E-2</v>
      </c>
      <c r="AQ113" s="21">
        <f t="shared" si="30"/>
        <v>1.1017299394029683</v>
      </c>
      <c r="AR113" s="21" t="str">
        <f t="shared" si="30"/>
        <v>na</v>
      </c>
      <c r="AS113" s="21">
        <f t="shared" si="30"/>
        <v>0.75286875421868416</v>
      </c>
      <c r="AT113" s="21" t="str">
        <f t="shared" si="30"/>
        <v>na</v>
      </c>
      <c r="AU113" s="53">
        <f t="shared" si="30"/>
        <v>1.6006420650457533</v>
      </c>
    </row>
    <row r="114" spans="1:47" ht="16.5" x14ac:dyDescent="0.35">
      <c r="A114" s="1" t="s">
        <v>198</v>
      </c>
      <c r="B114" s="48"/>
      <c r="D114">
        <v>1</v>
      </c>
      <c r="E114">
        <v>1</v>
      </c>
      <c r="G114" s="49"/>
      <c r="H114" t="s">
        <v>245</v>
      </c>
      <c r="I114" t="s">
        <v>246</v>
      </c>
      <c r="J114" s="19">
        <v>5</v>
      </c>
      <c r="K114" s="34"/>
      <c r="L114" s="21">
        <v>9.3847510192299204</v>
      </c>
      <c r="M114" s="61">
        <v>29.3</v>
      </c>
      <c r="N114" s="21">
        <v>29.313492063492063</v>
      </c>
      <c r="O114" s="21">
        <v>22.238872981912209</v>
      </c>
      <c r="P114" s="21">
        <f t="shared" si="27"/>
        <v>3.1235236825598198</v>
      </c>
      <c r="Q114" s="21">
        <f t="shared" si="28"/>
        <v>2.3696817247834723</v>
      </c>
      <c r="R114" s="24">
        <v>1</v>
      </c>
      <c r="S114">
        <v>0</v>
      </c>
      <c r="T114">
        <v>0.25</v>
      </c>
      <c r="U114">
        <v>0.25</v>
      </c>
      <c r="V114">
        <v>0.1</v>
      </c>
      <c r="W114">
        <v>1</v>
      </c>
      <c r="X114">
        <v>0</v>
      </c>
      <c r="Y114">
        <v>1</v>
      </c>
      <c r="Z114">
        <v>0</v>
      </c>
      <c r="AA114">
        <v>1</v>
      </c>
      <c r="AB114" s="52">
        <f t="shared" si="31"/>
        <v>1.1389617499812743</v>
      </c>
      <c r="AC114" s="21" t="str">
        <f t="shared" si="29"/>
        <v>na</v>
      </c>
      <c r="AD114" s="21">
        <f t="shared" si="29"/>
        <v>0.82833581816819957</v>
      </c>
      <c r="AE114" s="21">
        <f t="shared" si="29"/>
        <v>0.85561029022983537</v>
      </c>
      <c r="AF114" s="21">
        <f t="shared" si="29"/>
        <v>0.31071764304183569</v>
      </c>
      <c r="AG114" s="21">
        <f t="shared" si="29"/>
        <v>1.7314917028343162</v>
      </c>
      <c r="AH114" s="21" t="str">
        <f t="shared" si="29"/>
        <v>na</v>
      </c>
      <c r="AI114" s="21">
        <f t="shared" si="29"/>
        <v>1.4313389041910267</v>
      </c>
      <c r="AJ114" s="21" t="str">
        <f t="shared" si="29"/>
        <v>na</v>
      </c>
      <c r="AK114" s="21">
        <f t="shared" si="29"/>
        <v>2.0870360558316086</v>
      </c>
      <c r="AL114" s="52">
        <f t="shared" si="32"/>
        <v>0.57555977248205248</v>
      </c>
      <c r="AM114" s="21" t="str">
        <f t="shared" si="30"/>
        <v>na</v>
      </c>
      <c r="AN114" s="21">
        <f t="shared" si="30"/>
        <v>0.30442830941199472</v>
      </c>
      <c r="AO114" s="21">
        <f t="shared" si="30"/>
        <v>0.32480608124174554</v>
      </c>
      <c r="AP114" s="21">
        <f t="shared" si="30"/>
        <v>4.2835513887233681E-2</v>
      </c>
      <c r="AQ114" s="21">
        <f t="shared" si="30"/>
        <v>1.330187870047171</v>
      </c>
      <c r="AR114" s="21" t="str">
        <f t="shared" si="30"/>
        <v>na</v>
      </c>
      <c r="AS114" s="21">
        <f t="shared" si="30"/>
        <v>0.90898581293153546</v>
      </c>
      <c r="AT114" s="21" t="str">
        <f t="shared" si="30"/>
        <v>na</v>
      </c>
      <c r="AU114" s="53">
        <f t="shared" si="30"/>
        <v>1.9325558678789401</v>
      </c>
    </row>
    <row r="115" spans="1:47" ht="16.5" x14ac:dyDescent="0.35">
      <c r="A115" s="1" t="s">
        <v>76</v>
      </c>
      <c r="B115" s="48"/>
      <c r="E115">
        <v>1</v>
      </c>
      <c r="G115" s="49">
        <v>1</v>
      </c>
      <c r="H115" t="s">
        <v>245</v>
      </c>
      <c r="I115" t="s">
        <v>246</v>
      </c>
      <c r="J115" s="19">
        <v>5</v>
      </c>
      <c r="K115" s="34"/>
      <c r="L115" s="21">
        <v>18.627461851049556</v>
      </c>
      <c r="M115" s="61">
        <v>29.3</v>
      </c>
      <c r="N115" s="21">
        <v>6.7822727272727281</v>
      </c>
      <c r="O115" s="21">
        <v>4.6958878651446048</v>
      </c>
      <c r="P115" s="21">
        <f t="shared" si="27"/>
        <v>0.36410074445491797</v>
      </c>
      <c r="Q115" s="21">
        <f t="shared" si="28"/>
        <v>0.25209488564219051</v>
      </c>
      <c r="R115" s="25">
        <v>1</v>
      </c>
      <c r="S115" s="3">
        <v>1</v>
      </c>
      <c r="T115" s="3">
        <v>0</v>
      </c>
      <c r="U115" s="3">
        <v>0.375</v>
      </c>
      <c r="V115" s="3">
        <v>1</v>
      </c>
      <c r="W115" s="3">
        <v>0.05</v>
      </c>
      <c r="X115" s="3">
        <v>0</v>
      </c>
      <c r="Y115" s="3">
        <v>0</v>
      </c>
      <c r="Z115" s="3">
        <v>0</v>
      </c>
      <c r="AA115" s="3">
        <v>0</v>
      </c>
      <c r="AB115" s="52">
        <f t="shared" si="31"/>
        <v>-1.0103246791587364</v>
      </c>
      <c r="AC115" s="21">
        <f t="shared" si="29"/>
        <v>-1.9757460392437511</v>
      </c>
      <c r="AD115" s="21" t="str">
        <f t="shared" si="29"/>
        <v>na</v>
      </c>
      <c r="AE115" s="21">
        <f t="shared" si="29"/>
        <v>-1.1384634189544784</v>
      </c>
      <c r="AF115" s="21">
        <f t="shared" si="29"/>
        <v>-2.7562444745871635</v>
      </c>
      <c r="AG115" s="21">
        <f t="shared" si="29"/>
        <v>-7.6796643924208E-2</v>
      </c>
      <c r="AH115" s="21" t="str">
        <f t="shared" si="29"/>
        <v>na</v>
      </c>
      <c r="AI115" s="21" t="str">
        <f t="shared" si="29"/>
        <v>na</v>
      </c>
      <c r="AJ115" s="21" t="str">
        <f t="shared" si="29"/>
        <v>na</v>
      </c>
      <c r="AK115" s="21" t="str">
        <f t="shared" si="29"/>
        <v>na</v>
      </c>
      <c r="AL115" s="52">
        <f t="shared" si="32"/>
        <v>0.47938554691704377</v>
      </c>
      <c r="AM115" s="21">
        <f t="shared" si="30"/>
        <v>1.8332650248521416</v>
      </c>
      <c r="AN115" s="21" t="str">
        <f t="shared" si="30"/>
        <v>na</v>
      </c>
      <c r="AO115" s="21">
        <f t="shared" si="30"/>
        <v>0.60869701770470841</v>
      </c>
      <c r="AP115" s="21">
        <f t="shared" si="30"/>
        <v>3.5677834404148649</v>
      </c>
      <c r="AQ115" s="21">
        <f t="shared" si="30"/>
        <v>2.7697941641885034E-3</v>
      </c>
      <c r="AR115" s="21" t="str">
        <f t="shared" si="30"/>
        <v>na</v>
      </c>
      <c r="AS115" s="21" t="str">
        <f t="shared" si="30"/>
        <v>na</v>
      </c>
      <c r="AT115" s="21" t="str">
        <f t="shared" si="30"/>
        <v>na</v>
      </c>
      <c r="AU115" s="53" t="str">
        <f t="shared" si="30"/>
        <v>na</v>
      </c>
    </row>
    <row r="116" spans="1:47" ht="16.5" x14ac:dyDescent="0.35">
      <c r="A116" s="1" t="s">
        <v>204</v>
      </c>
      <c r="B116" s="48"/>
      <c r="C116">
        <v>1</v>
      </c>
      <c r="D116">
        <v>1</v>
      </c>
      <c r="E116">
        <v>1</v>
      </c>
      <c r="G116" s="49">
        <v>1</v>
      </c>
      <c r="H116" t="s">
        <v>245</v>
      </c>
      <c r="I116" t="s">
        <v>246</v>
      </c>
      <c r="J116" s="19">
        <v>2</v>
      </c>
      <c r="K116" s="34"/>
      <c r="L116" s="21">
        <v>36.892018722313743</v>
      </c>
      <c r="M116" s="61">
        <v>29.3</v>
      </c>
      <c r="N116" s="21">
        <v>14.519199134199134</v>
      </c>
      <c r="O116" s="21">
        <v>11.154463514045066</v>
      </c>
      <c r="P116" s="21">
        <f t="shared" si="27"/>
        <v>0.39355935611670262</v>
      </c>
      <c r="Q116" s="21">
        <f t="shared" si="28"/>
        <v>0.30235438179744845</v>
      </c>
      <c r="R116" s="25">
        <v>0</v>
      </c>
      <c r="S116" s="12">
        <v>0.25</v>
      </c>
      <c r="T116" s="12">
        <v>0.25</v>
      </c>
      <c r="U116" s="12">
        <v>0.125</v>
      </c>
      <c r="V116" s="12">
        <v>0.1</v>
      </c>
      <c r="W116" s="13">
        <v>0.25</v>
      </c>
      <c r="X116" s="13">
        <v>0</v>
      </c>
      <c r="Y116">
        <v>0.25</v>
      </c>
      <c r="Z116">
        <v>0.125</v>
      </c>
      <c r="AA116">
        <v>0.125</v>
      </c>
      <c r="AB116" s="52" t="str">
        <f t="shared" si="31"/>
        <v>na</v>
      </c>
      <c r="AC116" s="21">
        <f t="shared" si="29"/>
        <v>-0.45590031961688476</v>
      </c>
      <c r="AD116" s="21">
        <f t="shared" si="29"/>
        <v>-0.6781988225705724</v>
      </c>
      <c r="AE116" s="21">
        <f t="shared" si="29"/>
        <v>-0.3502648797056554</v>
      </c>
      <c r="AF116" s="21">
        <f t="shared" si="29"/>
        <v>-0.25439964690756189</v>
      </c>
      <c r="AG116" s="21">
        <f t="shared" si="29"/>
        <v>-0.35441411816218826</v>
      </c>
      <c r="AH116" s="21" t="str">
        <f t="shared" si="29"/>
        <v>na</v>
      </c>
      <c r="AI116" s="21">
        <f t="shared" si="29"/>
        <v>-0.2929766944246438</v>
      </c>
      <c r="AJ116" s="21">
        <f t="shared" si="29"/>
        <v>-0.15895284903997792</v>
      </c>
      <c r="AK116" s="21">
        <f t="shared" si="29"/>
        <v>-0.21359474090735203</v>
      </c>
      <c r="AL116" s="52" t="str">
        <f t="shared" si="32"/>
        <v>na</v>
      </c>
      <c r="AM116" s="21">
        <f t="shared" si="30"/>
        <v>0.14106925900909689</v>
      </c>
      <c r="AN116" s="21">
        <f t="shared" si="30"/>
        <v>0.3121811346147626</v>
      </c>
      <c r="AO116" s="21">
        <f t="shared" si="30"/>
        <v>8.3269465943947879E-2</v>
      </c>
      <c r="AP116" s="21">
        <f t="shared" si="30"/>
        <v>4.3926398806181939E-2</v>
      </c>
      <c r="AQ116" s="21">
        <f t="shared" si="30"/>
        <v>8.5253971477758747E-2</v>
      </c>
      <c r="AR116" s="21" t="str">
        <f t="shared" si="30"/>
        <v>na</v>
      </c>
      <c r="AS116" s="21">
        <f t="shared" si="30"/>
        <v>5.8258425230267946E-2</v>
      </c>
      <c r="AT116" s="21">
        <f t="shared" si="30"/>
        <v>1.7148621896562889E-2</v>
      </c>
      <c r="AU116" s="53">
        <f t="shared" si="30"/>
        <v>3.0965186675752022E-2</v>
      </c>
    </row>
    <row r="117" spans="1:47" ht="16.5" x14ac:dyDescent="0.35">
      <c r="A117" s="1" t="s">
        <v>250</v>
      </c>
      <c r="B117" s="48">
        <v>1</v>
      </c>
      <c r="C117">
        <v>1</v>
      </c>
      <c r="G117" s="49"/>
      <c r="H117" t="s">
        <v>245</v>
      </c>
      <c r="I117" t="s">
        <v>246</v>
      </c>
      <c r="J117" s="19">
        <v>6</v>
      </c>
      <c r="K117" s="34"/>
      <c r="L117" s="21">
        <v>5.0255824482782376</v>
      </c>
      <c r="M117" s="61">
        <v>29.3</v>
      </c>
      <c r="N117" s="21">
        <v>3.8438888888888894</v>
      </c>
      <c r="O117" s="21">
        <v>1.7338158868996407</v>
      </c>
      <c r="P117" s="21">
        <f t="shared" si="27"/>
        <v>0.76486435720615908</v>
      </c>
      <c r="Q117" s="21">
        <f t="shared" si="28"/>
        <v>0.34499799868841985</v>
      </c>
      <c r="R117" s="25">
        <v>1</v>
      </c>
      <c r="S117">
        <v>1</v>
      </c>
      <c r="T117">
        <v>0.125</v>
      </c>
      <c r="U117">
        <v>0.25</v>
      </c>
      <c r="V117">
        <v>0.15</v>
      </c>
      <c r="W117" s="3">
        <v>0.05</v>
      </c>
      <c r="X117" s="3">
        <v>0</v>
      </c>
      <c r="Y117">
        <v>0</v>
      </c>
      <c r="Z117">
        <v>0</v>
      </c>
      <c r="AA117">
        <v>0</v>
      </c>
      <c r="AB117" s="52">
        <f t="shared" si="31"/>
        <v>-0.268056771718649</v>
      </c>
      <c r="AC117" s="21">
        <f t="shared" si="29"/>
        <v>-0.52419990913869141</v>
      </c>
      <c r="AD117" s="21">
        <f t="shared" si="29"/>
        <v>-9.7475189715872365E-2</v>
      </c>
      <c r="AE117" s="21">
        <f t="shared" si="29"/>
        <v>-0.20136947729108268</v>
      </c>
      <c r="AF117" s="21">
        <f t="shared" si="29"/>
        <v>-0.10969196504341526</v>
      </c>
      <c r="AG117" s="21">
        <f t="shared" si="29"/>
        <v>-2.0375490051664336E-2</v>
      </c>
      <c r="AH117" s="21" t="str">
        <f t="shared" si="29"/>
        <v>na</v>
      </c>
      <c r="AI117" s="21" t="str">
        <f t="shared" si="29"/>
        <v>na</v>
      </c>
      <c r="AJ117" s="21" t="str">
        <f t="shared" si="29"/>
        <v>na</v>
      </c>
      <c r="AK117" s="21" t="str">
        <f t="shared" si="29"/>
        <v>na</v>
      </c>
      <c r="AL117" s="52">
        <f t="shared" si="32"/>
        <v>0.20345309698631975</v>
      </c>
      <c r="AM117" s="21">
        <f t="shared" si="30"/>
        <v>0.77804483114175804</v>
      </c>
      <c r="AN117" s="21">
        <f t="shared" si="30"/>
        <v>2.6902888857695175E-2</v>
      </c>
      <c r="AO117" s="21">
        <f t="shared" si="30"/>
        <v>0.11481483993164925</v>
      </c>
      <c r="AP117" s="21">
        <f t="shared" si="30"/>
        <v>3.4069077358368373E-2</v>
      </c>
      <c r="AQ117" s="21">
        <f t="shared" si="30"/>
        <v>1.1755114528229655E-3</v>
      </c>
      <c r="AR117" s="21" t="str">
        <f t="shared" si="30"/>
        <v>na</v>
      </c>
      <c r="AS117" s="21" t="str">
        <f t="shared" si="30"/>
        <v>na</v>
      </c>
      <c r="AT117" s="21" t="str">
        <f t="shared" si="30"/>
        <v>na</v>
      </c>
      <c r="AU117" s="53" t="str">
        <f t="shared" si="30"/>
        <v>na</v>
      </c>
    </row>
    <row r="118" spans="1:47" ht="16.5" x14ac:dyDescent="0.35">
      <c r="A118" s="1" t="s">
        <v>77</v>
      </c>
      <c r="B118" s="48"/>
      <c r="C118">
        <v>1</v>
      </c>
      <c r="E118">
        <v>1</v>
      </c>
      <c r="G118" s="49">
        <v>1</v>
      </c>
      <c r="H118" t="s">
        <v>245</v>
      </c>
      <c r="I118" t="s">
        <v>246</v>
      </c>
      <c r="J118" s="19">
        <v>2</v>
      </c>
      <c r="K118" s="34"/>
      <c r="L118" s="21">
        <v>651.4550591223117</v>
      </c>
      <c r="M118" s="61">
        <v>29.3</v>
      </c>
      <c r="N118" s="21">
        <v>91.43063492063493</v>
      </c>
      <c r="O118" s="21">
        <v>62.781586867421694</v>
      </c>
      <c r="P118" s="21">
        <f t="shared" si="27"/>
        <v>0.14034833813988185</v>
      </c>
      <c r="Q118" s="21">
        <f t="shared" si="28"/>
        <v>9.6371324450232471E-2</v>
      </c>
      <c r="R118" s="25">
        <v>1</v>
      </c>
      <c r="S118" s="3">
        <v>0.25</v>
      </c>
      <c r="T118" s="3">
        <v>0.375</v>
      </c>
      <c r="U118" s="3">
        <v>0.375</v>
      </c>
      <c r="V118" s="3">
        <v>1</v>
      </c>
      <c r="W118" s="3">
        <v>1</v>
      </c>
      <c r="X118" s="3">
        <v>0.25</v>
      </c>
      <c r="Y118" s="3">
        <v>1</v>
      </c>
      <c r="Z118" s="3">
        <v>0</v>
      </c>
      <c r="AA118" s="3">
        <v>1</v>
      </c>
      <c r="AB118" s="52">
        <f t="shared" si="31"/>
        <v>-1.9636278170716956</v>
      </c>
      <c r="AC118" s="21">
        <f t="shared" si="29"/>
        <v>-0.9599958216794956</v>
      </c>
      <c r="AD118" s="21">
        <f t="shared" si="29"/>
        <v>-2.1421394368054858</v>
      </c>
      <c r="AE118" s="21">
        <f t="shared" si="29"/>
        <v>-2.212673296310057</v>
      </c>
      <c r="AF118" s="21">
        <f t="shared" si="29"/>
        <v>-5.3569297401070166</v>
      </c>
      <c r="AG118" s="21">
        <f t="shared" si="29"/>
        <v>-2.9851795047289347</v>
      </c>
      <c r="AH118" s="21">
        <f t="shared" si="29"/>
        <v>-0.9479582565173702</v>
      </c>
      <c r="AI118" s="21">
        <f t="shared" si="29"/>
        <v>-2.4677008582356939</v>
      </c>
      <c r="AJ118" s="21" t="str">
        <f t="shared" si="29"/>
        <v>na</v>
      </c>
      <c r="AK118" s="21">
        <f t="shared" si="29"/>
        <v>-3.5981559999972967</v>
      </c>
      <c r="AL118" s="52">
        <f t="shared" si="32"/>
        <v>0.47149935847745228</v>
      </c>
      <c r="AM118" s="21">
        <f t="shared" si="30"/>
        <v>0.11269416765584538</v>
      </c>
      <c r="AN118" s="21">
        <f t="shared" si="30"/>
        <v>0.56112320347729849</v>
      </c>
      <c r="AO118" s="21">
        <f t="shared" si="30"/>
        <v>0.59868357567436825</v>
      </c>
      <c r="AP118" s="21">
        <f t="shared" si="30"/>
        <v>3.5090911984319528</v>
      </c>
      <c r="AQ118" s="21">
        <f t="shared" si="30"/>
        <v>1.0896917355378359</v>
      </c>
      <c r="AR118" s="21">
        <f t="shared" si="30"/>
        <v>0.10988570066775344</v>
      </c>
      <c r="AS118" s="21">
        <f t="shared" si="30"/>
        <v>0.74464243012343068</v>
      </c>
      <c r="AT118" s="21" t="str">
        <f t="shared" si="30"/>
        <v>na</v>
      </c>
      <c r="AU118" s="53">
        <f t="shared" si="30"/>
        <v>1.5831524291513441</v>
      </c>
    </row>
    <row r="119" spans="1:47" ht="16.5" x14ac:dyDescent="0.35">
      <c r="A119" s="1" t="s">
        <v>5</v>
      </c>
      <c r="B119" s="48"/>
      <c r="C119">
        <v>1</v>
      </c>
      <c r="G119" s="49"/>
      <c r="H119" t="s">
        <v>245</v>
      </c>
      <c r="I119" t="s">
        <v>246</v>
      </c>
      <c r="J119" s="19">
        <v>4</v>
      </c>
      <c r="K119" s="34"/>
      <c r="L119" s="21">
        <v>84.370774629306567</v>
      </c>
      <c r="M119" s="61">
        <v>29.3</v>
      </c>
      <c r="N119" s="21">
        <v>41.034523809523819</v>
      </c>
      <c r="O119" s="21">
        <v>3.5590405906688773</v>
      </c>
      <c r="P119" s="21">
        <f t="shared" si="27"/>
        <v>0.48635945313782025</v>
      </c>
      <c r="Q119" s="21">
        <f t="shared" si="28"/>
        <v>4.218333429206915E-2</v>
      </c>
      <c r="R119" s="25">
        <v>0</v>
      </c>
      <c r="S119" s="12">
        <v>0.25</v>
      </c>
      <c r="T119" s="12">
        <v>0</v>
      </c>
      <c r="U119" s="12">
        <v>0.125</v>
      </c>
      <c r="V119" s="12">
        <v>0.05</v>
      </c>
      <c r="W119" s="13">
        <v>1</v>
      </c>
      <c r="X119" s="13">
        <v>0</v>
      </c>
      <c r="Y119">
        <v>1</v>
      </c>
      <c r="Z119">
        <v>0.125</v>
      </c>
      <c r="AA119">
        <v>0</v>
      </c>
      <c r="AB119" s="52" t="str">
        <f t="shared" si="31"/>
        <v>na</v>
      </c>
      <c r="AC119" s="21">
        <f t="shared" si="29"/>
        <v>-0.3523946863323269</v>
      </c>
      <c r="AD119" s="21" t="str">
        <f t="shared" si="29"/>
        <v>na</v>
      </c>
      <c r="AE119" s="21">
        <f t="shared" si="29"/>
        <v>-0.2707422590114219</v>
      </c>
      <c r="AF119" s="21">
        <f t="shared" si="29"/>
        <v>-9.8320926656052243E-2</v>
      </c>
      <c r="AG119" s="21">
        <f t="shared" si="29"/>
        <v>-1.095797889384827</v>
      </c>
      <c r="AH119" s="21" t="str">
        <f t="shared" si="29"/>
        <v>na</v>
      </c>
      <c r="AI119" s="21">
        <f t="shared" si="29"/>
        <v>-0.9058421404153858</v>
      </c>
      <c r="AJ119" s="21">
        <f t="shared" si="29"/>
        <v>-0.12286488288962846</v>
      </c>
      <c r="AK119" s="21" t="str">
        <f t="shared" si="29"/>
        <v>na</v>
      </c>
      <c r="AL119" s="52" t="str">
        <f t="shared" si="32"/>
        <v>na</v>
      </c>
      <c r="AM119" s="21">
        <f t="shared" si="30"/>
        <v>1.7979906147362005E-3</v>
      </c>
      <c r="AN119" s="21" t="str">
        <f t="shared" si="30"/>
        <v>na</v>
      </c>
      <c r="AO119" s="21">
        <f t="shared" si="30"/>
        <v>1.0613064767828642E-3</v>
      </c>
      <c r="AP119" s="21">
        <f t="shared" si="30"/>
        <v>1.3996538534944309E-4</v>
      </c>
      <c r="AQ119" s="21">
        <f t="shared" si="30"/>
        <v>1.7385598156560905E-2</v>
      </c>
      <c r="AR119" s="21" t="str">
        <f t="shared" si="30"/>
        <v>na</v>
      </c>
      <c r="AS119" s="21">
        <f t="shared" si="30"/>
        <v>1.1880473750735754E-2</v>
      </c>
      <c r="AT119" s="21">
        <f t="shared" si="30"/>
        <v>2.1856683335730499E-4</v>
      </c>
      <c r="AU119" s="53" t="str">
        <f t="shared" si="30"/>
        <v>na</v>
      </c>
    </row>
    <row r="120" spans="1:47" ht="16.5" x14ac:dyDescent="0.35">
      <c r="A120" s="1" t="s">
        <v>208</v>
      </c>
      <c r="B120" s="48"/>
      <c r="F120">
        <v>1</v>
      </c>
      <c r="G120" s="49">
        <v>1</v>
      </c>
      <c r="H120" t="s">
        <v>245</v>
      </c>
      <c r="I120" t="s">
        <v>246</v>
      </c>
      <c r="J120" s="19">
        <v>45</v>
      </c>
      <c r="K120" s="34"/>
      <c r="L120" s="21">
        <v>1.6540225172563789</v>
      </c>
      <c r="M120" s="61">
        <v>29.3</v>
      </c>
      <c r="N120" s="21">
        <v>0.10227272727272727</v>
      </c>
      <c r="O120" s="21">
        <v>0.30632130994264489</v>
      </c>
      <c r="P120" s="21">
        <f t="shared" si="27"/>
        <v>6.1832729727508695E-2</v>
      </c>
      <c r="Q120" s="21">
        <f t="shared" si="28"/>
        <v>0.18519778705960876</v>
      </c>
      <c r="R120" s="25">
        <v>1</v>
      </c>
      <c r="S120">
        <v>0.25</v>
      </c>
      <c r="T120">
        <v>0.25</v>
      </c>
      <c r="U120">
        <v>0.25</v>
      </c>
      <c r="V120">
        <v>0.25</v>
      </c>
      <c r="W120" s="3">
        <v>0.25</v>
      </c>
      <c r="X120" s="3">
        <v>0</v>
      </c>
      <c r="Y120">
        <v>1</v>
      </c>
      <c r="Z120">
        <v>0</v>
      </c>
      <c r="AA120">
        <v>0.125</v>
      </c>
      <c r="AB120" s="52">
        <f t="shared" si="31"/>
        <v>-2.7833224474696703</v>
      </c>
      <c r="AC120" s="21">
        <f t="shared" si="29"/>
        <v>-1.3607354187629499</v>
      </c>
      <c r="AD120" s="21">
        <f t="shared" si="29"/>
        <v>-2.0242345072506693</v>
      </c>
      <c r="AE120" s="21">
        <f t="shared" si="29"/>
        <v>-2.0908861312698988</v>
      </c>
      <c r="AF120" s="21">
        <f t="shared" si="29"/>
        <v>-1.8982801457499079</v>
      </c>
      <c r="AG120" s="21">
        <f t="shared" si="29"/>
        <v>-1.0578273862545142</v>
      </c>
      <c r="AH120" s="21" t="str">
        <f t="shared" si="29"/>
        <v>na</v>
      </c>
      <c r="AI120" s="21">
        <f t="shared" si="29"/>
        <v>-3.4978151830270185</v>
      </c>
      <c r="AJ120" s="21" t="str">
        <f t="shared" si="29"/>
        <v>na</v>
      </c>
      <c r="AK120" s="21">
        <f t="shared" si="29"/>
        <v>-0.63752078405729873</v>
      </c>
      <c r="AL120" s="52">
        <f t="shared" si="32"/>
        <v>8.9708737864077701</v>
      </c>
      <c r="AM120" s="21">
        <f t="shared" si="30"/>
        <v>2.144149586479684</v>
      </c>
      <c r="AN120" s="21">
        <f t="shared" si="30"/>
        <v>4.744924977934688</v>
      </c>
      <c r="AO120" s="21">
        <f t="shared" si="30"/>
        <v>5.062539981402657</v>
      </c>
      <c r="AP120" s="21">
        <f t="shared" si="30"/>
        <v>4.1728071417451389</v>
      </c>
      <c r="AQ120" s="21">
        <f t="shared" si="30"/>
        <v>1.295798028385472</v>
      </c>
      <c r="AR120" s="21" t="str">
        <f t="shared" si="30"/>
        <v>na</v>
      </c>
      <c r="AS120" s="21">
        <f t="shared" si="30"/>
        <v>14.167767434959753</v>
      </c>
      <c r="AT120" s="21" t="str">
        <f t="shared" si="30"/>
        <v>na</v>
      </c>
      <c r="AU120" s="53">
        <f t="shared" si="30"/>
        <v>0.47064819559163129</v>
      </c>
    </row>
    <row r="121" spans="1:47" ht="16.5" x14ac:dyDescent="0.35">
      <c r="A121" s="1" t="s">
        <v>148</v>
      </c>
      <c r="B121" s="48"/>
      <c r="E121">
        <v>1</v>
      </c>
      <c r="G121" s="49">
        <v>1</v>
      </c>
      <c r="H121" t="s">
        <v>245</v>
      </c>
      <c r="I121" t="s">
        <v>246</v>
      </c>
      <c r="J121" s="19">
        <v>37</v>
      </c>
      <c r="K121" s="34"/>
      <c r="L121" s="21">
        <v>2.5231440166459365</v>
      </c>
      <c r="M121" s="61">
        <v>29.3</v>
      </c>
      <c r="N121" s="21">
        <v>0.51922799422799426</v>
      </c>
      <c r="O121" s="21">
        <v>0.97719680931799713</v>
      </c>
      <c r="P121" s="21">
        <f t="shared" si="27"/>
        <v>0.20578611082145598</v>
      </c>
      <c r="Q121" s="21">
        <f t="shared" si="28"/>
        <v>0.38729331455958799</v>
      </c>
      <c r="R121" s="25">
        <v>1</v>
      </c>
      <c r="S121" s="3">
        <v>0.25</v>
      </c>
      <c r="T121" s="3">
        <v>0.375</v>
      </c>
      <c r="U121" s="3">
        <v>0.375</v>
      </c>
      <c r="V121" s="3">
        <v>1</v>
      </c>
      <c r="W121" s="3">
        <v>0.05</v>
      </c>
      <c r="X121" s="3">
        <v>0</v>
      </c>
      <c r="Y121" s="3">
        <v>0</v>
      </c>
      <c r="Z121" s="3">
        <v>0</v>
      </c>
      <c r="AA121" s="3">
        <v>0</v>
      </c>
      <c r="AB121" s="52">
        <f t="shared" si="31"/>
        <v>-1.5809179465794985</v>
      </c>
      <c r="AC121" s="21">
        <f t="shared" si="29"/>
        <v>-0.77289321832775482</v>
      </c>
      <c r="AD121" s="21">
        <f t="shared" si="29"/>
        <v>-1.7246377599049072</v>
      </c>
      <c r="AE121" s="21">
        <f t="shared" si="29"/>
        <v>-1.7814246129749469</v>
      </c>
      <c r="AF121" s="21">
        <f t="shared" si="29"/>
        <v>-4.3128673830512447</v>
      </c>
      <c r="AG121" s="21">
        <f t="shared" si="29"/>
        <v>-0.12016849149715832</v>
      </c>
      <c r="AH121" s="21" t="str">
        <f t="shared" si="29"/>
        <v>na</v>
      </c>
      <c r="AI121" s="21" t="str">
        <f t="shared" si="29"/>
        <v>na</v>
      </c>
      <c r="AJ121" s="21" t="str">
        <f t="shared" si="29"/>
        <v>na</v>
      </c>
      <c r="AK121" s="21" t="str">
        <f t="shared" si="29"/>
        <v>na</v>
      </c>
      <c r="AL121" s="52">
        <f t="shared" si="32"/>
        <v>3.5419944931156921</v>
      </c>
      <c r="AM121" s="21">
        <f t="shared" si="30"/>
        <v>0.84658041218172586</v>
      </c>
      <c r="AN121" s="21">
        <f t="shared" si="30"/>
        <v>4.2152661736252854</v>
      </c>
      <c r="AO121" s="21">
        <f t="shared" si="30"/>
        <v>4.4974269636441742</v>
      </c>
      <c r="AP121" s="21">
        <f t="shared" si="30"/>
        <v>26.360972665631103</v>
      </c>
      <c r="AQ121" s="21">
        <f t="shared" si="30"/>
        <v>2.0464938377287696E-2</v>
      </c>
      <c r="AR121" s="21" t="str">
        <f t="shared" si="30"/>
        <v>na</v>
      </c>
      <c r="AS121" s="21" t="str">
        <f t="shared" si="30"/>
        <v>na</v>
      </c>
      <c r="AT121" s="21" t="str">
        <f t="shared" si="30"/>
        <v>na</v>
      </c>
      <c r="AU121" s="53" t="str">
        <f t="shared" si="30"/>
        <v>na</v>
      </c>
    </row>
    <row r="122" spans="1:47" ht="16.5" x14ac:dyDescent="0.35">
      <c r="A122" s="1" t="s">
        <v>7</v>
      </c>
      <c r="B122" s="48"/>
      <c r="C122">
        <v>1</v>
      </c>
      <c r="E122">
        <v>1</v>
      </c>
      <c r="G122" s="49">
        <v>1</v>
      </c>
      <c r="H122" t="s">
        <v>245</v>
      </c>
      <c r="I122" t="s">
        <v>246</v>
      </c>
      <c r="J122" s="19">
        <v>9</v>
      </c>
      <c r="K122" s="34"/>
      <c r="L122" s="21">
        <v>7.7188077453506301</v>
      </c>
      <c r="M122" s="61">
        <v>29.3</v>
      </c>
      <c r="N122" s="21">
        <v>4.1404292929292934</v>
      </c>
      <c r="O122" s="21">
        <v>3.9613972663634174</v>
      </c>
      <c r="P122" s="21">
        <f t="shared" si="27"/>
        <v>0.53640787923798883</v>
      </c>
      <c r="Q122" s="21">
        <f t="shared" si="28"/>
        <v>0.51321362016686289</v>
      </c>
      <c r="R122" s="25">
        <v>1</v>
      </c>
      <c r="S122">
        <v>1</v>
      </c>
      <c r="T122">
        <v>0.125</v>
      </c>
      <c r="U122">
        <v>1</v>
      </c>
      <c r="V122">
        <v>1</v>
      </c>
      <c r="W122" s="3">
        <v>0.05</v>
      </c>
      <c r="X122" s="3">
        <v>0</v>
      </c>
      <c r="Y122">
        <v>0</v>
      </c>
      <c r="Z122">
        <v>0</v>
      </c>
      <c r="AA122">
        <v>0</v>
      </c>
      <c r="AB122" s="52">
        <f t="shared" si="31"/>
        <v>-0.62286043857364437</v>
      </c>
      <c r="AC122" s="21">
        <f t="shared" si="29"/>
        <v>-1.2180381909884601</v>
      </c>
      <c r="AD122" s="21">
        <f t="shared" si="29"/>
        <v>-0.22649470493587068</v>
      </c>
      <c r="AE122" s="21">
        <f t="shared" si="29"/>
        <v>-1.8716196593237313</v>
      </c>
      <c r="AF122" s="21">
        <f t="shared" si="29"/>
        <v>-1.6992118253381971</v>
      </c>
      <c r="AG122" s="21">
        <f t="shared" si="29"/>
        <v>-4.7344771737582052E-2</v>
      </c>
      <c r="AH122" s="21" t="str">
        <f t="shared" si="29"/>
        <v>na</v>
      </c>
      <c r="AI122" s="21" t="str">
        <f t="shared" si="29"/>
        <v>na</v>
      </c>
      <c r="AJ122" s="21" t="str">
        <f t="shared" si="29"/>
        <v>na</v>
      </c>
      <c r="AK122" s="21" t="str">
        <f t="shared" si="29"/>
        <v>na</v>
      </c>
      <c r="AL122" s="52">
        <f t="shared" si="32"/>
        <v>0.91538976048098575</v>
      </c>
      <c r="AM122" s="21">
        <f t="shared" si="30"/>
        <v>3.5006312618097541</v>
      </c>
      <c r="AN122" s="21">
        <f t="shared" si="30"/>
        <v>0.12104327411318819</v>
      </c>
      <c r="AO122" s="21">
        <f t="shared" si="30"/>
        <v>8.2653215217863867</v>
      </c>
      <c r="AP122" s="21">
        <f t="shared" si="30"/>
        <v>6.8127052431444</v>
      </c>
      <c r="AQ122" s="21">
        <f t="shared" si="30"/>
        <v>5.2889396287470816E-3</v>
      </c>
      <c r="AR122" s="21" t="str">
        <f t="shared" si="30"/>
        <v>na</v>
      </c>
      <c r="AS122" s="21" t="str">
        <f t="shared" si="30"/>
        <v>na</v>
      </c>
      <c r="AT122" s="21" t="str">
        <f t="shared" si="30"/>
        <v>na</v>
      </c>
      <c r="AU122" s="53" t="str">
        <f t="shared" si="30"/>
        <v>na</v>
      </c>
    </row>
    <row r="123" spans="1:47" ht="16.5" x14ac:dyDescent="0.35">
      <c r="A123" s="1" t="s">
        <v>78</v>
      </c>
      <c r="B123" s="48"/>
      <c r="E123">
        <v>1</v>
      </c>
      <c r="G123" s="49">
        <v>1</v>
      </c>
      <c r="H123" t="s">
        <v>245</v>
      </c>
      <c r="I123" t="s">
        <v>246</v>
      </c>
      <c r="J123" s="19">
        <v>37</v>
      </c>
      <c r="K123" s="34"/>
      <c r="L123" s="21">
        <v>2.1389485795599072</v>
      </c>
      <c r="M123" s="61">
        <v>29.3</v>
      </c>
      <c r="N123" s="21">
        <v>0</v>
      </c>
      <c r="O123" s="21">
        <v>0</v>
      </c>
      <c r="P123" s="21">
        <f t="shared" si="27"/>
        <v>0.01</v>
      </c>
      <c r="Q123" s="21">
        <f t="shared" si="28"/>
        <v>0.01</v>
      </c>
      <c r="R123" s="25">
        <v>0</v>
      </c>
      <c r="S123" s="13">
        <v>0</v>
      </c>
      <c r="T123" s="13">
        <v>0</v>
      </c>
      <c r="U123" s="13">
        <v>0.125</v>
      </c>
      <c r="V123" s="13">
        <v>0.1</v>
      </c>
      <c r="W123" s="13">
        <v>1</v>
      </c>
      <c r="X123" s="13">
        <v>0.25</v>
      </c>
      <c r="Y123" s="3">
        <v>0</v>
      </c>
      <c r="Z123" s="3">
        <v>0</v>
      </c>
      <c r="AA123" s="3">
        <v>0</v>
      </c>
      <c r="AB123" s="52" t="str">
        <f t="shared" si="31"/>
        <v>na</v>
      </c>
      <c r="AC123" s="21" t="str">
        <f t="shared" si="29"/>
        <v>na</v>
      </c>
      <c r="AD123" s="21" t="str">
        <f t="shared" si="29"/>
        <v>na</v>
      </c>
      <c r="AE123" s="21">
        <f t="shared" si="29"/>
        <v>-1.7297468503467464</v>
      </c>
      <c r="AF123" s="21">
        <f t="shared" si="29"/>
        <v>-1.2563263217753162</v>
      </c>
      <c r="AG123" s="21">
        <f t="shared" si="29"/>
        <v>-7.0009497398042049</v>
      </c>
      <c r="AH123" s="21">
        <f t="shared" si="29"/>
        <v>-2.2231856070287335</v>
      </c>
      <c r="AI123" s="21" t="str">
        <f t="shared" si="29"/>
        <v>na</v>
      </c>
      <c r="AJ123" s="21" t="str">
        <f t="shared" si="29"/>
        <v>na</v>
      </c>
      <c r="AK123" s="21" t="str">
        <f t="shared" si="29"/>
        <v>na</v>
      </c>
      <c r="AL123" s="52" t="str">
        <f t="shared" si="32"/>
        <v>na</v>
      </c>
      <c r="AM123" s="21" t="str">
        <f t="shared" si="30"/>
        <v>na</v>
      </c>
      <c r="AN123" s="21" t="str">
        <f t="shared" si="30"/>
        <v>na</v>
      </c>
      <c r="AO123" s="21">
        <f t="shared" si="30"/>
        <v>0.14108268887566924</v>
      </c>
      <c r="AP123" s="21">
        <f t="shared" si="30"/>
        <v>7.4424092744545325E-2</v>
      </c>
      <c r="AQ123" s="21">
        <f t="shared" si="30"/>
        <v>2.3111202930511441</v>
      </c>
      <c r="AR123" s="21">
        <f t="shared" si="30"/>
        <v>0.23305588585017831</v>
      </c>
      <c r="AS123" s="21" t="str">
        <f t="shared" si="30"/>
        <v>na</v>
      </c>
      <c r="AT123" s="21" t="str">
        <f t="shared" si="30"/>
        <v>na</v>
      </c>
      <c r="AU123" s="53" t="str">
        <f t="shared" si="30"/>
        <v>na</v>
      </c>
    </row>
    <row r="124" spans="1:47" ht="15" customHeight="1" x14ac:dyDescent="0.35">
      <c r="A124" s="2" t="s">
        <v>51</v>
      </c>
      <c r="B124" s="48">
        <v>1</v>
      </c>
      <c r="C124">
        <v>1</v>
      </c>
      <c r="D124">
        <v>1</v>
      </c>
      <c r="E124">
        <v>1</v>
      </c>
      <c r="G124" s="49"/>
      <c r="H124" t="s">
        <v>245</v>
      </c>
      <c r="I124" t="s">
        <v>246</v>
      </c>
      <c r="J124" s="19">
        <v>3</v>
      </c>
      <c r="K124" s="34"/>
      <c r="L124" s="21">
        <v>146.38693770726061</v>
      </c>
      <c r="M124" s="61">
        <v>29.3</v>
      </c>
      <c r="N124" s="21">
        <v>11.32618686868687</v>
      </c>
      <c r="O124" s="21">
        <v>16.462766608612</v>
      </c>
      <c r="P124" s="21">
        <f t="shared" si="27"/>
        <v>7.7371567751055595E-2</v>
      </c>
      <c r="Q124" s="21">
        <f t="shared" si="28"/>
        <v>0.11246062569826862</v>
      </c>
      <c r="R124" s="25">
        <v>1</v>
      </c>
      <c r="S124">
        <v>0.125</v>
      </c>
      <c r="T124">
        <v>1</v>
      </c>
      <c r="U124">
        <v>0.125</v>
      </c>
      <c r="V124">
        <v>0.05</v>
      </c>
      <c r="W124">
        <v>1</v>
      </c>
      <c r="X124">
        <v>0</v>
      </c>
      <c r="Y124">
        <v>1</v>
      </c>
      <c r="Z124">
        <v>0</v>
      </c>
      <c r="AA124">
        <v>1</v>
      </c>
      <c r="AB124" s="52">
        <f t="shared" si="31"/>
        <v>-2.55913590759058</v>
      </c>
      <c r="AC124" s="21">
        <f t="shared" si="29"/>
        <v>-0.62556655518880844</v>
      </c>
      <c r="AD124" s="21">
        <f t="shared" si="29"/>
        <v>-7.4447590038998692</v>
      </c>
      <c r="AE124" s="21">
        <f t="shared" si="29"/>
        <v>-0.96123641407060811</v>
      </c>
      <c r="AF124" s="21">
        <f t="shared" si="29"/>
        <v>-0.34907611139853795</v>
      </c>
      <c r="AG124" s="21">
        <f t="shared" si="29"/>
        <v>-3.8904928901179594</v>
      </c>
      <c r="AH124" s="21" t="str">
        <f t="shared" si="29"/>
        <v>na</v>
      </c>
      <c r="AI124" s="21">
        <f t="shared" si="29"/>
        <v>-3.2160788417230277</v>
      </c>
      <c r="AJ124" s="21" t="str">
        <f t="shared" si="29"/>
        <v>na</v>
      </c>
      <c r="AK124" s="21">
        <f t="shared" si="29"/>
        <v>-4.6893663558084366</v>
      </c>
      <c r="AL124" s="52">
        <f t="shared" si="32"/>
        <v>2.1127017748191763</v>
      </c>
      <c r="AM124" s="21">
        <f t="shared" si="30"/>
        <v>0.12624045172993598</v>
      </c>
      <c r="AN124" s="21">
        <f t="shared" si="30"/>
        <v>17.879393532354023</v>
      </c>
      <c r="AO124" s="21">
        <f t="shared" si="30"/>
        <v>0.29806564718388812</v>
      </c>
      <c r="AP124" s="21">
        <f t="shared" si="30"/>
        <v>3.9308978207676974E-2</v>
      </c>
      <c r="AQ124" s="21">
        <f t="shared" si="30"/>
        <v>4.8827079449497672</v>
      </c>
      <c r="AR124" s="21" t="str">
        <f t="shared" si="30"/>
        <v>na</v>
      </c>
      <c r="AS124" s="21">
        <f t="shared" si="30"/>
        <v>3.3366055657160971</v>
      </c>
      <c r="AT124" s="21" t="str">
        <f t="shared" si="30"/>
        <v>na</v>
      </c>
      <c r="AU124" s="53">
        <f t="shared" si="30"/>
        <v>7.0938144172200071</v>
      </c>
    </row>
    <row r="125" spans="1:47" ht="16.5" x14ac:dyDescent="0.35">
      <c r="A125" s="1" t="s">
        <v>52</v>
      </c>
      <c r="B125" s="48">
        <v>1</v>
      </c>
      <c r="D125">
        <v>1</v>
      </c>
      <c r="E125">
        <v>1</v>
      </c>
      <c r="G125" s="49"/>
      <c r="H125" t="s">
        <v>245</v>
      </c>
      <c r="I125" t="s">
        <v>246</v>
      </c>
      <c r="J125" s="19">
        <v>4</v>
      </c>
      <c r="K125" s="34"/>
      <c r="L125" s="21">
        <v>144.84168526942545</v>
      </c>
      <c r="M125" s="61">
        <v>29.3</v>
      </c>
      <c r="N125" s="21">
        <v>0.75111111111111117</v>
      </c>
      <c r="O125" s="21">
        <v>1.4540961746065471</v>
      </c>
      <c r="P125" s="21">
        <f t="shared" si="27"/>
        <v>0.01</v>
      </c>
      <c r="Q125" s="21">
        <f t="shared" si="28"/>
        <v>1.0039210548411726E-2</v>
      </c>
      <c r="R125" s="25">
        <v>1</v>
      </c>
      <c r="S125">
        <v>0</v>
      </c>
      <c r="T125">
        <v>1</v>
      </c>
      <c r="U125">
        <v>0.125</v>
      </c>
      <c r="V125">
        <v>0.05</v>
      </c>
      <c r="W125">
        <v>1</v>
      </c>
      <c r="X125">
        <v>0</v>
      </c>
      <c r="Y125">
        <v>1</v>
      </c>
      <c r="Z125">
        <v>0</v>
      </c>
      <c r="AA125">
        <v>1</v>
      </c>
      <c r="AB125" s="52">
        <f t="shared" si="31"/>
        <v>-4.6051701859880909</v>
      </c>
      <c r="AC125" s="21" t="str">
        <f t="shared" si="29"/>
        <v>na</v>
      </c>
      <c r="AD125" s="21">
        <f t="shared" si="29"/>
        <v>-13.396858722874446</v>
      </c>
      <c r="AE125" s="21">
        <f t="shared" si="29"/>
        <v>-1.7297468503467464</v>
      </c>
      <c r="AF125" s="21">
        <f t="shared" si="29"/>
        <v>-0.62816316088765811</v>
      </c>
      <c r="AG125" s="21">
        <f t="shared" si="29"/>
        <v>-7.0009497398042049</v>
      </c>
      <c r="AH125" s="21" t="str">
        <f t="shared" si="29"/>
        <v>na</v>
      </c>
      <c r="AI125" s="21">
        <f t="shared" si="29"/>
        <v>-5.7873403103605128</v>
      </c>
      <c r="AJ125" s="21" t="str">
        <f t="shared" si="29"/>
        <v>na</v>
      </c>
      <c r="AK125" s="21">
        <f t="shared" si="29"/>
        <v>-8.438524139687674</v>
      </c>
      <c r="AL125" s="52">
        <f t="shared" si="32"/>
        <v>1.0078574843534125</v>
      </c>
      <c r="AM125" s="21" t="str">
        <f t="shared" si="30"/>
        <v>na</v>
      </c>
      <c r="AN125" s="21">
        <f t="shared" si="30"/>
        <v>8.529306313866897</v>
      </c>
      <c r="AO125" s="21">
        <f t="shared" si="30"/>
        <v>0.14219124389604718</v>
      </c>
      <c r="AP125" s="21">
        <f t="shared" si="30"/>
        <v>1.875221972220063E-2</v>
      </c>
      <c r="AQ125" s="21">
        <f t="shared" si="30"/>
        <v>2.3292798845926477</v>
      </c>
      <c r="AR125" s="21" t="str">
        <f t="shared" si="30"/>
        <v>na</v>
      </c>
      <c r="AS125" s="21">
        <f t="shared" si="30"/>
        <v>1.5917167921298501</v>
      </c>
      <c r="AT125" s="21" t="str">
        <f t="shared" si="30"/>
        <v>na</v>
      </c>
      <c r="AU125" s="53">
        <f t="shared" si="30"/>
        <v>3.3840810086038986</v>
      </c>
    </row>
    <row r="126" spans="1:47" ht="16.5" x14ac:dyDescent="0.35">
      <c r="A126" s="1" t="s">
        <v>79</v>
      </c>
      <c r="B126" s="48"/>
      <c r="G126" s="49">
        <v>1</v>
      </c>
      <c r="H126" t="s">
        <v>245</v>
      </c>
      <c r="I126" t="s">
        <v>246</v>
      </c>
      <c r="J126" s="19">
        <v>39</v>
      </c>
      <c r="K126" s="34"/>
      <c r="L126" s="21">
        <v>0.3129540339103507</v>
      </c>
      <c r="M126" s="61">
        <v>29.3</v>
      </c>
      <c r="N126" s="21">
        <v>0</v>
      </c>
      <c r="O126" s="21">
        <v>0</v>
      </c>
      <c r="P126" s="21">
        <f t="shared" si="27"/>
        <v>0.01</v>
      </c>
      <c r="Q126" s="21">
        <f t="shared" si="28"/>
        <v>0.01</v>
      </c>
      <c r="R126" s="25">
        <v>1</v>
      </c>
      <c r="S126" s="3">
        <v>1</v>
      </c>
      <c r="T126" s="3">
        <v>1</v>
      </c>
      <c r="U126" s="3">
        <v>0.375</v>
      </c>
      <c r="V126" s="3">
        <v>0.25</v>
      </c>
      <c r="W126" s="3">
        <v>1</v>
      </c>
      <c r="X126" s="3">
        <v>1</v>
      </c>
      <c r="Y126" s="3">
        <v>0</v>
      </c>
      <c r="Z126" s="3">
        <v>0</v>
      </c>
      <c r="AA126" s="3">
        <v>1</v>
      </c>
      <c r="AB126" s="52">
        <f t="shared" si="31"/>
        <v>-4.6051701859880909</v>
      </c>
      <c r="AC126" s="21">
        <f t="shared" si="29"/>
        <v>-9.0056661414878221</v>
      </c>
      <c r="AD126" s="21">
        <f t="shared" si="29"/>
        <v>-13.396858722874446</v>
      </c>
      <c r="AE126" s="21">
        <f t="shared" si="29"/>
        <v>-5.1892405510402382</v>
      </c>
      <c r="AF126" s="21">
        <f t="shared" si="29"/>
        <v>-3.1408158044382901</v>
      </c>
      <c r="AG126" s="21">
        <f t="shared" si="29"/>
        <v>-7.0009497398042049</v>
      </c>
      <c r="AH126" s="21">
        <f t="shared" si="29"/>
        <v>-8.8927424281149339</v>
      </c>
      <c r="AI126" s="21" t="str">
        <f t="shared" si="29"/>
        <v>na</v>
      </c>
      <c r="AJ126" s="21" t="str">
        <f t="shared" si="29"/>
        <v>na</v>
      </c>
      <c r="AK126" s="21">
        <f t="shared" si="29"/>
        <v>-8.438524139687674</v>
      </c>
      <c r="AL126" s="52">
        <f t="shared" si="32"/>
        <v>1</v>
      </c>
      <c r="AM126" s="21">
        <f t="shared" si="30"/>
        <v>3.8241975308641978</v>
      </c>
      <c r="AN126" s="21">
        <f t="shared" si="30"/>
        <v>8.4628099173553721</v>
      </c>
      <c r="AO126" s="21">
        <f t="shared" si="30"/>
        <v>1.2697441998810231</v>
      </c>
      <c r="AP126" s="21">
        <f t="shared" si="30"/>
        <v>0.46515057965340822</v>
      </c>
      <c r="AQ126" s="21">
        <f t="shared" si="30"/>
        <v>2.3111202930511441</v>
      </c>
      <c r="AR126" s="21">
        <f t="shared" si="30"/>
        <v>3.7288941736028529</v>
      </c>
      <c r="AS126" s="21" t="str">
        <f t="shared" si="30"/>
        <v>na</v>
      </c>
      <c r="AT126" s="21" t="str">
        <f t="shared" si="30"/>
        <v>na</v>
      </c>
      <c r="AU126" s="53">
        <f t="shared" si="30"/>
        <v>3.3576979495021999</v>
      </c>
    </row>
    <row r="127" spans="1:47" ht="16.5" x14ac:dyDescent="0.35">
      <c r="A127" s="1" t="s">
        <v>8</v>
      </c>
      <c r="B127" s="48"/>
      <c r="C127">
        <v>1</v>
      </c>
      <c r="D127">
        <v>1</v>
      </c>
      <c r="E127">
        <v>1</v>
      </c>
      <c r="G127" s="49">
        <v>1</v>
      </c>
      <c r="H127" t="s">
        <v>245</v>
      </c>
      <c r="I127" t="s">
        <v>246</v>
      </c>
      <c r="J127" s="19">
        <v>58</v>
      </c>
      <c r="K127" s="34"/>
      <c r="L127" s="21">
        <v>0.70913242986753877</v>
      </c>
      <c r="M127" s="61">
        <v>29.3</v>
      </c>
      <c r="N127" s="21">
        <v>7.8571428571428577E-3</v>
      </c>
      <c r="O127" s="21">
        <v>1.0444357553994053E-2</v>
      </c>
      <c r="P127" s="21">
        <f t="shared" si="27"/>
        <v>1.1079937295507018E-2</v>
      </c>
      <c r="Q127" s="21">
        <f t="shared" si="28"/>
        <v>1.472835977328662E-2</v>
      </c>
      <c r="R127" s="25">
        <v>1</v>
      </c>
      <c r="S127">
        <v>1</v>
      </c>
      <c r="T127">
        <v>0.25</v>
      </c>
      <c r="U127">
        <v>1</v>
      </c>
      <c r="V127">
        <v>1</v>
      </c>
      <c r="W127" s="3">
        <v>0.05</v>
      </c>
      <c r="X127" s="3">
        <v>0</v>
      </c>
      <c r="Y127">
        <v>0</v>
      </c>
      <c r="Z127">
        <v>0</v>
      </c>
      <c r="AA127">
        <v>0</v>
      </c>
      <c r="AB127" s="52">
        <f t="shared" si="31"/>
        <v>-4.5026192569292824</v>
      </c>
      <c r="AC127" s="21">
        <f t="shared" si="29"/>
        <v>-8.8051221024394852</v>
      </c>
      <c r="AD127" s="21">
        <f t="shared" si="29"/>
        <v>-3.27463218685766</v>
      </c>
      <c r="AE127" s="21">
        <f t="shared" si="29"/>
        <v>-13.529821767163112</v>
      </c>
      <c r="AF127" s="21">
        <f t="shared" si="29"/>
        <v>-12.283496289939936</v>
      </c>
      <c r="AG127" s="21">
        <f t="shared" si="29"/>
        <v>-0.34225240156323272</v>
      </c>
      <c r="AH127" s="21" t="str">
        <f t="shared" si="29"/>
        <v>na</v>
      </c>
      <c r="AI127" s="21" t="str">
        <f t="shared" si="29"/>
        <v>na</v>
      </c>
      <c r="AJ127" s="21" t="str">
        <f t="shared" si="29"/>
        <v>na</v>
      </c>
      <c r="AK127" s="21" t="str">
        <f t="shared" si="29"/>
        <v>na</v>
      </c>
      <c r="AL127" s="52">
        <f t="shared" si="32"/>
        <v>1.7669902912621351</v>
      </c>
      <c r="AM127" s="21">
        <f t="shared" si="30"/>
        <v>6.7573199089056661</v>
      </c>
      <c r="AN127" s="21">
        <f t="shared" si="30"/>
        <v>0.93460643504774099</v>
      </c>
      <c r="AO127" s="21">
        <f t="shared" si="30"/>
        <v>15.954671456541696</v>
      </c>
      <c r="AP127" s="21">
        <f t="shared" si="30"/>
        <v>13.150664931560428</v>
      </c>
      <c r="AQ127" s="21">
        <f t="shared" si="30"/>
        <v>1.0209317799400682E-2</v>
      </c>
      <c r="AR127" s="21" t="str">
        <f t="shared" si="30"/>
        <v>na</v>
      </c>
      <c r="AS127" s="21" t="str">
        <f t="shared" si="30"/>
        <v>na</v>
      </c>
      <c r="AT127" s="21" t="str">
        <f t="shared" si="30"/>
        <v>na</v>
      </c>
      <c r="AU127" s="53" t="str">
        <f t="shared" si="30"/>
        <v>na</v>
      </c>
    </row>
    <row r="128" spans="1:47" ht="16.5" x14ac:dyDescent="0.35">
      <c r="A128" s="1" t="s">
        <v>80</v>
      </c>
      <c r="B128" s="48">
        <v>1</v>
      </c>
      <c r="C128">
        <v>1</v>
      </c>
      <c r="E128">
        <v>1</v>
      </c>
      <c r="G128" s="49">
        <v>1</v>
      </c>
      <c r="H128" t="s">
        <v>245</v>
      </c>
      <c r="I128" t="s">
        <v>246</v>
      </c>
      <c r="J128" s="19">
        <v>3</v>
      </c>
      <c r="K128" s="34"/>
      <c r="L128" s="21">
        <v>31.97691871273166</v>
      </c>
      <c r="M128" s="61">
        <v>29.3</v>
      </c>
      <c r="N128" s="21">
        <v>4.8655519480519489</v>
      </c>
      <c r="O128" s="21">
        <v>2.9980191265260494</v>
      </c>
      <c r="P128" s="21">
        <f t="shared" si="27"/>
        <v>0.15215824863434144</v>
      </c>
      <c r="Q128" s="21">
        <f t="shared" si="28"/>
        <v>9.3755722790525881E-2</v>
      </c>
      <c r="R128" s="25">
        <v>1</v>
      </c>
      <c r="S128" s="3">
        <v>0.25</v>
      </c>
      <c r="T128" s="3">
        <v>0.125</v>
      </c>
      <c r="U128" s="3">
        <v>0.375</v>
      </c>
      <c r="V128" s="3">
        <v>0.1</v>
      </c>
      <c r="W128" s="3">
        <v>1</v>
      </c>
      <c r="X128" s="3">
        <v>0</v>
      </c>
      <c r="Y128" s="3">
        <v>1</v>
      </c>
      <c r="Z128" s="3">
        <v>1</v>
      </c>
      <c r="AA128" s="3">
        <v>1</v>
      </c>
      <c r="AB128" s="52">
        <f t="shared" si="31"/>
        <v>-1.8828341902779708</v>
      </c>
      <c r="AC128" s="21">
        <f t="shared" si="31"/>
        <v>-0.92049671524700794</v>
      </c>
      <c r="AD128" s="21">
        <f t="shared" si="31"/>
        <v>-0.68466697828289846</v>
      </c>
      <c r="AE128" s="21">
        <f t="shared" si="31"/>
        <v>-2.121632672947372</v>
      </c>
      <c r="AF128" s="21">
        <f t="shared" si="31"/>
        <v>-0.51365184287476973</v>
      </c>
      <c r="AG128" s="21">
        <f t="shared" si="31"/>
        <v>-2.8623540503732228</v>
      </c>
      <c r="AH128" s="21" t="str">
        <f t="shared" si="31"/>
        <v>na</v>
      </c>
      <c r="AI128" s="21">
        <f t="shared" si="31"/>
        <v>-2.3661671050236568</v>
      </c>
      <c r="AJ128" s="21">
        <f t="shared" si="31"/>
        <v>-2.5675011685608697</v>
      </c>
      <c r="AK128" s="21">
        <f t="shared" si="31"/>
        <v>-3.450109577716058</v>
      </c>
      <c r="AL128" s="52">
        <f t="shared" si="32"/>
        <v>0.37966850386579137</v>
      </c>
      <c r="AM128" s="21">
        <f t="shared" si="32"/>
        <v>9.0745459689403965E-2</v>
      </c>
      <c r="AN128" s="21">
        <f t="shared" si="32"/>
        <v>5.0204099684732752E-2</v>
      </c>
      <c r="AO128" s="21">
        <f t="shared" si="32"/>
        <v>0.48208188066109436</v>
      </c>
      <c r="AP128" s="21">
        <f t="shared" si="32"/>
        <v>2.8256483943890423E-2</v>
      </c>
      <c r="AQ128" s="21">
        <f t="shared" si="32"/>
        <v>0.87745958391659717</v>
      </c>
      <c r="AR128" s="21" t="str">
        <f t="shared" si="32"/>
        <v>na</v>
      </c>
      <c r="AS128" s="21">
        <f t="shared" si="32"/>
        <v>0.5996132810718765</v>
      </c>
      <c r="AT128" s="21">
        <f t="shared" si="32"/>
        <v>0.70599515181655437</v>
      </c>
      <c r="AU128" s="53">
        <f t="shared" si="32"/>
        <v>1.2748121569207358</v>
      </c>
    </row>
    <row r="129" spans="1:47" ht="16.5" x14ac:dyDescent="0.35">
      <c r="A129" s="1" t="s">
        <v>216</v>
      </c>
      <c r="B129" s="48"/>
      <c r="D129">
        <v>1</v>
      </c>
      <c r="F129">
        <v>1</v>
      </c>
      <c r="G129" s="49"/>
      <c r="H129" t="s">
        <v>245</v>
      </c>
      <c r="I129" t="s">
        <v>246</v>
      </c>
      <c r="J129" s="19">
        <v>9</v>
      </c>
      <c r="K129" s="34"/>
      <c r="L129" s="21">
        <v>0.23296939077970305</v>
      </c>
      <c r="M129" s="61">
        <v>29.3</v>
      </c>
      <c r="N129" s="21">
        <v>0</v>
      </c>
      <c r="O129" s="21">
        <v>0</v>
      </c>
      <c r="P129" s="21">
        <f t="shared" si="27"/>
        <v>0.01</v>
      </c>
      <c r="Q129" s="21">
        <f t="shared" si="28"/>
        <v>0.01</v>
      </c>
      <c r="R129" s="25">
        <v>1</v>
      </c>
      <c r="S129">
        <v>0.25</v>
      </c>
      <c r="T129">
        <v>0.25</v>
      </c>
      <c r="U129">
        <v>0.375</v>
      </c>
      <c r="V129">
        <v>0.45</v>
      </c>
      <c r="W129">
        <v>0.05</v>
      </c>
      <c r="X129" s="3">
        <v>0.25</v>
      </c>
      <c r="Y129">
        <v>1</v>
      </c>
      <c r="Z129">
        <v>1</v>
      </c>
      <c r="AA129">
        <v>0.25</v>
      </c>
      <c r="AB129" s="52">
        <f t="shared" si="31"/>
        <v>-4.6051701859880909</v>
      </c>
      <c r="AC129" s="21">
        <f t="shared" si="31"/>
        <v>-2.2514165353719555</v>
      </c>
      <c r="AD129" s="21">
        <f t="shared" si="31"/>
        <v>-3.3492146807186116</v>
      </c>
      <c r="AE129" s="21">
        <f t="shared" si="31"/>
        <v>-5.1892405510402382</v>
      </c>
      <c r="AF129" s="21">
        <f t="shared" si="31"/>
        <v>-5.6534684479889226</v>
      </c>
      <c r="AG129" s="21">
        <f t="shared" si="31"/>
        <v>-0.35004748699021027</v>
      </c>
      <c r="AH129" s="21">
        <f t="shared" si="31"/>
        <v>-2.2231856070287335</v>
      </c>
      <c r="AI129" s="21">
        <f t="shared" si="31"/>
        <v>-5.7873403103605128</v>
      </c>
      <c r="AJ129" s="21">
        <f t="shared" si="31"/>
        <v>-6.2797775263473969</v>
      </c>
      <c r="AK129" s="21">
        <f t="shared" si="31"/>
        <v>-2.1096310349219185</v>
      </c>
      <c r="AL129" s="52">
        <f t="shared" si="32"/>
        <v>1</v>
      </c>
      <c r="AM129" s="21">
        <f t="shared" si="32"/>
        <v>0.23901234567901236</v>
      </c>
      <c r="AN129" s="21">
        <f t="shared" si="32"/>
        <v>0.52892561983471076</v>
      </c>
      <c r="AO129" s="21">
        <f t="shared" si="32"/>
        <v>1.2697441998810231</v>
      </c>
      <c r="AP129" s="21">
        <f t="shared" si="32"/>
        <v>1.5070878780770427</v>
      </c>
      <c r="AQ129" s="21">
        <f t="shared" si="32"/>
        <v>5.7778007326278608E-3</v>
      </c>
      <c r="AR129" s="21">
        <f t="shared" si="32"/>
        <v>0.23305588585017831</v>
      </c>
      <c r="AS129" s="21">
        <f t="shared" si="32"/>
        <v>1.5793074088753833</v>
      </c>
      <c r="AT129" s="21">
        <f t="shared" si="32"/>
        <v>1.8595041322314052</v>
      </c>
      <c r="AU129" s="53">
        <f t="shared" si="32"/>
        <v>0.20985612184388749</v>
      </c>
    </row>
    <row r="130" spans="1:47" ht="16.5" x14ac:dyDescent="0.35">
      <c r="A130" s="1" t="s">
        <v>9</v>
      </c>
      <c r="B130" s="48">
        <v>1</v>
      </c>
      <c r="C130">
        <v>1</v>
      </c>
      <c r="E130">
        <v>1</v>
      </c>
      <c r="G130" s="49"/>
      <c r="H130" t="s">
        <v>245</v>
      </c>
      <c r="I130" t="s">
        <v>246</v>
      </c>
      <c r="J130" s="19">
        <v>9</v>
      </c>
      <c r="K130" s="34"/>
      <c r="L130" s="21">
        <v>18.160596910691833</v>
      </c>
      <c r="M130" s="61">
        <v>29.3</v>
      </c>
      <c r="N130" s="21">
        <v>4.9171392496392494</v>
      </c>
      <c r="O130" s="21">
        <v>3.4990440262396971</v>
      </c>
      <c r="P130" s="21">
        <f t="shared" si="27"/>
        <v>0.27075868011498799</v>
      </c>
      <c r="Q130" s="21">
        <f t="shared" si="28"/>
        <v>0.19267230275782823</v>
      </c>
      <c r="R130" s="25">
        <v>1</v>
      </c>
      <c r="S130">
        <v>1</v>
      </c>
      <c r="T130">
        <v>0</v>
      </c>
      <c r="U130">
        <v>1</v>
      </c>
      <c r="V130">
        <v>1</v>
      </c>
      <c r="W130" s="3">
        <v>0.05</v>
      </c>
      <c r="X130" s="3">
        <v>0</v>
      </c>
      <c r="Y130">
        <v>0</v>
      </c>
      <c r="Z130">
        <v>0.25</v>
      </c>
      <c r="AA130">
        <v>0</v>
      </c>
      <c r="AB130" s="52">
        <f t="shared" si="31"/>
        <v>-1.3065273340951247</v>
      </c>
      <c r="AC130" s="21">
        <f t="shared" si="31"/>
        <v>-2.5549867866749105</v>
      </c>
      <c r="AD130" s="21" t="str">
        <f t="shared" si="31"/>
        <v>na</v>
      </c>
      <c r="AE130" s="21">
        <f t="shared" si="31"/>
        <v>-3.9259553063541306</v>
      </c>
      <c r="AF130" s="21">
        <f t="shared" si="31"/>
        <v>-3.564308404794494</v>
      </c>
      <c r="AG130" s="21">
        <f t="shared" si="31"/>
        <v>-9.9311554516608683E-2</v>
      </c>
      <c r="AH130" s="21" t="str">
        <f t="shared" si="31"/>
        <v>na</v>
      </c>
      <c r="AI130" s="21" t="str">
        <f t="shared" si="31"/>
        <v>na</v>
      </c>
      <c r="AJ130" s="21">
        <f t="shared" si="31"/>
        <v>-0.44540704571424711</v>
      </c>
      <c r="AK130" s="21" t="str">
        <f t="shared" si="31"/>
        <v>na</v>
      </c>
      <c r="AL130" s="52">
        <f t="shared" si="32"/>
        <v>0.50637679914075617</v>
      </c>
      <c r="AM130" s="21">
        <f t="shared" si="32"/>
        <v>1.9364849049609953</v>
      </c>
      <c r="AN130" s="21" t="str">
        <f t="shared" si="32"/>
        <v>na</v>
      </c>
      <c r="AO130" s="21">
        <f t="shared" si="32"/>
        <v>4.5722240260500842</v>
      </c>
      <c r="AP130" s="21">
        <f t="shared" si="32"/>
        <v>3.7686633862937633</v>
      </c>
      <c r="AQ130" s="21">
        <f t="shared" si="32"/>
        <v>2.9257442410612123E-3</v>
      </c>
      <c r="AR130" s="21" t="str">
        <f t="shared" si="32"/>
        <v>na</v>
      </c>
      <c r="AS130" s="21" t="str">
        <f t="shared" si="32"/>
        <v>na</v>
      </c>
      <c r="AT130" s="21">
        <f t="shared" si="32"/>
        <v>5.8850609404271781E-2</v>
      </c>
      <c r="AU130" s="53" t="str">
        <f t="shared" si="32"/>
        <v>na</v>
      </c>
    </row>
    <row r="131" spans="1:47" ht="16.5" x14ac:dyDescent="0.35">
      <c r="A131" s="1" t="s">
        <v>164</v>
      </c>
      <c r="B131" s="48">
        <v>1</v>
      </c>
      <c r="C131">
        <v>1</v>
      </c>
      <c r="G131" s="49">
        <v>1</v>
      </c>
      <c r="H131" t="s">
        <v>245</v>
      </c>
      <c r="I131" t="s">
        <v>246</v>
      </c>
      <c r="J131" s="19">
        <v>22</v>
      </c>
      <c r="K131" s="34"/>
      <c r="L131" s="21">
        <v>12.891537075161946</v>
      </c>
      <c r="M131" s="61">
        <v>29.3</v>
      </c>
      <c r="N131" s="21">
        <v>5.5981601731601724</v>
      </c>
      <c r="O131" s="21">
        <v>1.0522359636807443</v>
      </c>
      <c r="P131" s="21">
        <f t="shared" si="27"/>
        <v>0.43425079108263337</v>
      </c>
      <c r="Q131" s="21">
        <f t="shared" si="28"/>
        <v>8.1622226856724614E-2</v>
      </c>
      <c r="R131" s="25">
        <v>1</v>
      </c>
      <c r="S131" s="3">
        <v>1</v>
      </c>
      <c r="T131" s="3">
        <v>0.25</v>
      </c>
      <c r="U131" s="3">
        <v>0.375</v>
      </c>
      <c r="V131" s="3">
        <v>0.15</v>
      </c>
      <c r="W131" s="3">
        <v>0.05</v>
      </c>
      <c r="X131" s="3">
        <v>0</v>
      </c>
      <c r="Y131" s="3">
        <v>0</v>
      </c>
      <c r="Z131" s="3">
        <v>1</v>
      </c>
      <c r="AA131" s="3">
        <v>0</v>
      </c>
      <c r="AB131" s="52">
        <f t="shared" si="31"/>
        <v>-0.83413305214091626</v>
      </c>
      <c r="AC131" s="21">
        <f t="shared" si="31"/>
        <v>-1.6311935241866806</v>
      </c>
      <c r="AD131" s="21">
        <f t="shared" si="31"/>
        <v>-0.60664221973884824</v>
      </c>
      <c r="AE131" s="21">
        <f t="shared" si="31"/>
        <v>-0.93992553680269086</v>
      </c>
      <c r="AF131" s="21">
        <f t="shared" si="31"/>
        <v>-0.34133699742170348</v>
      </c>
      <c r="AG131" s="21">
        <f t="shared" si="31"/>
        <v>-6.3403993104492157E-2</v>
      </c>
      <c r="AH131" s="21" t="str">
        <f t="shared" si="31"/>
        <v>na</v>
      </c>
      <c r="AI131" s="21" t="str">
        <f t="shared" si="31"/>
        <v>na</v>
      </c>
      <c r="AJ131" s="21">
        <f t="shared" si="31"/>
        <v>-1.1374541620103404</v>
      </c>
      <c r="AK131" s="21" t="str">
        <f t="shared" si="31"/>
        <v>na</v>
      </c>
      <c r="AL131" s="52">
        <f t="shared" si="32"/>
        <v>3.5329349566101495E-2</v>
      </c>
      <c r="AM131" s="21">
        <f t="shared" si="32"/>
        <v>0.13510641137772345</v>
      </c>
      <c r="AN131" s="21">
        <f t="shared" si="32"/>
        <v>1.8686598117607402E-2</v>
      </c>
      <c r="AO131" s="21">
        <f t="shared" si="32"/>
        <v>4.4859236697126513E-2</v>
      </c>
      <c r="AP131" s="21">
        <f t="shared" si="32"/>
        <v>5.9160482746019984E-3</v>
      </c>
      <c r="AQ131" s="21">
        <f t="shared" si="32"/>
        <v>2.04125941806287E-4</v>
      </c>
      <c r="AR131" s="21" t="str">
        <f t="shared" si="32"/>
        <v>na</v>
      </c>
      <c r="AS131" s="21" t="str">
        <f t="shared" si="32"/>
        <v>na</v>
      </c>
      <c r="AT131" s="21">
        <f t="shared" si="32"/>
        <v>6.5695071507213529E-2</v>
      </c>
      <c r="AU131" s="53" t="str">
        <f t="shared" si="32"/>
        <v>na</v>
      </c>
    </row>
    <row r="132" spans="1:47" ht="16.5" x14ac:dyDescent="0.35">
      <c r="A132" s="1" t="s">
        <v>220</v>
      </c>
      <c r="B132" s="48">
        <v>1</v>
      </c>
      <c r="C132">
        <v>1</v>
      </c>
      <c r="D132">
        <v>1</v>
      </c>
      <c r="E132">
        <v>1</v>
      </c>
      <c r="G132" s="49">
        <v>1</v>
      </c>
      <c r="H132" t="s">
        <v>245</v>
      </c>
      <c r="I132" t="s">
        <v>246</v>
      </c>
      <c r="J132" s="19">
        <v>4</v>
      </c>
      <c r="K132" s="34"/>
      <c r="L132" s="21">
        <v>15.605526262695806</v>
      </c>
      <c r="M132" s="61">
        <v>29.3</v>
      </c>
      <c r="N132" s="21">
        <v>3.1327813852813859</v>
      </c>
      <c r="O132" s="21">
        <v>2.2519463520111667</v>
      </c>
      <c r="P132" s="21">
        <f t="shared" si="27"/>
        <v>0.20074820499774723</v>
      </c>
      <c r="Q132" s="21">
        <f t="shared" si="28"/>
        <v>0.14430441589107612</v>
      </c>
      <c r="R132" s="25">
        <v>1</v>
      </c>
      <c r="S132" s="3">
        <v>1</v>
      </c>
      <c r="T132" s="3">
        <v>0.25</v>
      </c>
      <c r="U132" s="3">
        <v>0.375</v>
      </c>
      <c r="V132" s="3">
        <v>1</v>
      </c>
      <c r="W132" s="3">
        <v>0.1</v>
      </c>
      <c r="X132" s="3">
        <v>0</v>
      </c>
      <c r="Y132" s="3">
        <v>0</v>
      </c>
      <c r="Z132" s="3">
        <v>0</v>
      </c>
      <c r="AA132" s="3">
        <v>0</v>
      </c>
      <c r="AB132" s="52">
        <f t="shared" si="31"/>
        <v>-1.6057038676759525</v>
      </c>
      <c r="AC132" s="21">
        <f t="shared" si="31"/>
        <v>-3.1400431190107514</v>
      </c>
      <c r="AD132" s="21">
        <f t="shared" si="31"/>
        <v>-1.1677846310370563</v>
      </c>
      <c r="AE132" s="21">
        <f t="shared" si="31"/>
        <v>-1.8093541143080243</v>
      </c>
      <c r="AF132" s="21">
        <f t="shared" si="31"/>
        <v>-4.3804853077430765</v>
      </c>
      <c r="AG132" s="21">
        <f t="shared" si="31"/>
        <v>-0.24410503022911814</v>
      </c>
      <c r="AH132" s="21" t="str">
        <f t="shared" si="31"/>
        <v>na</v>
      </c>
      <c r="AI132" s="21" t="str">
        <f t="shared" si="31"/>
        <v>na</v>
      </c>
      <c r="AJ132" s="21" t="str">
        <f t="shared" si="31"/>
        <v>na</v>
      </c>
      <c r="AK132" s="21" t="str">
        <f t="shared" si="31"/>
        <v>na</v>
      </c>
      <c r="AL132" s="52">
        <f t="shared" si="32"/>
        <v>0.51672074902764831</v>
      </c>
      <c r="AM132" s="21">
        <f t="shared" si="32"/>
        <v>1.9760422125778314</v>
      </c>
      <c r="AN132" s="21">
        <f t="shared" si="32"/>
        <v>0.27330684246090492</v>
      </c>
      <c r="AO132" s="21">
        <f t="shared" si="32"/>
        <v>0.65610317403603424</v>
      </c>
      <c r="AP132" s="21">
        <f t="shared" si="32"/>
        <v>3.8456472948664624</v>
      </c>
      <c r="AQ132" s="21">
        <f t="shared" si="32"/>
        <v>1.1942038089183853E-2</v>
      </c>
      <c r="AR132" s="21" t="str">
        <f t="shared" si="32"/>
        <v>na</v>
      </c>
      <c r="AS132" s="21" t="str">
        <f t="shared" si="32"/>
        <v>na</v>
      </c>
      <c r="AT132" s="21" t="str">
        <f t="shared" si="32"/>
        <v>na</v>
      </c>
      <c r="AU132" s="53" t="str">
        <f t="shared" si="32"/>
        <v>na</v>
      </c>
    </row>
    <row r="133" spans="1:47" ht="16.5" x14ac:dyDescent="0.35">
      <c r="A133" s="1" t="s">
        <v>10</v>
      </c>
      <c r="B133" s="48">
        <v>1</v>
      </c>
      <c r="C133">
        <v>1</v>
      </c>
      <c r="G133" s="49"/>
      <c r="H133" t="s">
        <v>245</v>
      </c>
      <c r="I133" t="s">
        <v>246</v>
      </c>
      <c r="J133" s="19">
        <v>18</v>
      </c>
      <c r="K133" s="34"/>
      <c r="L133" s="21">
        <v>2.288582100966714</v>
      </c>
      <c r="M133" s="61">
        <v>29.3</v>
      </c>
      <c r="N133" s="21">
        <v>0.67555555555555558</v>
      </c>
      <c r="O133" s="21">
        <v>1.3882627110559105</v>
      </c>
      <c r="P133" s="21">
        <f t="shared" si="27"/>
        <v>0.29518519579009028</v>
      </c>
      <c r="Q133" s="21">
        <f t="shared" si="28"/>
        <v>0.60660384893751373</v>
      </c>
      <c r="R133" s="25">
        <v>1</v>
      </c>
      <c r="S133" s="3">
        <v>1</v>
      </c>
      <c r="T133" s="3">
        <v>0</v>
      </c>
      <c r="U133" s="3">
        <v>0.125</v>
      </c>
      <c r="V133" s="3">
        <v>0.05</v>
      </c>
      <c r="W133" s="3">
        <v>1</v>
      </c>
      <c r="X133" s="3">
        <v>0</v>
      </c>
      <c r="Y133" s="3">
        <v>0</v>
      </c>
      <c r="Z133" s="3">
        <v>0</v>
      </c>
      <c r="AA133" s="3">
        <v>0.25</v>
      </c>
      <c r="AB133" s="52">
        <f t="shared" si="31"/>
        <v>-1.2201523372759278</v>
      </c>
      <c r="AC133" s="21">
        <f t="shared" si="31"/>
        <v>-2.3860756817840363</v>
      </c>
      <c r="AD133" s="21" t="str">
        <f t="shared" si="31"/>
        <v>na</v>
      </c>
      <c r="AE133" s="21">
        <f t="shared" si="31"/>
        <v>-0.45830112180608018</v>
      </c>
      <c r="AF133" s="21">
        <f t="shared" si="31"/>
        <v>-0.1664335340482665</v>
      </c>
      <c r="AG133" s="21">
        <f t="shared" si="31"/>
        <v>-1.8549206311993371</v>
      </c>
      <c r="AH133" s="21" t="str">
        <f t="shared" si="31"/>
        <v>na</v>
      </c>
      <c r="AI133" s="21" t="str">
        <f t="shared" si="31"/>
        <v>na</v>
      </c>
      <c r="AJ133" s="21" t="str">
        <f t="shared" si="31"/>
        <v>na</v>
      </c>
      <c r="AK133" s="21">
        <f t="shared" si="31"/>
        <v>-0.5589524673554529</v>
      </c>
      <c r="AL133" s="52">
        <f t="shared" si="32"/>
        <v>4.22300093456687</v>
      </c>
      <c r="AM133" s="21">
        <f t="shared" si="32"/>
        <v>16.149589746807823</v>
      </c>
      <c r="AN133" s="21" t="str">
        <f t="shared" si="32"/>
        <v>na</v>
      </c>
      <c r="AO133" s="21">
        <f t="shared" si="32"/>
        <v>0.5957923269731582</v>
      </c>
      <c r="AP133" s="21">
        <f t="shared" si="32"/>
        <v>7.8573253303626592E-2</v>
      </c>
      <c r="AQ133" s="21">
        <f t="shared" si="32"/>
        <v>9.7598631574514396</v>
      </c>
      <c r="AR133" s="21" t="str">
        <f t="shared" si="32"/>
        <v>na</v>
      </c>
      <c r="AS133" s="21" t="str">
        <f t="shared" si="32"/>
        <v>na</v>
      </c>
      <c r="AT133" s="21" t="str">
        <f t="shared" si="32"/>
        <v>na</v>
      </c>
      <c r="AU133" s="53">
        <f t="shared" si="32"/>
        <v>0.88622259867131592</v>
      </c>
    </row>
    <row r="134" spans="1:47" ht="16.5" x14ac:dyDescent="0.35">
      <c r="A134" s="1" t="s">
        <v>81</v>
      </c>
      <c r="B134" s="48"/>
      <c r="G134" s="49">
        <v>1</v>
      </c>
      <c r="H134" t="s">
        <v>245</v>
      </c>
      <c r="I134" t="s">
        <v>246</v>
      </c>
      <c r="J134" s="19">
        <v>3</v>
      </c>
      <c r="K134" s="34"/>
      <c r="L134" s="21">
        <v>81.88033091583641</v>
      </c>
      <c r="M134" s="61">
        <v>29.3</v>
      </c>
      <c r="N134" s="21">
        <v>2.4042424242424243</v>
      </c>
      <c r="O134" s="21">
        <v>1.612110609675643</v>
      </c>
      <c r="P134" s="21">
        <f t="shared" si="27"/>
        <v>2.9362881138251747E-2</v>
      </c>
      <c r="Q134" s="21">
        <f t="shared" si="28"/>
        <v>1.9688618641914239E-2</v>
      </c>
      <c r="R134" s="25">
        <v>1</v>
      </c>
      <c r="S134" s="3">
        <v>0.25</v>
      </c>
      <c r="T134" s="3">
        <v>0</v>
      </c>
      <c r="U134" s="3">
        <v>0.25</v>
      </c>
      <c r="V134" s="3">
        <v>0.15</v>
      </c>
      <c r="W134" s="3">
        <v>1</v>
      </c>
      <c r="X134" s="3">
        <v>0.25</v>
      </c>
      <c r="Y134" s="3">
        <v>1</v>
      </c>
      <c r="Z134" s="3">
        <v>0</v>
      </c>
      <c r="AA134" s="3">
        <v>0</v>
      </c>
      <c r="AB134" s="52">
        <f t="shared" si="31"/>
        <v>-3.5280239486385501</v>
      </c>
      <c r="AC134" s="21">
        <f t="shared" si="31"/>
        <v>-1.724811708223291</v>
      </c>
      <c r="AD134" s="21" t="str">
        <f t="shared" si="31"/>
        <v>na</v>
      </c>
      <c r="AE134" s="21">
        <f t="shared" si="31"/>
        <v>-2.6503204297089598</v>
      </c>
      <c r="AF134" s="21">
        <f t="shared" si="31"/>
        <v>-1.4437086486014259</v>
      </c>
      <c r="AG134" s="21">
        <f t="shared" si="31"/>
        <v>-5.3634322615038172</v>
      </c>
      <c r="AH134" s="21">
        <f t="shared" si="31"/>
        <v>-1.7031839752048172</v>
      </c>
      <c r="AI134" s="21">
        <f t="shared" si="31"/>
        <v>-4.4336852687871433</v>
      </c>
      <c r="AJ134" s="21" t="str">
        <f t="shared" si="31"/>
        <v>na</v>
      </c>
      <c r="AK134" s="21" t="str">
        <f t="shared" si="31"/>
        <v>na</v>
      </c>
      <c r="AL134" s="52">
        <f t="shared" si="32"/>
        <v>0.44960709900279777</v>
      </c>
      <c r="AM134" s="21">
        <f t="shared" si="32"/>
        <v>0.10746164736659464</v>
      </c>
      <c r="AN134" s="21" t="str">
        <f t="shared" si="32"/>
        <v>na</v>
      </c>
      <c r="AO134" s="21">
        <f t="shared" si="32"/>
        <v>0.25372711385961572</v>
      </c>
      <c r="AP134" s="21">
        <f t="shared" si="32"/>
        <v>7.5288600978277928E-2</v>
      </c>
      <c r="AQ134" s="21">
        <f t="shared" si="32"/>
        <v>1.0390960904052209</v>
      </c>
      <c r="AR134" s="21">
        <f t="shared" si="32"/>
        <v>0.10478358074262586</v>
      </c>
      <c r="AS134" s="21">
        <f t="shared" si="32"/>
        <v>0.71006782253808642</v>
      </c>
      <c r="AT134" s="21" t="str">
        <f t="shared" si="32"/>
        <v>na</v>
      </c>
      <c r="AU134" s="53" t="str">
        <f t="shared" si="32"/>
        <v>na</v>
      </c>
    </row>
    <row r="135" spans="1:47" ht="16.5" x14ac:dyDescent="0.35">
      <c r="A135" s="1" t="s">
        <v>97</v>
      </c>
      <c r="B135" s="48">
        <v>1</v>
      </c>
      <c r="D135">
        <v>1</v>
      </c>
      <c r="E135">
        <v>1</v>
      </c>
      <c r="G135" s="49">
        <v>1</v>
      </c>
      <c r="H135" t="s">
        <v>245</v>
      </c>
      <c r="I135" t="s">
        <v>246</v>
      </c>
      <c r="J135" s="19">
        <v>4</v>
      </c>
      <c r="K135" s="34"/>
      <c r="L135" s="21">
        <v>5.9481213564727327</v>
      </c>
      <c r="M135" s="61">
        <v>29.3</v>
      </c>
      <c r="N135" s="21">
        <v>2.3874242424242427</v>
      </c>
      <c r="O135" s="21">
        <v>1.8253864164294322</v>
      </c>
      <c r="P135" s="21">
        <f t="shared" si="27"/>
        <v>0.40137450118199974</v>
      </c>
      <c r="Q135" s="21">
        <f t="shared" si="28"/>
        <v>0.30688452824572093</v>
      </c>
      <c r="R135" s="23">
        <v>1</v>
      </c>
      <c r="S135">
        <v>0.375</v>
      </c>
      <c r="T135">
        <v>1</v>
      </c>
      <c r="U135">
        <v>1</v>
      </c>
      <c r="V135">
        <v>1</v>
      </c>
      <c r="W135">
        <v>1</v>
      </c>
      <c r="X135">
        <v>0</v>
      </c>
      <c r="Y135">
        <v>1</v>
      </c>
      <c r="Z135">
        <v>0</v>
      </c>
      <c r="AA135">
        <v>1</v>
      </c>
      <c r="AB135" s="52">
        <f t="shared" si="31"/>
        <v>-0.91286036934619985</v>
      </c>
      <c r="AC135" s="21">
        <f t="shared" si="31"/>
        <v>-0.66943093752054661</v>
      </c>
      <c r="AD135" s="21">
        <f t="shared" si="31"/>
        <v>-2.6555938017343999</v>
      </c>
      <c r="AE135" s="21">
        <f t="shared" si="31"/>
        <v>-2.7430340854500446</v>
      </c>
      <c r="AF135" s="21">
        <f t="shared" si="31"/>
        <v>-2.4903542405547348</v>
      </c>
      <c r="AG135" s="21">
        <f t="shared" si="31"/>
        <v>-1.3877640363209749</v>
      </c>
      <c r="AH135" s="21" t="str">
        <f t="shared" si="31"/>
        <v>na</v>
      </c>
      <c r="AI135" s="21">
        <f t="shared" si="31"/>
        <v>-1.1471961729714695</v>
      </c>
      <c r="AJ135" s="21" t="str">
        <f t="shared" si="31"/>
        <v>na</v>
      </c>
      <c r="AK135" s="21">
        <f t="shared" si="31"/>
        <v>-1.6727273807014162</v>
      </c>
      <c r="AL135" s="52">
        <f t="shared" si="32"/>
        <v>0.58458871833033699</v>
      </c>
      <c r="AM135" s="21">
        <f t="shared" si="32"/>
        <v>0.31437882185764793</v>
      </c>
      <c r="AN135" s="21">
        <f t="shared" si="32"/>
        <v>4.9472632030600412</v>
      </c>
      <c r="AO135" s="21">
        <f t="shared" si="32"/>
        <v>5.2784222891792103</v>
      </c>
      <c r="AP135" s="21">
        <f t="shared" si="32"/>
        <v>4.3507484990431875</v>
      </c>
      <c r="AQ135" s="21">
        <f t="shared" si="32"/>
        <v>1.351054850022001</v>
      </c>
      <c r="AR135" s="21" t="str">
        <f t="shared" si="32"/>
        <v>na</v>
      </c>
      <c r="AS135" s="21">
        <f t="shared" si="32"/>
        <v>0.92324529400406585</v>
      </c>
      <c r="AT135" s="21" t="str">
        <f t="shared" si="32"/>
        <v>na</v>
      </c>
      <c r="AU135" s="53">
        <f t="shared" si="32"/>
        <v>1.9628723408398916</v>
      </c>
    </row>
    <row r="136" spans="1:47" ht="16.5" x14ac:dyDescent="0.35">
      <c r="A136" s="1" t="s">
        <v>82</v>
      </c>
      <c r="B136" s="48">
        <v>1</v>
      </c>
      <c r="C136">
        <v>1</v>
      </c>
      <c r="E136">
        <v>1</v>
      </c>
      <c r="G136" s="49">
        <v>1</v>
      </c>
      <c r="H136" t="s">
        <v>245</v>
      </c>
      <c r="I136" t="s">
        <v>246</v>
      </c>
      <c r="J136" s="19">
        <v>2</v>
      </c>
      <c r="K136" s="34"/>
      <c r="L136" s="21">
        <v>57.306548885870569</v>
      </c>
      <c r="M136" s="61">
        <v>29.3</v>
      </c>
      <c r="N136" s="21">
        <v>7.6237085137085128</v>
      </c>
      <c r="O136" s="21">
        <v>4.5890946948436415</v>
      </c>
      <c r="P136" s="21">
        <f t="shared" si="27"/>
        <v>0.13303380960684941</v>
      </c>
      <c r="Q136" s="21">
        <f t="shared" si="28"/>
        <v>8.0079760237928482E-2</v>
      </c>
      <c r="R136" s="25">
        <v>0</v>
      </c>
      <c r="S136" s="13">
        <v>0.125</v>
      </c>
      <c r="T136" s="13">
        <v>0</v>
      </c>
      <c r="U136" s="13">
        <v>0.125</v>
      </c>
      <c r="V136" s="13">
        <v>0.15</v>
      </c>
      <c r="W136" s="13">
        <v>0.05</v>
      </c>
      <c r="X136" s="13">
        <v>0.25</v>
      </c>
      <c r="Y136" s="3">
        <v>0</v>
      </c>
      <c r="Z136" s="3">
        <v>0</v>
      </c>
      <c r="AA136" s="3">
        <v>0</v>
      </c>
      <c r="AB136" s="52" t="str">
        <f t="shared" si="31"/>
        <v>na</v>
      </c>
      <c r="AC136" s="21">
        <f t="shared" si="31"/>
        <v>-0.49308159400997603</v>
      </c>
      <c r="AD136" s="21" t="str">
        <f t="shared" si="31"/>
        <v>na</v>
      </c>
      <c r="AE136" s="21">
        <f t="shared" si="31"/>
        <v>-0.75766196152752419</v>
      </c>
      <c r="AF136" s="21">
        <f t="shared" si="31"/>
        <v>-0.82544217243476936</v>
      </c>
      <c r="AG136" s="21">
        <f t="shared" si="31"/>
        <v>-0.15332744532393136</v>
      </c>
      <c r="AH136" s="21">
        <f t="shared" si="31"/>
        <v>-0.97379750541155141</v>
      </c>
      <c r="AI136" s="21" t="str">
        <f t="shared" si="31"/>
        <v>na</v>
      </c>
      <c r="AJ136" s="21" t="str">
        <f t="shared" si="31"/>
        <v>na</v>
      </c>
      <c r="AK136" s="21" t="str">
        <f t="shared" si="31"/>
        <v>na</v>
      </c>
      <c r="AL136" s="52" t="str">
        <f t="shared" si="32"/>
        <v>na</v>
      </c>
      <c r="AM136" s="21">
        <f t="shared" si="32"/>
        <v>2.1651192202142497E-2</v>
      </c>
      <c r="AN136" s="21" t="str">
        <f t="shared" si="32"/>
        <v>na</v>
      </c>
      <c r="AO136" s="21">
        <f t="shared" si="32"/>
        <v>5.1120512700953941E-2</v>
      </c>
      <c r="AP136" s="21">
        <f t="shared" si="32"/>
        <v>6.0676083434687257E-2</v>
      </c>
      <c r="AQ136" s="21">
        <f t="shared" si="32"/>
        <v>2.0935533486760847E-3</v>
      </c>
      <c r="AR136" s="21">
        <f t="shared" si="32"/>
        <v>8.4446479348968234E-2</v>
      </c>
      <c r="AS136" s="21" t="str">
        <f t="shared" si="32"/>
        <v>na</v>
      </c>
      <c r="AT136" s="21" t="str">
        <f t="shared" si="32"/>
        <v>na</v>
      </c>
      <c r="AU136" s="53" t="str">
        <f t="shared" si="32"/>
        <v>na</v>
      </c>
    </row>
    <row r="137" spans="1:47" ht="16.5" x14ac:dyDescent="0.35">
      <c r="A137" s="1" t="s">
        <v>53</v>
      </c>
      <c r="B137" s="48"/>
      <c r="D137">
        <v>1</v>
      </c>
      <c r="E137">
        <v>1</v>
      </c>
      <c r="F137">
        <v>1</v>
      </c>
      <c r="G137" s="49"/>
      <c r="H137" t="s">
        <v>245</v>
      </c>
      <c r="I137" t="s">
        <v>246</v>
      </c>
      <c r="J137" s="19">
        <v>4</v>
      </c>
      <c r="K137" s="34"/>
      <c r="L137" s="21">
        <v>6.2423316774852262</v>
      </c>
      <c r="M137" s="61">
        <v>29.3</v>
      </c>
      <c r="N137" s="21">
        <v>0</v>
      </c>
      <c r="O137" s="21">
        <v>0</v>
      </c>
      <c r="P137" s="21">
        <f t="shared" si="27"/>
        <v>0.01</v>
      </c>
      <c r="Q137" s="21">
        <f t="shared" si="28"/>
        <v>0.01</v>
      </c>
      <c r="R137" s="25">
        <v>1</v>
      </c>
      <c r="S137">
        <v>0.25</v>
      </c>
      <c r="T137">
        <v>0.25</v>
      </c>
      <c r="U137">
        <v>0.25</v>
      </c>
      <c r="V137">
        <v>0.15</v>
      </c>
      <c r="W137">
        <v>1</v>
      </c>
      <c r="X137">
        <v>0</v>
      </c>
      <c r="Y137">
        <v>1</v>
      </c>
      <c r="Z137">
        <v>0</v>
      </c>
      <c r="AA137">
        <v>0</v>
      </c>
      <c r="AB137" s="52">
        <f t="shared" si="31"/>
        <v>-4.6051701859880909</v>
      </c>
      <c r="AC137" s="21">
        <f t="shared" si="31"/>
        <v>-2.2514165353719555</v>
      </c>
      <c r="AD137" s="21">
        <f t="shared" si="31"/>
        <v>-3.3492146807186116</v>
      </c>
      <c r="AE137" s="21">
        <f t="shared" si="31"/>
        <v>-3.4594937006934927</v>
      </c>
      <c r="AF137" s="21">
        <f t="shared" si="31"/>
        <v>-1.8844894826629741</v>
      </c>
      <c r="AG137" s="21">
        <f t="shared" si="31"/>
        <v>-7.0009497398042049</v>
      </c>
      <c r="AH137" s="21" t="str">
        <f t="shared" si="31"/>
        <v>na</v>
      </c>
      <c r="AI137" s="21">
        <f t="shared" si="31"/>
        <v>-5.7873403103605128</v>
      </c>
      <c r="AJ137" s="21" t="str">
        <f t="shared" si="31"/>
        <v>na</v>
      </c>
      <c r="AK137" s="21" t="str">
        <f t="shared" si="31"/>
        <v>na</v>
      </c>
      <c r="AL137" s="52">
        <f t="shared" si="32"/>
        <v>1</v>
      </c>
      <c r="AM137" s="21">
        <f t="shared" si="32"/>
        <v>0.23901234567901236</v>
      </c>
      <c r="AN137" s="21">
        <f t="shared" si="32"/>
        <v>0.52892561983471076</v>
      </c>
      <c r="AO137" s="21">
        <f t="shared" si="32"/>
        <v>0.56433075550267697</v>
      </c>
      <c r="AP137" s="21">
        <f t="shared" si="32"/>
        <v>0.16745420867522695</v>
      </c>
      <c r="AQ137" s="21">
        <f t="shared" si="32"/>
        <v>2.3111202930511441</v>
      </c>
      <c r="AR137" s="21" t="str">
        <f t="shared" si="32"/>
        <v>na</v>
      </c>
      <c r="AS137" s="21">
        <f t="shared" si="32"/>
        <v>1.5793074088753833</v>
      </c>
      <c r="AT137" s="21" t="str">
        <f t="shared" si="32"/>
        <v>na</v>
      </c>
      <c r="AU137" s="53" t="str">
        <f t="shared" si="32"/>
        <v>na</v>
      </c>
    </row>
    <row r="138" spans="1:47" ht="16.5" x14ac:dyDescent="0.35">
      <c r="A138" s="1" t="s">
        <v>11</v>
      </c>
      <c r="B138" s="48">
        <v>1</v>
      </c>
      <c r="C138">
        <v>1</v>
      </c>
      <c r="D138">
        <v>1</v>
      </c>
      <c r="G138" s="49"/>
      <c r="H138" t="s">
        <v>245</v>
      </c>
      <c r="I138" t="s">
        <v>246</v>
      </c>
      <c r="J138" s="19">
        <v>18</v>
      </c>
      <c r="K138" s="34"/>
      <c r="L138" s="21">
        <v>9.5210697402607192</v>
      </c>
      <c r="M138" s="61">
        <v>29.3</v>
      </c>
      <c r="N138" s="21">
        <v>0.38558080808080808</v>
      </c>
      <c r="O138" s="21">
        <v>1.0187847259546936</v>
      </c>
      <c r="P138" s="21">
        <f t="shared" si="27"/>
        <v>4.0497635097697493E-2</v>
      </c>
      <c r="Q138" s="21">
        <f t="shared" si="28"/>
        <v>0.10700317860782688</v>
      </c>
      <c r="R138" s="25">
        <v>1</v>
      </c>
      <c r="S138">
        <v>1</v>
      </c>
      <c r="T138">
        <v>0.25</v>
      </c>
      <c r="U138">
        <v>0.375</v>
      </c>
      <c r="V138">
        <v>1</v>
      </c>
      <c r="W138" s="3">
        <v>0.05</v>
      </c>
      <c r="X138" s="3">
        <v>1</v>
      </c>
      <c r="Y138">
        <v>0</v>
      </c>
      <c r="Z138">
        <v>0</v>
      </c>
      <c r="AA138">
        <v>0.125</v>
      </c>
      <c r="AB138" s="52">
        <f t="shared" si="31"/>
        <v>-3.2065116992240053</v>
      </c>
      <c r="AC138" s="21">
        <f t="shared" si="31"/>
        <v>-6.2705117673713877</v>
      </c>
      <c r="AD138" s="21">
        <f t="shared" si="31"/>
        <v>-2.3320085085265494</v>
      </c>
      <c r="AE138" s="21">
        <f t="shared" si="31"/>
        <v>-3.6131912318085129</v>
      </c>
      <c r="AF138" s="21">
        <f t="shared" si="31"/>
        <v>-8.747613847307294</v>
      </c>
      <c r="AG138" s="21">
        <f t="shared" si="31"/>
        <v>-0.24373287348494413</v>
      </c>
      <c r="AH138" s="21">
        <f t="shared" si="31"/>
        <v>-6.1918846605704925</v>
      </c>
      <c r="AI138" s="21" t="str">
        <f t="shared" si="31"/>
        <v>na</v>
      </c>
      <c r="AJ138" s="21" t="str">
        <f t="shared" si="31"/>
        <v>na</v>
      </c>
      <c r="AK138" s="21">
        <f t="shared" si="31"/>
        <v>-0.7344524003809173</v>
      </c>
      <c r="AL138" s="52">
        <f t="shared" si="32"/>
        <v>6.9812635291179364</v>
      </c>
      <c r="AM138" s="21">
        <f t="shared" si="32"/>
        <v>26.697730750365086</v>
      </c>
      <c r="AN138" s="21">
        <f t="shared" si="32"/>
        <v>3.6925691393681648</v>
      </c>
      <c r="AO138" s="21">
        <f t="shared" si="32"/>
        <v>8.8644188739384209</v>
      </c>
      <c r="AP138" s="21">
        <f t="shared" si="32"/>
        <v>51.957420436518504</v>
      </c>
      <c r="AQ138" s="21">
        <f t="shared" si="32"/>
        <v>4.0336349533205772E-2</v>
      </c>
      <c r="AR138" s="21">
        <f t="shared" si="32"/>
        <v>26.032392898113965</v>
      </c>
      <c r="AS138" s="21" t="str">
        <f t="shared" si="32"/>
        <v>na</v>
      </c>
      <c r="AT138" s="21" t="str">
        <f t="shared" si="32"/>
        <v>na</v>
      </c>
      <c r="AU138" s="53">
        <f t="shared" si="32"/>
        <v>0.36626522244771542</v>
      </c>
    </row>
    <row r="139" spans="1:47" ht="16.5" x14ac:dyDescent="0.35">
      <c r="A139" s="1" t="s">
        <v>54</v>
      </c>
      <c r="B139" s="48"/>
      <c r="E139">
        <v>1</v>
      </c>
      <c r="G139" s="49">
        <v>1</v>
      </c>
      <c r="H139" t="s">
        <v>245</v>
      </c>
      <c r="I139" t="s">
        <v>246</v>
      </c>
      <c r="J139" s="19">
        <v>4</v>
      </c>
      <c r="K139" s="34"/>
      <c r="L139" s="21">
        <v>4.3873164832289184</v>
      </c>
      <c r="M139" s="61">
        <v>29.3</v>
      </c>
      <c r="N139" s="21">
        <v>1.2022474747474747</v>
      </c>
      <c r="O139" s="21">
        <v>1.4631183130893683</v>
      </c>
      <c r="P139" s="21">
        <f t="shared" si="27"/>
        <v>0.27402798027979525</v>
      </c>
      <c r="Q139" s="21">
        <f t="shared" si="28"/>
        <v>0.33348820826633463</v>
      </c>
      <c r="R139" s="25">
        <v>1</v>
      </c>
      <c r="S139" s="3">
        <v>1</v>
      </c>
      <c r="T139" s="3">
        <v>0.25</v>
      </c>
      <c r="U139" s="3">
        <v>0.375</v>
      </c>
      <c r="V139" s="3">
        <v>1</v>
      </c>
      <c r="W139" s="3">
        <v>0.25</v>
      </c>
      <c r="X139" s="3">
        <v>0</v>
      </c>
      <c r="Y139" s="3">
        <v>0</v>
      </c>
      <c r="Z139">
        <v>0</v>
      </c>
      <c r="AA139" s="3">
        <v>0.125</v>
      </c>
      <c r="AB139" s="52">
        <f t="shared" si="31"/>
        <v>-1.2945250599982636</v>
      </c>
      <c r="AC139" s="21">
        <f t="shared" si="31"/>
        <v>-2.5315156728854933</v>
      </c>
      <c r="AD139" s="21">
        <f t="shared" si="31"/>
        <v>-0.9414727709078281</v>
      </c>
      <c r="AE139" s="21">
        <f t="shared" si="31"/>
        <v>-1.4587087261443847</v>
      </c>
      <c r="AF139" s="21">
        <f t="shared" si="31"/>
        <v>-3.5315652655399927</v>
      </c>
      <c r="AG139" s="21">
        <f t="shared" si="31"/>
        <v>-0.49199619753142293</v>
      </c>
      <c r="AH139" s="21" t="str">
        <f t="shared" si="31"/>
        <v>na</v>
      </c>
      <c r="AI139" s="21" t="str">
        <f t="shared" si="31"/>
        <v>na</v>
      </c>
      <c r="AJ139" s="21" t="str">
        <f t="shared" si="31"/>
        <v>na</v>
      </c>
      <c r="AK139" s="21">
        <f t="shared" si="31"/>
        <v>-0.29651132659178103</v>
      </c>
      <c r="AL139" s="52">
        <f t="shared" si="32"/>
        <v>1.4810548589788533</v>
      </c>
      <c r="AM139" s="21">
        <f t="shared" si="32"/>
        <v>5.6638463347813532</v>
      </c>
      <c r="AN139" s="21">
        <f t="shared" si="32"/>
        <v>0.78336785929460007</v>
      </c>
      <c r="AO139" s="21">
        <f t="shared" si="32"/>
        <v>1.8805608168940056</v>
      </c>
      <c r="AP139" s="21">
        <f t="shared" si="32"/>
        <v>11.022616418440165</v>
      </c>
      <c r="AQ139" s="21">
        <f t="shared" si="32"/>
        <v>0.21393099623175177</v>
      </c>
      <c r="AR139" s="21" t="str">
        <f t="shared" si="32"/>
        <v>na</v>
      </c>
      <c r="AS139" s="21" t="str">
        <f t="shared" si="32"/>
        <v>na</v>
      </c>
      <c r="AT139" s="21" t="str">
        <f t="shared" si="32"/>
        <v>na</v>
      </c>
      <c r="AU139" s="53">
        <f t="shared" si="32"/>
        <v>7.7702107235836967E-2</v>
      </c>
    </row>
    <row r="140" spans="1:47" ht="16.5" x14ac:dyDescent="0.35">
      <c r="A140" s="1" t="s">
        <v>55</v>
      </c>
      <c r="B140" s="48">
        <v>1</v>
      </c>
      <c r="C140">
        <v>1</v>
      </c>
      <c r="D140">
        <v>1</v>
      </c>
      <c r="E140">
        <v>1</v>
      </c>
      <c r="F140">
        <v>1</v>
      </c>
      <c r="G140" s="49">
        <v>1</v>
      </c>
      <c r="H140" t="s">
        <v>245</v>
      </c>
      <c r="I140" t="s">
        <v>246</v>
      </c>
      <c r="J140" s="19">
        <v>2</v>
      </c>
      <c r="K140" s="34"/>
      <c r="L140" s="21">
        <v>324.00931953769771</v>
      </c>
      <c r="M140" s="61">
        <v>29.3</v>
      </c>
      <c r="N140" s="21">
        <v>25.829260461760462</v>
      </c>
      <c r="O140" s="21">
        <v>13.100206238004954</v>
      </c>
      <c r="P140" s="21">
        <f t="shared" si="27"/>
        <v>7.9717646697984229E-2</v>
      </c>
      <c r="Q140" s="21">
        <f t="shared" si="28"/>
        <v>4.0431572328526115E-2</v>
      </c>
      <c r="R140" s="25">
        <v>1</v>
      </c>
      <c r="S140" s="3">
        <v>1</v>
      </c>
      <c r="T140" s="3">
        <v>1</v>
      </c>
      <c r="U140" s="3">
        <v>0.375</v>
      </c>
      <c r="V140" s="3">
        <v>1</v>
      </c>
      <c r="W140" s="3">
        <v>1</v>
      </c>
      <c r="X140" s="3">
        <v>0</v>
      </c>
      <c r="Y140" s="3">
        <v>0.25</v>
      </c>
      <c r="Z140" s="3">
        <v>0</v>
      </c>
      <c r="AA140" s="3">
        <v>0.25</v>
      </c>
      <c r="AB140" s="52">
        <f t="shared" si="31"/>
        <v>-2.5292643036670301</v>
      </c>
      <c r="AC140" s="21">
        <f t="shared" si="31"/>
        <v>-4.9461168605044143</v>
      </c>
      <c r="AD140" s="21">
        <f t="shared" si="31"/>
        <v>-7.3578597924859057</v>
      </c>
      <c r="AE140" s="21">
        <f t="shared" si="31"/>
        <v>-2.8500490446199214</v>
      </c>
      <c r="AF140" s="21">
        <f t="shared" si="31"/>
        <v>-6.9000301641226329</v>
      </c>
      <c r="AG140" s="21">
        <f t="shared" si="31"/>
        <v>-3.8450809749725825</v>
      </c>
      <c r="AH140" s="21" t="str">
        <f t="shared" si="31"/>
        <v>na</v>
      </c>
      <c r="AI140" s="21">
        <f t="shared" si="31"/>
        <v>-0.79463476207163397</v>
      </c>
      <c r="AJ140" s="21" t="str">
        <f t="shared" si="31"/>
        <v>na</v>
      </c>
      <c r="AK140" s="21">
        <f t="shared" si="31"/>
        <v>-1.1586573905066841</v>
      </c>
      <c r="AL140" s="52">
        <f t="shared" si="32"/>
        <v>0.25723634031536369</v>
      </c>
      <c r="AM140" s="21">
        <f t="shared" si="32"/>
        <v>0.9837225774825562</v>
      </c>
      <c r="AN140" s="21">
        <f t="shared" si="32"/>
        <v>2.1769422519250612</v>
      </c>
      <c r="AO140" s="21">
        <f t="shared" si="32"/>
        <v>0.32662435111405402</v>
      </c>
      <c r="AP140" s="21">
        <f t="shared" si="32"/>
        <v>1.9144581248898047</v>
      </c>
      <c r="AQ140" s="21">
        <f t="shared" si="32"/>
        <v>0.59450412621304716</v>
      </c>
      <c r="AR140" s="21" t="str">
        <f t="shared" si="32"/>
        <v>na</v>
      </c>
      <c r="AS140" s="21">
        <f t="shared" si="32"/>
        <v>2.5390953630752708E-2</v>
      </c>
      <c r="AT140" s="21" t="str">
        <f t="shared" si="32"/>
        <v>na</v>
      </c>
      <c r="AU140" s="53">
        <f t="shared" si="32"/>
        <v>5.3982620775896668E-2</v>
      </c>
    </row>
    <row r="141" spans="1:47" ht="16.5" x14ac:dyDescent="0.35">
      <c r="A141" s="1" t="s">
        <v>83</v>
      </c>
      <c r="B141" s="48"/>
      <c r="G141" s="49">
        <v>1</v>
      </c>
      <c r="H141" t="s">
        <v>245</v>
      </c>
      <c r="I141" t="s">
        <v>246</v>
      </c>
      <c r="J141" s="19">
        <v>45</v>
      </c>
      <c r="K141" s="34"/>
      <c r="L141" s="21">
        <v>2.7796986927308738</v>
      </c>
      <c r="M141" s="61">
        <v>29.3</v>
      </c>
      <c r="N141" s="21">
        <v>0</v>
      </c>
      <c r="O141" s="21">
        <v>0</v>
      </c>
      <c r="P141" s="21">
        <f>IF(N142&lt;0.01*L141,0.01,IF(N142&gt;100*L141,100,N142/L141))</f>
        <v>2.6144491744323637</v>
      </c>
      <c r="Q141" s="21">
        <f>IF(O141&gt;0,SQRT((((1/L141)^2)*((O141^2)+(N142^2))-((1/L141)^2)*(N142^2))),0.01)</f>
        <v>0.01</v>
      </c>
      <c r="R141" s="25">
        <v>1</v>
      </c>
      <c r="S141" s="3">
        <v>0</v>
      </c>
      <c r="T141" s="3">
        <v>0</v>
      </c>
      <c r="U141" s="3">
        <v>0.375</v>
      </c>
      <c r="V141" s="3">
        <v>1</v>
      </c>
      <c r="W141" s="3">
        <v>0.25</v>
      </c>
      <c r="X141" s="3">
        <v>0</v>
      </c>
      <c r="Y141" s="3">
        <v>0</v>
      </c>
      <c r="Z141" s="3">
        <v>0</v>
      </c>
      <c r="AA141" s="3">
        <v>0.25</v>
      </c>
      <c r="AB141" s="52">
        <f t="shared" si="31"/>
        <v>0.96105343457656489</v>
      </c>
      <c r="AC141" s="21" t="str">
        <f t="shared" si="31"/>
        <v>na</v>
      </c>
      <c r="AD141" s="21" t="str">
        <f t="shared" si="31"/>
        <v>na</v>
      </c>
      <c r="AE141" s="21">
        <f t="shared" si="31"/>
        <v>1.0829431384740804</v>
      </c>
      <c r="AF141" s="21">
        <f t="shared" si="31"/>
        <v>2.621828678915695</v>
      </c>
      <c r="AG141" s="21">
        <f t="shared" si="31"/>
        <v>0.36525722834351182</v>
      </c>
      <c r="AH141" s="21" t="str">
        <f t="shared" si="31"/>
        <v>na</v>
      </c>
      <c r="AI141" s="21" t="str">
        <f t="shared" si="31"/>
        <v>na</v>
      </c>
      <c r="AJ141" s="21" t="str">
        <f t="shared" si="31"/>
        <v>na</v>
      </c>
      <c r="AK141" s="21">
        <f t="shared" si="31"/>
        <v>0.44025911528088446</v>
      </c>
      <c r="AL141" s="52">
        <f t="shared" si="32"/>
        <v>1.4629840560245651E-5</v>
      </c>
      <c r="AM141" s="21" t="str">
        <f t="shared" si="32"/>
        <v>na</v>
      </c>
      <c r="AN141" s="21" t="str">
        <f t="shared" si="32"/>
        <v>na</v>
      </c>
      <c r="AO141" s="21">
        <f t="shared" si="32"/>
        <v>1.8576155196556052E-5</v>
      </c>
      <c r="AP141" s="21">
        <f t="shared" si="32"/>
        <v>1.0888126106936332E-4</v>
      </c>
      <c r="AQ141" s="21">
        <f t="shared" si="32"/>
        <v>2.1132075876804026E-6</v>
      </c>
      <c r="AR141" s="21" t="str">
        <f t="shared" si="32"/>
        <v>na</v>
      </c>
      <c r="AS141" s="21" t="str">
        <f t="shared" si="32"/>
        <v>na</v>
      </c>
      <c r="AT141" s="21" t="str">
        <f t="shared" si="32"/>
        <v>na</v>
      </c>
      <c r="AU141" s="53">
        <f t="shared" si="32"/>
        <v>3.0701616031675584E-6</v>
      </c>
    </row>
    <row r="142" spans="1:47" ht="16.5" x14ac:dyDescent="0.35">
      <c r="A142" s="1" t="s">
        <v>12</v>
      </c>
      <c r="B142" s="48">
        <v>1</v>
      </c>
      <c r="C142">
        <v>1</v>
      </c>
      <c r="E142">
        <v>1</v>
      </c>
      <c r="G142" s="49"/>
      <c r="H142" t="s">
        <v>245</v>
      </c>
      <c r="I142" t="s">
        <v>246</v>
      </c>
      <c r="J142" s="19">
        <v>4</v>
      </c>
      <c r="K142" s="34"/>
      <c r="L142" s="21">
        <v>63.629612825781599</v>
      </c>
      <c r="M142" s="61">
        <v>29.3</v>
      </c>
      <c r="N142" s="21">
        <v>7.2673809523809529</v>
      </c>
      <c r="O142" s="21">
        <v>0.78736724585342699</v>
      </c>
      <c r="P142" s="21">
        <f>IF(N143&lt;0.01*L142,0.01,IF(N143&gt;100*L142,100,N143/L142))</f>
        <v>0.01</v>
      </c>
      <c r="Q142" s="21">
        <f>IF(O142&gt;0,SQRT((((1/L142)^2)*((O142^2)+(N143^2))-((1/L142)^2)*(N143^2))),0.01)</f>
        <v>1.2374226572920454E-2</v>
      </c>
      <c r="R142" s="25">
        <v>1</v>
      </c>
      <c r="S142">
        <v>0.375</v>
      </c>
      <c r="T142" s="3">
        <v>0.25</v>
      </c>
      <c r="U142">
        <v>0.125</v>
      </c>
      <c r="V142">
        <v>0.15</v>
      </c>
      <c r="W142" s="3">
        <v>1</v>
      </c>
      <c r="X142" s="3">
        <v>0</v>
      </c>
      <c r="Y142">
        <v>0</v>
      </c>
      <c r="Z142">
        <v>0</v>
      </c>
      <c r="AA142">
        <v>0</v>
      </c>
      <c r="AB142" s="52">
        <f t="shared" si="31"/>
        <v>-4.6051701859880909</v>
      </c>
      <c r="AC142" s="21">
        <f t="shared" si="31"/>
        <v>-3.3771248030579337</v>
      </c>
      <c r="AD142" s="21">
        <f t="shared" si="31"/>
        <v>-3.3492146807186116</v>
      </c>
      <c r="AE142" s="21">
        <f t="shared" si="31"/>
        <v>-1.7297468503467464</v>
      </c>
      <c r="AF142" s="21">
        <f t="shared" si="31"/>
        <v>-1.8844894826629741</v>
      </c>
      <c r="AG142" s="21">
        <f t="shared" si="31"/>
        <v>-7.0009497398042049</v>
      </c>
      <c r="AH142" s="21" t="str">
        <f t="shared" si="31"/>
        <v>na</v>
      </c>
      <c r="AI142" s="21" t="str">
        <f t="shared" si="31"/>
        <v>na</v>
      </c>
      <c r="AJ142" s="21" t="str">
        <f t="shared" si="31"/>
        <v>na</v>
      </c>
      <c r="AK142" s="21" t="str">
        <f t="shared" si="31"/>
        <v>na</v>
      </c>
      <c r="AL142" s="52">
        <f t="shared" si="32"/>
        <v>1.5312148327797068</v>
      </c>
      <c r="AM142" s="21">
        <f t="shared" si="32"/>
        <v>0.82345331007264244</v>
      </c>
      <c r="AN142" s="21">
        <f t="shared" si="32"/>
        <v>0.80989875452810944</v>
      </c>
      <c r="AO142" s="21">
        <f t="shared" si="32"/>
        <v>0.21602790585486928</v>
      </c>
      <c r="AP142" s="21">
        <f t="shared" si="32"/>
        <v>0.25640836813489576</v>
      </c>
      <c r="AQ142" s="21">
        <f t="shared" si="32"/>
        <v>3.5388216730580946</v>
      </c>
      <c r="AR142" s="21" t="str">
        <f t="shared" si="32"/>
        <v>na</v>
      </c>
      <c r="AS142" s="21" t="str">
        <f t="shared" si="32"/>
        <v>na</v>
      </c>
      <c r="AT142" s="21" t="str">
        <f t="shared" si="32"/>
        <v>na</v>
      </c>
      <c r="AU142" s="53" t="str">
        <f t="shared" si="32"/>
        <v>na</v>
      </c>
    </row>
    <row r="143" spans="1:47" ht="16.5" x14ac:dyDescent="0.35">
      <c r="A143" s="1" t="s">
        <v>56</v>
      </c>
      <c r="B143" s="48"/>
      <c r="D143">
        <v>1</v>
      </c>
      <c r="E143">
        <v>1</v>
      </c>
      <c r="G143" s="49"/>
      <c r="H143" t="s">
        <v>245</v>
      </c>
      <c r="I143" t="s">
        <v>246</v>
      </c>
      <c r="J143" s="19">
        <v>9</v>
      </c>
      <c r="K143" s="34"/>
      <c r="L143" s="21">
        <v>2.0021254477615664</v>
      </c>
      <c r="M143" s="61">
        <v>29.3</v>
      </c>
      <c r="N143" s="21">
        <v>5.1136363636363633E-2</v>
      </c>
      <c r="O143" s="21">
        <v>0.21916530051468253</v>
      </c>
      <c r="P143" s="21">
        <f t="shared" ref="P143:P188" si="33">IF(N143&lt;0.01*L143,0.01,IF(N143&gt;100*L143,100,N143/L143))</f>
        <v>2.5541038746366044E-2</v>
      </c>
      <c r="Q143" s="21">
        <f t="shared" ref="Q143:Q188" si="34">IF(O143&gt;0,SQRT((((1/L143)^2)*((O143^2)+(N143^2))-((1/L143)^2)*(N143^2))),0.01)</f>
        <v>0.10946631778728731</v>
      </c>
      <c r="R143" s="25">
        <v>1</v>
      </c>
      <c r="S143">
        <v>1</v>
      </c>
      <c r="T143" s="3">
        <v>0.125</v>
      </c>
      <c r="U143">
        <v>1</v>
      </c>
      <c r="V143">
        <v>0.2</v>
      </c>
      <c r="W143">
        <v>0.05</v>
      </c>
      <c r="X143">
        <v>1</v>
      </c>
      <c r="Y143">
        <v>1</v>
      </c>
      <c r="Z143">
        <v>0</v>
      </c>
      <c r="AA143">
        <v>0.125</v>
      </c>
      <c r="AB143" s="52">
        <f t="shared" si="31"/>
        <v>-3.6674687578513927</v>
      </c>
      <c r="AC143" s="21">
        <f t="shared" si="31"/>
        <v>-7.1719389042427233</v>
      </c>
      <c r="AD143" s="21">
        <f t="shared" si="31"/>
        <v>-1.333625002855052</v>
      </c>
      <c r="AE143" s="21">
        <f t="shared" si="31"/>
        <v>-11.020296365055891</v>
      </c>
      <c r="AF143" s="21">
        <f t="shared" si="31"/>
        <v>-2.001028126515906</v>
      </c>
      <c r="AG143" s="21">
        <f t="shared" si="31"/>
        <v>-0.27877107043885213</v>
      </c>
      <c r="AH143" s="21">
        <f t="shared" si="31"/>
        <v>-7.0820086358509649</v>
      </c>
      <c r="AI143" s="21">
        <f t="shared" si="31"/>
        <v>-4.6089262550776118</v>
      </c>
      <c r="AJ143" s="21" t="str">
        <f t="shared" si="31"/>
        <v>na</v>
      </c>
      <c r="AK143" s="21">
        <f t="shared" si="31"/>
        <v>-0.84003474341847539</v>
      </c>
      <c r="AL143" s="52">
        <f t="shared" si="32"/>
        <v>18.368932038834963</v>
      </c>
      <c r="AM143" s="21">
        <f t="shared" si="32"/>
        <v>70.24642454752491</v>
      </c>
      <c r="AN143" s="21">
        <f t="shared" si="32"/>
        <v>2.4289496910856148</v>
      </c>
      <c r="AO143" s="21">
        <f t="shared" si="32"/>
        <v>165.85845272404902</v>
      </c>
      <c r="AP143" s="21">
        <f t="shared" si="32"/>
        <v>5.4683644067060131</v>
      </c>
      <c r="AQ143" s="21">
        <f t="shared" si="32"/>
        <v>0.10613202899157204</v>
      </c>
      <c r="AR143" s="21">
        <f t="shared" si="32"/>
        <v>68.495803654918475</v>
      </c>
      <c r="AS143" s="21">
        <f t="shared" si="32"/>
        <v>29.010190462060457</v>
      </c>
      <c r="AT143" s="21" t="str">
        <f t="shared" si="32"/>
        <v>na</v>
      </c>
      <c r="AU143" s="53">
        <f t="shared" si="32"/>
        <v>0.96370821002095974</v>
      </c>
    </row>
    <row r="144" spans="1:47" ht="16.5" x14ac:dyDescent="0.35">
      <c r="A144" s="1" t="s">
        <v>224</v>
      </c>
      <c r="B144" s="48">
        <v>1</v>
      </c>
      <c r="D144">
        <v>1</v>
      </c>
      <c r="F144">
        <v>1</v>
      </c>
      <c r="G144" s="49"/>
      <c r="H144" t="s">
        <v>245</v>
      </c>
      <c r="I144" t="s">
        <v>246</v>
      </c>
      <c r="J144" s="19">
        <v>11</v>
      </c>
      <c r="K144" s="34"/>
      <c r="L144" s="21">
        <v>13.417000602571571</v>
      </c>
      <c r="M144" s="61">
        <v>29.3</v>
      </c>
      <c r="N144" s="21">
        <v>0.8600000000000001</v>
      </c>
      <c r="O144" s="21">
        <v>1.3347629875785847</v>
      </c>
      <c r="P144" s="21">
        <f t="shared" si="33"/>
        <v>6.4097783511701423E-2</v>
      </c>
      <c r="Q144" s="21">
        <f t="shared" si="34"/>
        <v>9.9482963973539451E-2</v>
      </c>
      <c r="R144" s="25">
        <v>1</v>
      </c>
      <c r="S144">
        <v>0.25</v>
      </c>
      <c r="T144">
        <v>0.125</v>
      </c>
      <c r="U144">
        <v>0.25</v>
      </c>
      <c r="V144">
        <v>0.1</v>
      </c>
      <c r="W144">
        <v>1</v>
      </c>
      <c r="X144">
        <v>0</v>
      </c>
      <c r="Y144">
        <v>0</v>
      </c>
      <c r="Z144">
        <v>0</v>
      </c>
      <c r="AA144">
        <v>0.25</v>
      </c>
      <c r="AB144" s="52">
        <f t="shared" si="31"/>
        <v>-2.7473454942539681</v>
      </c>
      <c r="AC144" s="21">
        <f t="shared" si="31"/>
        <v>-1.3431466860797177</v>
      </c>
      <c r="AD144" s="21">
        <f t="shared" si="31"/>
        <v>-0.9990347251832612</v>
      </c>
      <c r="AE144" s="21">
        <f t="shared" si="31"/>
        <v>-2.0638595420249319</v>
      </c>
      <c r="AF144" s="21">
        <f t="shared" si="31"/>
        <v>-0.74949726504005509</v>
      </c>
      <c r="AG144" s="21">
        <f t="shared" si="31"/>
        <v>-4.1766160524690132</v>
      </c>
      <c r="AH144" s="21" t="str">
        <f t="shared" si="31"/>
        <v>na</v>
      </c>
      <c r="AI144" s="21" t="str">
        <f t="shared" si="31"/>
        <v>na</v>
      </c>
      <c r="AJ144" s="21" t="str">
        <f t="shared" si="31"/>
        <v>na</v>
      </c>
      <c r="AK144" s="21">
        <f t="shared" si="31"/>
        <v>-1.2585605057476277</v>
      </c>
      <c r="AL144" s="52">
        <f t="shared" si="32"/>
        <v>2.408859157665912</v>
      </c>
      <c r="AM144" s="21">
        <f t="shared" si="32"/>
        <v>0.57574707768409938</v>
      </c>
      <c r="AN144" s="21">
        <f t="shared" si="32"/>
        <v>0.3185268307657404</v>
      </c>
      <c r="AO144" s="21">
        <f t="shared" si="32"/>
        <v>1.3593933083451459</v>
      </c>
      <c r="AP144" s="21">
        <f t="shared" si="32"/>
        <v>0.17927715735867514</v>
      </c>
      <c r="AQ144" s="21">
        <f t="shared" si="32"/>
        <v>5.567163282383774</v>
      </c>
      <c r="AR144" s="21" t="str">
        <f t="shared" si="32"/>
        <v>na</v>
      </c>
      <c r="AS144" s="21" t="str">
        <f t="shared" si="32"/>
        <v>na</v>
      </c>
      <c r="AT144" s="21" t="str">
        <f t="shared" si="32"/>
        <v>na</v>
      </c>
      <c r="AU144" s="53">
        <f t="shared" si="32"/>
        <v>0.50551384089590168</v>
      </c>
    </row>
    <row r="145" spans="1:47" ht="16.5" x14ac:dyDescent="0.35">
      <c r="A145" s="1" t="s">
        <v>169</v>
      </c>
      <c r="B145" s="48">
        <v>1</v>
      </c>
      <c r="D145">
        <v>1</v>
      </c>
      <c r="E145">
        <v>1</v>
      </c>
      <c r="G145" s="49">
        <v>1</v>
      </c>
      <c r="H145" t="s">
        <v>245</v>
      </c>
      <c r="I145" t="s">
        <v>246</v>
      </c>
      <c r="J145" s="19">
        <v>2</v>
      </c>
      <c r="K145" s="34"/>
      <c r="L145" s="21">
        <v>42.207956263200728</v>
      </c>
      <c r="M145" s="61">
        <v>29.3</v>
      </c>
      <c r="N145" s="21">
        <v>5.1245707070707081</v>
      </c>
      <c r="O145" s="21">
        <v>3.4610388825628275</v>
      </c>
      <c r="P145" s="21">
        <f t="shared" si="33"/>
        <v>0.12141243407083885</v>
      </c>
      <c r="Q145" s="21">
        <f t="shared" si="34"/>
        <v>8.1999679420165519E-2</v>
      </c>
      <c r="R145" s="25">
        <v>1</v>
      </c>
      <c r="S145">
        <v>0.25</v>
      </c>
      <c r="T145">
        <v>0</v>
      </c>
      <c r="U145">
        <v>0.25</v>
      </c>
      <c r="V145">
        <v>0.25</v>
      </c>
      <c r="W145">
        <v>1</v>
      </c>
      <c r="X145">
        <v>0</v>
      </c>
      <c r="Y145">
        <v>1</v>
      </c>
      <c r="Z145">
        <v>0</v>
      </c>
      <c r="AA145">
        <v>0</v>
      </c>
      <c r="AB145" s="52">
        <f t="shared" si="31"/>
        <v>-2.1085619832717386</v>
      </c>
      <c r="AC145" s="21">
        <f t="shared" si="31"/>
        <v>-1.0308525251550722</v>
      </c>
      <c r="AD145" s="21" t="str">
        <f t="shared" si="31"/>
        <v>na</v>
      </c>
      <c r="AE145" s="21">
        <f t="shared" si="31"/>
        <v>-1.5839929045065744</v>
      </c>
      <c r="AF145" s="21">
        <f t="shared" si="31"/>
        <v>-1.4380803606016286</v>
      </c>
      <c r="AG145" s="21">
        <f t="shared" si="31"/>
        <v>-3.2055137751613794</v>
      </c>
      <c r="AH145" s="21" t="str">
        <f t="shared" si="31"/>
        <v>na</v>
      </c>
      <c r="AI145" s="21">
        <f t="shared" si="31"/>
        <v>-2.6498403467936025</v>
      </c>
      <c r="AJ145" s="21" t="str">
        <f t="shared" si="31"/>
        <v>na</v>
      </c>
      <c r="AK145" s="21" t="str">
        <f t="shared" si="31"/>
        <v>na</v>
      </c>
      <c r="AL145" s="52">
        <f t="shared" si="32"/>
        <v>0.45613980984266533</v>
      </c>
      <c r="AM145" s="21">
        <f t="shared" si="32"/>
        <v>0.10902304590807407</v>
      </c>
      <c r="AN145" s="21" t="str">
        <f t="shared" si="32"/>
        <v>na</v>
      </c>
      <c r="AO145" s="21">
        <f t="shared" si="32"/>
        <v>0.25741372350335873</v>
      </c>
      <c r="AP145" s="21">
        <f t="shared" si="32"/>
        <v>0.21217369695131116</v>
      </c>
      <c r="AQ145" s="21">
        <f t="shared" si="32"/>
        <v>1.0541939709958739</v>
      </c>
      <c r="AR145" s="21" t="str">
        <f t="shared" si="32"/>
        <v>na</v>
      </c>
      <c r="AS145" s="21">
        <f t="shared" si="32"/>
        <v>0.7203849811675298</v>
      </c>
      <c r="AT145" s="21" t="str">
        <f t="shared" si="32"/>
        <v>na</v>
      </c>
      <c r="AU145" s="53" t="str">
        <f t="shared" si="32"/>
        <v>na</v>
      </c>
    </row>
    <row r="146" spans="1:47" ht="16.5" x14ac:dyDescent="0.35">
      <c r="A146" s="1" t="s">
        <v>144</v>
      </c>
      <c r="B146" s="48">
        <v>1</v>
      </c>
      <c r="D146">
        <v>1</v>
      </c>
      <c r="E146">
        <v>1</v>
      </c>
      <c r="F146">
        <v>1</v>
      </c>
      <c r="G146" s="49"/>
      <c r="H146" t="s">
        <v>245</v>
      </c>
      <c r="I146" t="s">
        <v>246</v>
      </c>
      <c r="J146" s="19">
        <v>4</v>
      </c>
      <c r="K146" s="34"/>
      <c r="L146" s="21">
        <v>58.892348598571843</v>
      </c>
      <c r="M146" s="61">
        <v>29.3</v>
      </c>
      <c r="N146" s="21">
        <v>3.0199999999999996</v>
      </c>
      <c r="O146" s="21">
        <v>6.069671861382159</v>
      </c>
      <c r="P146" s="21">
        <f t="shared" si="33"/>
        <v>5.1280006178480636E-2</v>
      </c>
      <c r="Q146" s="21">
        <f t="shared" si="34"/>
        <v>0.10306384455398251</v>
      </c>
      <c r="R146" s="25">
        <v>1</v>
      </c>
      <c r="S146">
        <v>0.25</v>
      </c>
      <c r="T146">
        <v>0.25</v>
      </c>
      <c r="U146">
        <v>0.125</v>
      </c>
      <c r="V146">
        <v>0.15</v>
      </c>
      <c r="W146">
        <v>1</v>
      </c>
      <c r="X146">
        <v>0</v>
      </c>
      <c r="Y146">
        <v>1</v>
      </c>
      <c r="Z146">
        <v>0</v>
      </c>
      <c r="AA146">
        <v>0.125</v>
      </c>
      <c r="AB146" s="52">
        <f t="shared" si="31"/>
        <v>-2.970454345884538</v>
      </c>
      <c r="AC146" s="21">
        <f t="shared" si="31"/>
        <v>-1.4522221246546629</v>
      </c>
      <c r="AD146" s="21">
        <f t="shared" si="31"/>
        <v>-2.1603304333705733</v>
      </c>
      <c r="AE146" s="21">
        <f t="shared" si="31"/>
        <v>-1.1157316323566313</v>
      </c>
      <c r="AF146" s="21">
        <f t="shared" si="31"/>
        <v>-1.2155446481830436</v>
      </c>
      <c r="AG146" s="21">
        <f t="shared" si="31"/>
        <v>-4.5157943659054176</v>
      </c>
      <c r="AH146" s="21" t="str">
        <f t="shared" si="31"/>
        <v>na</v>
      </c>
      <c r="AI146" s="21">
        <f t="shared" si="31"/>
        <v>-3.7329847718395728</v>
      </c>
      <c r="AJ146" s="21" t="str">
        <f t="shared" si="31"/>
        <v>na</v>
      </c>
      <c r="AK146" s="21">
        <f t="shared" si="31"/>
        <v>-0.68038339766070421</v>
      </c>
      <c r="AL146" s="52">
        <f t="shared" si="32"/>
        <v>4.0393970116282585</v>
      </c>
      <c r="AM146" s="21">
        <f t="shared" si="32"/>
        <v>0.96546575487806274</v>
      </c>
      <c r="AN146" s="21">
        <f t="shared" si="32"/>
        <v>2.1365405681339551</v>
      </c>
      <c r="AO146" s="21">
        <f t="shared" si="32"/>
        <v>0.56988899183685771</v>
      </c>
      <c r="AP146" s="21">
        <f t="shared" si="32"/>
        <v>0.67641403010728651</v>
      </c>
      <c r="AQ146" s="21">
        <f t="shared" si="32"/>
        <v>9.3355324052642157</v>
      </c>
      <c r="AR146" s="21" t="str">
        <f t="shared" si="32"/>
        <v>na</v>
      </c>
      <c r="AS146" s="21">
        <f t="shared" si="32"/>
        <v>6.3794496278535915</v>
      </c>
      <c r="AT146" s="21" t="str">
        <f t="shared" si="32"/>
        <v>na</v>
      </c>
      <c r="AU146" s="53">
        <f t="shared" si="32"/>
        <v>0.21192304786202371</v>
      </c>
    </row>
    <row r="147" spans="1:47" ht="16.5" x14ac:dyDescent="0.35">
      <c r="A147" s="1" t="s">
        <v>13</v>
      </c>
      <c r="B147" s="48">
        <v>1</v>
      </c>
      <c r="C147">
        <v>1</v>
      </c>
      <c r="G147" s="49"/>
      <c r="H147" t="s">
        <v>245</v>
      </c>
      <c r="I147" t="s">
        <v>246</v>
      </c>
      <c r="J147" s="19">
        <v>29</v>
      </c>
      <c r="K147" s="34"/>
      <c r="L147" s="21">
        <v>2.315282552892322</v>
      </c>
      <c r="M147" s="61">
        <v>29.3</v>
      </c>
      <c r="N147" s="21">
        <v>0.1</v>
      </c>
      <c r="O147" s="21">
        <v>8.3607961714994114E-2</v>
      </c>
      <c r="P147" s="21">
        <f t="shared" si="33"/>
        <v>4.319127264837587E-2</v>
      </c>
      <c r="Q147" s="21">
        <f t="shared" si="34"/>
        <v>3.611134270007281E-2</v>
      </c>
      <c r="R147" s="25">
        <v>1</v>
      </c>
      <c r="S147" s="3">
        <v>0.375</v>
      </c>
      <c r="T147" s="3">
        <v>0</v>
      </c>
      <c r="U147" s="3">
        <v>0.25</v>
      </c>
      <c r="V147" s="3">
        <v>0.25</v>
      </c>
      <c r="W147" s="3">
        <v>0.25</v>
      </c>
      <c r="X147" s="3">
        <v>0</v>
      </c>
      <c r="Y147" s="3">
        <v>0</v>
      </c>
      <c r="Z147" s="3">
        <v>0</v>
      </c>
      <c r="AA147" s="3">
        <v>0.125</v>
      </c>
      <c r="AB147" s="52">
        <f t="shared" si="31"/>
        <v>-3.1421168261696075</v>
      </c>
      <c r="AC147" s="21">
        <f t="shared" si="31"/>
        <v>-2.3042190058577123</v>
      </c>
      <c r="AD147" s="21" t="str">
        <f t="shared" si="31"/>
        <v>na</v>
      </c>
      <c r="AE147" s="21">
        <f t="shared" si="31"/>
        <v>-2.3604194694152172</v>
      </c>
      <c r="AF147" s="21">
        <f t="shared" si="31"/>
        <v>-2.1429849035877746</v>
      </c>
      <c r="AG147" s="21">
        <f t="shared" si="31"/>
        <v>-1.1941905015550827</v>
      </c>
      <c r="AH147" s="21" t="str">
        <f t="shared" si="31"/>
        <v>na</v>
      </c>
      <c r="AI147" s="21" t="str">
        <f t="shared" si="31"/>
        <v>na</v>
      </c>
      <c r="AJ147" s="21" t="str">
        <f t="shared" si="31"/>
        <v>na</v>
      </c>
      <c r="AK147" s="21">
        <f t="shared" si="31"/>
        <v>-0.71970273672041285</v>
      </c>
      <c r="AL147" s="52">
        <f t="shared" si="32"/>
        <v>0.6990291262135917</v>
      </c>
      <c r="AM147" s="21">
        <f t="shared" si="32"/>
        <v>0.3759223300970872</v>
      </c>
      <c r="AN147" s="21" t="str">
        <f t="shared" si="32"/>
        <v>na</v>
      </c>
      <c r="AO147" s="21">
        <f t="shared" si="32"/>
        <v>0.39448363491449234</v>
      </c>
      <c r="AP147" s="21">
        <f t="shared" si="32"/>
        <v>0.32515380325286763</v>
      </c>
      <c r="AQ147" s="21">
        <f t="shared" si="32"/>
        <v>0.10097127493912758</v>
      </c>
      <c r="AR147" s="21" t="str">
        <f t="shared" si="32"/>
        <v>na</v>
      </c>
      <c r="AS147" s="21" t="str">
        <f t="shared" si="32"/>
        <v>na</v>
      </c>
      <c r="AT147" s="21" t="str">
        <f t="shared" si="32"/>
        <v>na</v>
      </c>
      <c r="AU147" s="53">
        <f t="shared" si="32"/>
        <v>3.6673885370776427E-2</v>
      </c>
    </row>
    <row r="148" spans="1:47" ht="16.5" x14ac:dyDescent="0.35">
      <c r="A148" s="1" t="s">
        <v>58</v>
      </c>
      <c r="B148" s="48"/>
      <c r="C148">
        <v>1</v>
      </c>
      <c r="D148">
        <v>1</v>
      </c>
      <c r="E148">
        <v>1</v>
      </c>
      <c r="G148" s="49"/>
      <c r="H148" t="s">
        <v>245</v>
      </c>
      <c r="I148" t="s">
        <v>246</v>
      </c>
      <c r="J148" s="19">
        <v>18</v>
      </c>
      <c r="K148" s="34"/>
      <c r="L148" s="21">
        <v>7.9349713710024874</v>
      </c>
      <c r="M148" s="61">
        <v>29.3</v>
      </c>
      <c r="N148" s="21">
        <v>1.848888888888889</v>
      </c>
      <c r="O148" s="21">
        <v>2.5874685975404264</v>
      </c>
      <c r="P148" s="21">
        <f t="shared" si="33"/>
        <v>0.23300511147972855</v>
      </c>
      <c r="Q148" s="21">
        <f t="shared" si="34"/>
        <v>0.32608417555179292</v>
      </c>
      <c r="R148" s="25">
        <v>1</v>
      </c>
      <c r="S148">
        <v>1</v>
      </c>
      <c r="T148" s="3">
        <v>0.25</v>
      </c>
      <c r="U148">
        <v>0.375</v>
      </c>
      <c r="V148">
        <v>1</v>
      </c>
      <c r="W148">
        <v>0.25</v>
      </c>
      <c r="X148">
        <v>0.25</v>
      </c>
      <c r="Y148">
        <v>0</v>
      </c>
      <c r="Z148">
        <v>0</v>
      </c>
      <c r="AA148">
        <v>0</v>
      </c>
      <c r="AB148" s="52">
        <f t="shared" si="31"/>
        <v>-1.4566948879758255</v>
      </c>
      <c r="AC148" s="21">
        <f t="shared" si="31"/>
        <v>-2.8486477809305031</v>
      </c>
      <c r="AD148" s="21">
        <f t="shared" si="31"/>
        <v>-1.0594144639824186</v>
      </c>
      <c r="AE148" s="21">
        <f t="shared" si="31"/>
        <v>-1.6414464347434909</v>
      </c>
      <c r="AF148" s="21">
        <f t="shared" si="31"/>
        <v>-3.973977196603669</v>
      </c>
      <c r="AG148" s="21">
        <f t="shared" si="31"/>
        <v>-0.5536303374834084</v>
      </c>
      <c r="AH148" s="21">
        <f t="shared" si="31"/>
        <v>-0.70323201488488118</v>
      </c>
      <c r="AI148" s="21" t="str">
        <f t="shared" si="31"/>
        <v>na</v>
      </c>
      <c r="AJ148" s="21" t="str">
        <f t="shared" si="31"/>
        <v>na</v>
      </c>
      <c r="AK148" s="21" t="str">
        <f t="shared" si="31"/>
        <v>na</v>
      </c>
      <c r="AL148" s="52">
        <f t="shared" si="32"/>
        <v>1.9585224335037619</v>
      </c>
      <c r="AM148" s="21">
        <f t="shared" si="32"/>
        <v>7.4897766543472262</v>
      </c>
      <c r="AN148" s="21">
        <f t="shared" si="32"/>
        <v>1.0359126921011634</v>
      </c>
      <c r="AO148" s="21">
        <f t="shared" si="32"/>
        <v>2.4868225002782682</v>
      </c>
      <c r="AP148" s="21">
        <f t="shared" si="32"/>
        <v>14.576125523335657</v>
      </c>
      <c r="AQ148" s="21">
        <f t="shared" si="32"/>
        <v>0.28289880877915341</v>
      </c>
      <c r="AR148" s="21">
        <f t="shared" si="32"/>
        <v>0.45644518069766626</v>
      </c>
      <c r="AS148" s="21" t="str">
        <f t="shared" si="32"/>
        <v>na</v>
      </c>
      <c r="AT148" s="21" t="str">
        <f t="shared" si="32"/>
        <v>na</v>
      </c>
      <c r="AU148" s="53" t="str">
        <f t="shared" si="32"/>
        <v>na</v>
      </c>
    </row>
    <row r="149" spans="1:47" ht="16.5" x14ac:dyDescent="0.35">
      <c r="A149" s="1" t="s">
        <v>59</v>
      </c>
      <c r="B149" s="48">
        <v>1</v>
      </c>
      <c r="C149">
        <v>1</v>
      </c>
      <c r="D149">
        <v>1</v>
      </c>
      <c r="E149">
        <v>1</v>
      </c>
      <c r="G149" s="49">
        <v>1</v>
      </c>
      <c r="H149" t="s">
        <v>245</v>
      </c>
      <c r="I149" t="s">
        <v>246</v>
      </c>
      <c r="J149" s="19">
        <v>2</v>
      </c>
      <c r="K149" s="34"/>
      <c r="L149" s="21">
        <v>61.236013360785797</v>
      </c>
      <c r="M149" s="61">
        <v>29.3</v>
      </c>
      <c r="N149" s="21">
        <v>22.781583694083697</v>
      </c>
      <c r="O149" s="21">
        <v>9.5781057155140914</v>
      </c>
      <c r="P149" s="21">
        <f t="shared" si="33"/>
        <v>0.37202917766479754</v>
      </c>
      <c r="Q149" s="21">
        <f t="shared" si="34"/>
        <v>0.15641295358472343</v>
      </c>
      <c r="R149" s="25">
        <v>1</v>
      </c>
      <c r="S149">
        <v>0.125</v>
      </c>
      <c r="T149">
        <v>0</v>
      </c>
      <c r="U149">
        <v>0.375</v>
      </c>
      <c r="V149">
        <v>0.15</v>
      </c>
      <c r="W149">
        <v>1</v>
      </c>
      <c r="X149">
        <v>0</v>
      </c>
      <c r="Y149">
        <v>1</v>
      </c>
      <c r="Z149">
        <v>0</v>
      </c>
      <c r="AA149">
        <v>0</v>
      </c>
      <c r="AB149" s="52">
        <f t="shared" si="31"/>
        <v>-0.98878299320203245</v>
      </c>
      <c r="AC149" s="21">
        <f t="shared" si="31"/>
        <v>-0.24170250944938571</v>
      </c>
      <c r="AD149" s="21" t="str">
        <f t="shared" si="31"/>
        <v>na</v>
      </c>
      <c r="AE149" s="21">
        <f t="shared" si="31"/>
        <v>-1.1141896167300951</v>
      </c>
      <c r="AF149" s="21">
        <f t="shared" si="31"/>
        <v>-0.4046215614343126</v>
      </c>
      <c r="AG149" s="21">
        <f t="shared" si="31"/>
        <v>-1.5031844121728823</v>
      </c>
      <c r="AH149" s="21" t="str">
        <f t="shared" si="31"/>
        <v>na</v>
      </c>
      <c r="AI149" s="21">
        <f t="shared" si="31"/>
        <v>-1.2426085125297572</v>
      </c>
      <c r="AJ149" s="21" t="str">
        <f t="shared" si="31"/>
        <v>na</v>
      </c>
      <c r="AK149" s="21" t="str">
        <f t="shared" si="31"/>
        <v>na</v>
      </c>
      <c r="AL149" s="52">
        <f t="shared" si="32"/>
        <v>0.17676302675561265</v>
      </c>
      <c r="AM149" s="21">
        <f t="shared" si="32"/>
        <v>1.0562136413545248E-2</v>
      </c>
      <c r="AN149" s="21" t="str">
        <f t="shared" si="32"/>
        <v>na</v>
      </c>
      <c r="AO149" s="21">
        <f t="shared" si="32"/>
        <v>0.22444382797635323</v>
      </c>
      <c r="AP149" s="21">
        <f t="shared" si="32"/>
        <v>2.9599712768399081E-2</v>
      </c>
      <c r="AQ149" s="21">
        <f t="shared" si="32"/>
        <v>0.40852061819603869</v>
      </c>
      <c r="AR149" s="21" t="str">
        <f t="shared" si="32"/>
        <v>na</v>
      </c>
      <c r="AS149" s="21">
        <f t="shared" si="32"/>
        <v>0.27916315777037665</v>
      </c>
      <c r="AT149" s="21" t="str">
        <f t="shared" si="32"/>
        <v>na</v>
      </c>
      <c r="AU149" s="53" t="str">
        <f t="shared" si="32"/>
        <v>na</v>
      </c>
    </row>
    <row r="150" spans="1:47" ht="16.5" x14ac:dyDescent="0.35">
      <c r="A150" s="1" t="s">
        <v>14</v>
      </c>
      <c r="B150" s="48">
        <v>1</v>
      </c>
      <c r="C150">
        <v>1</v>
      </c>
      <c r="G150" s="49"/>
      <c r="H150" t="s">
        <v>245</v>
      </c>
      <c r="I150" t="s">
        <v>246</v>
      </c>
      <c r="J150" s="19">
        <v>15</v>
      </c>
      <c r="K150" s="34"/>
      <c r="L150" s="21">
        <v>6.2154361646250749</v>
      </c>
      <c r="M150" s="61">
        <v>29.3</v>
      </c>
      <c r="N150" s="21">
        <v>1.9004761904761907</v>
      </c>
      <c r="O150" s="21">
        <v>0.2015462649181331</v>
      </c>
      <c r="P150" s="21">
        <f t="shared" si="33"/>
        <v>0.30576714813558548</v>
      </c>
      <c r="Q150" s="21">
        <f t="shared" si="34"/>
        <v>3.2426729127269578E-2</v>
      </c>
      <c r="R150" s="25">
        <v>1</v>
      </c>
      <c r="S150">
        <v>0</v>
      </c>
      <c r="T150">
        <v>0</v>
      </c>
      <c r="U150" s="3">
        <v>0.25</v>
      </c>
      <c r="V150">
        <v>0.1</v>
      </c>
      <c r="W150" s="3">
        <v>1</v>
      </c>
      <c r="X150" s="3">
        <v>1</v>
      </c>
      <c r="Y150">
        <v>1</v>
      </c>
      <c r="Z150">
        <v>0</v>
      </c>
      <c r="AA150">
        <v>0</v>
      </c>
      <c r="AB150" s="52">
        <f t="shared" si="31"/>
        <v>-1.1849314205073402</v>
      </c>
      <c r="AC150" s="21" t="str">
        <f t="shared" si="31"/>
        <v>na</v>
      </c>
      <c r="AD150" s="21" t="str">
        <f t="shared" si="31"/>
        <v>na</v>
      </c>
      <c r="AE150" s="21">
        <f t="shared" si="31"/>
        <v>-0.89014360369819701</v>
      </c>
      <c r="AF150" s="21">
        <f t="shared" si="31"/>
        <v>-0.32325852747233019</v>
      </c>
      <c r="AG150" s="21">
        <f t="shared" si="31"/>
        <v>-1.8013764931700926</v>
      </c>
      <c r="AH150" s="21">
        <f t="shared" si="31"/>
        <v>-2.2881434327038295</v>
      </c>
      <c r="AI150" s="21">
        <f t="shared" si="31"/>
        <v>-1.4891092181088412</v>
      </c>
      <c r="AJ150" s="21" t="str">
        <f t="shared" si="31"/>
        <v>na</v>
      </c>
      <c r="AK150" s="21" t="str">
        <f t="shared" si="31"/>
        <v>na</v>
      </c>
      <c r="AL150" s="52">
        <f t="shared" si="32"/>
        <v>1.1246687867785512E-2</v>
      </c>
      <c r="AM150" s="21" t="str">
        <f t="shared" si="32"/>
        <v>na</v>
      </c>
      <c r="AN150" s="21" t="str">
        <f t="shared" si="32"/>
        <v>na</v>
      </c>
      <c r="AO150" s="21">
        <f t="shared" si="32"/>
        <v>6.3468518613301892E-3</v>
      </c>
      <c r="AP150" s="21">
        <f t="shared" si="32"/>
        <v>8.3702454094102159E-4</v>
      </c>
      <c r="AQ150" s="21">
        <f t="shared" si="32"/>
        <v>2.59924485608512E-2</v>
      </c>
      <c r="AR150" s="21">
        <f t="shared" si="32"/>
        <v>4.1937708862515292E-2</v>
      </c>
      <c r="AS150" s="21">
        <f t="shared" si="32"/>
        <v>1.7761977474902546E-2</v>
      </c>
      <c r="AT150" s="21" t="str">
        <f t="shared" si="32"/>
        <v>na</v>
      </c>
      <c r="AU150" s="53" t="str">
        <f t="shared" si="32"/>
        <v>na</v>
      </c>
    </row>
    <row r="151" spans="1:47" ht="16.5" x14ac:dyDescent="0.35">
      <c r="A151" s="1" t="s">
        <v>60</v>
      </c>
      <c r="B151" s="48"/>
      <c r="D151">
        <v>1</v>
      </c>
      <c r="E151">
        <v>1</v>
      </c>
      <c r="F151">
        <v>1</v>
      </c>
      <c r="G151" s="49"/>
      <c r="H151" t="s">
        <v>245</v>
      </c>
      <c r="I151" t="s">
        <v>246</v>
      </c>
      <c r="J151" s="19">
        <v>4</v>
      </c>
      <c r="K151" s="34"/>
      <c r="L151" s="21">
        <v>175.13732000024885</v>
      </c>
      <c r="M151" s="61">
        <v>29.3</v>
      </c>
      <c r="N151" s="21">
        <v>11.713477633477634</v>
      </c>
      <c r="O151" s="21">
        <v>2.2607464326979425</v>
      </c>
      <c r="P151" s="21">
        <f t="shared" si="33"/>
        <v>6.688167680915176E-2</v>
      </c>
      <c r="Q151" s="21">
        <f t="shared" si="34"/>
        <v>1.2908421989640649E-2</v>
      </c>
      <c r="R151" s="25">
        <v>1</v>
      </c>
      <c r="S151">
        <v>0.25</v>
      </c>
      <c r="T151">
        <v>0.25</v>
      </c>
      <c r="U151">
        <v>0.25</v>
      </c>
      <c r="V151">
        <v>0.05</v>
      </c>
      <c r="W151">
        <v>1</v>
      </c>
      <c r="X151">
        <v>0</v>
      </c>
      <c r="Y151">
        <v>1</v>
      </c>
      <c r="Z151">
        <v>1</v>
      </c>
      <c r="AA151">
        <v>1</v>
      </c>
      <c r="AB151" s="52">
        <f t="shared" si="31"/>
        <v>-2.7048302386128125</v>
      </c>
      <c r="AC151" s="21">
        <f t="shared" si="31"/>
        <v>-1.3223614499884861</v>
      </c>
      <c r="AD151" s="21">
        <f t="shared" si="31"/>
        <v>-1.9671492644456818</v>
      </c>
      <c r="AE151" s="21">
        <f t="shared" si="31"/>
        <v>-2.0319212524213324</v>
      </c>
      <c r="AF151" s="21">
        <f t="shared" si="31"/>
        <v>-0.36894938595781501</v>
      </c>
      <c r="AG151" s="21">
        <f t="shared" si="31"/>
        <v>-4.111982791178411</v>
      </c>
      <c r="AH151" s="21" t="str">
        <f t="shared" si="31"/>
        <v>na</v>
      </c>
      <c r="AI151" s="21">
        <f t="shared" si="31"/>
        <v>-3.399173633199243</v>
      </c>
      <c r="AJ151" s="21">
        <f t="shared" si="31"/>
        <v>-3.6884048708356536</v>
      </c>
      <c r="AK151" s="21">
        <f t="shared" si="31"/>
        <v>-4.9563369735474998</v>
      </c>
      <c r="AL151" s="52">
        <f t="shared" si="32"/>
        <v>3.7250491141908107E-2</v>
      </c>
      <c r="AM151" s="21">
        <f t="shared" si="32"/>
        <v>8.9033272655227261E-3</v>
      </c>
      <c r="AN151" s="21">
        <f t="shared" si="32"/>
        <v>1.9702739116381145E-2</v>
      </c>
      <c r="AO151" s="21">
        <f t="shared" si="32"/>
        <v>2.1021597808958774E-2</v>
      </c>
      <c r="AP151" s="21">
        <f t="shared" si="32"/>
        <v>6.9308350188130826E-4</v>
      </c>
      <c r="AQ151" s="21">
        <f t="shared" si="32"/>
        <v>8.6090366004185709E-2</v>
      </c>
      <c r="AR151" s="21" t="str">
        <f t="shared" si="32"/>
        <v>na</v>
      </c>
      <c r="AS151" s="21">
        <f t="shared" si="32"/>
        <v>5.8829976644662302E-2</v>
      </c>
      <c r="AT151" s="21">
        <f t="shared" si="32"/>
        <v>6.9267442206027471E-2</v>
      </c>
      <c r="AU151" s="53">
        <f t="shared" si="32"/>
        <v>0.12507589772513469</v>
      </c>
    </row>
    <row r="152" spans="1:47" ht="16.5" x14ac:dyDescent="0.35">
      <c r="A152" s="1" t="s">
        <v>85</v>
      </c>
      <c r="B152" s="48"/>
      <c r="G152" s="49">
        <v>1</v>
      </c>
      <c r="H152" t="s">
        <v>245</v>
      </c>
      <c r="I152" t="s">
        <v>246</v>
      </c>
      <c r="J152" s="19">
        <v>20</v>
      </c>
      <c r="K152" s="34"/>
      <c r="L152" s="21">
        <v>4.3976945460334589</v>
      </c>
      <c r="M152" s="61">
        <v>29.3</v>
      </c>
      <c r="N152" s="21">
        <v>5.191919191919192</v>
      </c>
      <c r="O152" s="21">
        <v>6.9042663798121904</v>
      </c>
      <c r="P152" s="21">
        <f t="shared" si="33"/>
        <v>1.1806002298640981</v>
      </c>
      <c r="Q152" s="21">
        <f t="shared" si="34"/>
        <v>1.569974064260456</v>
      </c>
      <c r="R152" s="25">
        <v>1</v>
      </c>
      <c r="S152" s="3">
        <v>1</v>
      </c>
      <c r="T152" s="3">
        <v>0.25</v>
      </c>
      <c r="U152" s="3">
        <v>0.375</v>
      </c>
      <c r="V152" s="3">
        <v>0.1</v>
      </c>
      <c r="W152" s="3">
        <v>0.05</v>
      </c>
      <c r="X152" s="3">
        <v>0.25</v>
      </c>
      <c r="Y152" s="3">
        <v>0</v>
      </c>
      <c r="Z152" s="3">
        <v>0</v>
      </c>
      <c r="AA152" s="3">
        <v>1</v>
      </c>
      <c r="AB152" s="52">
        <f t="shared" ref="AB152:AK177" si="35">IF(R152&gt;0,(R152/R$190)*LN($P152),"na")</f>
        <v>0.16602297852551554</v>
      </c>
      <c r="AC152" s="21">
        <f t="shared" si="35"/>
        <v>0.32466715800545259</v>
      </c>
      <c r="AD152" s="21">
        <f t="shared" si="35"/>
        <v>0.12074398438219312</v>
      </c>
      <c r="AE152" s="21">
        <f t="shared" si="35"/>
        <v>0.18707955141167845</v>
      </c>
      <c r="AF152" s="21">
        <f t="shared" si="35"/>
        <v>4.529236260926376E-2</v>
      </c>
      <c r="AG152" s="21">
        <f t="shared" si="35"/>
        <v>1.2619713076470578E-2</v>
      </c>
      <c r="AH152" s="21">
        <f t="shared" si="35"/>
        <v>8.0149024115766118E-2</v>
      </c>
      <c r="AI152" s="21" t="str">
        <f t="shared" si="35"/>
        <v>na</v>
      </c>
      <c r="AJ152" s="21" t="str">
        <f t="shared" si="35"/>
        <v>na</v>
      </c>
      <c r="AK152" s="21">
        <f t="shared" si="35"/>
        <v>0.30422087685122395</v>
      </c>
      <c r="AL152" s="52">
        <f t="shared" ref="AL152:AU177" si="36">IF(R152&gt;0,(((R152/R$190)^2)*($Q152^2))/($P152^2),"na")</f>
        <v>1.7683947996169953</v>
      </c>
      <c r="AM152" s="21">
        <f t="shared" si="36"/>
        <v>6.762691026288401</v>
      </c>
      <c r="AN152" s="21">
        <f t="shared" si="36"/>
        <v>0.9353493154998983</v>
      </c>
      <c r="AO152" s="21">
        <f t="shared" si="36"/>
        <v>2.2454090399134436</v>
      </c>
      <c r="AP152" s="21">
        <f t="shared" si="36"/>
        <v>0.1316111785756669</v>
      </c>
      <c r="AQ152" s="21">
        <f t="shared" si="36"/>
        <v>1.0217432768802374E-2</v>
      </c>
      <c r="AR152" s="21">
        <f t="shared" si="36"/>
        <v>0.41213481655758749</v>
      </c>
      <c r="AS152" s="21" t="str">
        <f t="shared" si="36"/>
        <v>na</v>
      </c>
      <c r="AT152" s="21" t="str">
        <f t="shared" si="36"/>
        <v>na</v>
      </c>
      <c r="AU152" s="53">
        <f t="shared" si="36"/>
        <v>5.9377355925843389</v>
      </c>
    </row>
    <row r="153" spans="1:47" ht="16.5" x14ac:dyDescent="0.35">
      <c r="A153" s="1" t="s">
        <v>183</v>
      </c>
      <c r="B153" s="48"/>
      <c r="D153">
        <v>1</v>
      </c>
      <c r="F153">
        <v>1</v>
      </c>
      <c r="G153" s="49"/>
      <c r="H153" t="s">
        <v>245</v>
      </c>
      <c r="I153" t="s">
        <v>246</v>
      </c>
      <c r="J153" s="19">
        <v>18</v>
      </c>
      <c r="K153" s="34"/>
      <c r="L153" s="21">
        <v>0.23296939077970305</v>
      </c>
      <c r="M153" s="61">
        <v>29.3</v>
      </c>
      <c r="N153" s="21">
        <v>0</v>
      </c>
      <c r="O153" s="21">
        <v>0</v>
      </c>
      <c r="P153" s="21">
        <f t="shared" si="33"/>
        <v>0.01</v>
      </c>
      <c r="Q153" s="21">
        <f t="shared" si="34"/>
        <v>0.01</v>
      </c>
      <c r="R153" s="23">
        <v>1</v>
      </c>
      <c r="S153">
        <v>0</v>
      </c>
      <c r="T153">
        <v>0.125</v>
      </c>
      <c r="U153">
        <v>0.25</v>
      </c>
      <c r="V153">
        <v>1</v>
      </c>
      <c r="W153">
        <v>0.25</v>
      </c>
      <c r="X153" s="3">
        <v>0.25</v>
      </c>
      <c r="Y153">
        <v>1</v>
      </c>
      <c r="Z153">
        <v>0</v>
      </c>
      <c r="AA153">
        <v>0.25</v>
      </c>
      <c r="AB153" s="52">
        <f t="shared" si="35"/>
        <v>-4.6051701859880909</v>
      </c>
      <c r="AC153" s="21" t="str">
        <f t="shared" si="35"/>
        <v>na</v>
      </c>
      <c r="AD153" s="21">
        <f t="shared" si="35"/>
        <v>-1.6746073403593058</v>
      </c>
      <c r="AE153" s="21">
        <f t="shared" si="35"/>
        <v>-3.4594937006934927</v>
      </c>
      <c r="AF153" s="21">
        <f t="shared" si="35"/>
        <v>-12.56326321775316</v>
      </c>
      <c r="AG153" s="21">
        <f t="shared" si="35"/>
        <v>-1.7502374349510512</v>
      </c>
      <c r="AH153" s="21">
        <f t="shared" si="35"/>
        <v>-2.2231856070287335</v>
      </c>
      <c r="AI153" s="21">
        <f t="shared" si="35"/>
        <v>-5.7873403103605128</v>
      </c>
      <c r="AJ153" s="21" t="str">
        <f t="shared" si="35"/>
        <v>na</v>
      </c>
      <c r="AK153" s="21">
        <f t="shared" si="35"/>
        <v>-2.1096310349219185</v>
      </c>
      <c r="AL153" s="52">
        <f t="shared" si="36"/>
        <v>1</v>
      </c>
      <c r="AM153" s="21" t="str">
        <f t="shared" si="36"/>
        <v>na</v>
      </c>
      <c r="AN153" s="21">
        <f t="shared" si="36"/>
        <v>0.13223140495867769</v>
      </c>
      <c r="AO153" s="21">
        <f t="shared" si="36"/>
        <v>0.56433075550267697</v>
      </c>
      <c r="AP153" s="21">
        <f t="shared" si="36"/>
        <v>7.4424092744545316</v>
      </c>
      <c r="AQ153" s="21">
        <f t="shared" si="36"/>
        <v>0.14444501831569651</v>
      </c>
      <c r="AR153" s="21">
        <f t="shared" si="36"/>
        <v>0.23305588585017831</v>
      </c>
      <c r="AS153" s="21">
        <f t="shared" si="36"/>
        <v>1.5793074088753833</v>
      </c>
      <c r="AT153" s="21" t="str">
        <f t="shared" si="36"/>
        <v>na</v>
      </c>
      <c r="AU153" s="53">
        <f t="shared" si="36"/>
        <v>0.20985612184388749</v>
      </c>
    </row>
    <row r="154" spans="1:47" ht="16.5" x14ac:dyDescent="0.35">
      <c r="A154" s="1" t="s">
        <v>61</v>
      </c>
      <c r="B154" s="48">
        <v>1</v>
      </c>
      <c r="D154">
        <v>1</v>
      </c>
      <c r="E154">
        <v>1</v>
      </c>
      <c r="F154">
        <v>1</v>
      </c>
      <c r="G154" s="49">
        <v>1</v>
      </c>
      <c r="H154" t="s">
        <v>245</v>
      </c>
      <c r="I154" t="s">
        <v>246</v>
      </c>
      <c r="J154" s="19">
        <v>9</v>
      </c>
      <c r="K154" s="34"/>
      <c r="L154" s="21">
        <v>22.48746709587428</v>
      </c>
      <c r="M154" s="61">
        <v>29.3</v>
      </c>
      <c r="N154" s="21">
        <v>0.98064574314574315</v>
      </c>
      <c r="O154" s="21">
        <v>1.4187296315452755</v>
      </c>
      <c r="P154" s="21">
        <f t="shared" si="33"/>
        <v>4.3608545994300078E-2</v>
      </c>
      <c r="Q154" s="21">
        <f t="shared" si="34"/>
        <v>6.3089792438454154E-2</v>
      </c>
      <c r="R154" s="25">
        <v>1</v>
      </c>
      <c r="S154">
        <v>0</v>
      </c>
      <c r="T154">
        <v>0.25</v>
      </c>
      <c r="U154">
        <v>0.25</v>
      </c>
      <c r="V154">
        <v>0.15</v>
      </c>
      <c r="W154">
        <v>1</v>
      </c>
      <c r="X154">
        <v>0</v>
      </c>
      <c r="Y154">
        <v>1</v>
      </c>
      <c r="Z154">
        <v>0</v>
      </c>
      <c r="AA154">
        <v>0</v>
      </c>
      <c r="AB154" s="52">
        <f t="shared" si="35"/>
        <v>-3.1325021387908314</v>
      </c>
      <c r="AC154" s="21" t="str">
        <f t="shared" si="35"/>
        <v>na</v>
      </c>
      <c r="AD154" s="21">
        <f t="shared" si="35"/>
        <v>-2.2781833736660593</v>
      </c>
      <c r="AE154" s="21">
        <f t="shared" si="35"/>
        <v>-2.3531967286526245</v>
      </c>
      <c r="AF154" s="21">
        <f t="shared" si="35"/>
        <v>-1.2818564996646271</v>
      </c>
      <c r="AG154" s="21">
        <f t="shared" si="35"/>
        <v>-4.7621454034924779</v>
      </c>
      <c r="AH154" s="21" t="str">
        <f t="shared" si="35"/>
        <v>na</v>
      </c>
      <c r="AI154" s="21">
        <f t="shared" si="35"/>
        <v>-3.9366310403195119</v>
      </c>
      <c r="AJ154" s="21" t="str">
        <f t="shared" si="35"/>
        <v>na</v>
      </c>
      <c r="AK154" s="21" t="str">
        <f t="shared" si="35"/>
        <v>na</v>
      </c>
      <c r="AL154" s="52">
        <f t="shared" si="36"/>
        <v>2.0930277388227121</v>
      </c>
      <c r="AM154" s="21" t="str">
        <f t="shared" si="36"/>
        <v>na</v>
      </c>
      <c r="AN154" s="21">
        <f t="shared" si="36"/>
        <v>1.107055994088046</v>
      </c>
      <c r="AO154" s="21">
        <f t="shared" si="36"/>
        <v>1.1811599251378808</v>
      </c>
      <c r="AP154" s="21">
        <f t="shared" si="36"/>
        <v>0.35048630373985684</v>
      </c>
      <c r="AQ154" s="21">
        <f t="shared" si="36"/>
        <v>4.8372388811121203</v>
      </c>
      <c r="AR154" s="21" t="str">
        <f t="shared" si="36"/>
        <v>na</v>
      </c>
      <c r="AS154" s="21">
        <f t="shared" si="36"/>
        <v>3.3055342149044002</v>
      </c>
      <c r="AT154" s="21" t="str">
        <f t="shared" si="36"/>
        <v>na</v>
      </c>
      <c r="AU154" s="53" t="str">
        <f t="shared" si="36"/>
        <v>na</v>
      </c>
    </row>
    <row r="155" spans="1:47" ht="16.5" x14ac:dyDescent="0.35">
      <c r="A155" s="1" t="s">
        <v>98</v>
      </c>
      <c r="B155" s="48">
        <v>1</v>
      </c>
      <c r="C155">
        <v>1</v>
      </c>
      <c r="D155">
        <v>1</v>
      </c>
      <c r="G155" s="49">
        <v>1</v>
      </c>
      <c r="H155" t="s">
        <v>245</v>
      </c>
      <c r="I155" t="s">
        <v>246</v>
      </c>
      <c r="J155" s="19">
        <v>3</v>
      </c>
      <c r="K155" s="34"/>
      <c r="L155" s="21">
        <v>8.2403505783630635</v>
      </c>
      <c r="M155" s="61">
        <v>29.3</v>
      </c>
      <c r="N155" s="21">
        <v>5.1136363636363633E-2</v>
      </c>
      <c r="O155" s="21">
        <v>0.21916530051468253</v>
      </c>
      <c r="P155" s="21">
        <f t="shared" si="33"/>
        <v>0.01</v>
      </c>
      <c r="Q155" s="21">
        <f t="shared" si="34"/>
        <v>2.6596599068266759E-2</v>
      </c>
      <c r="R155" s="23">
        <v>1</v>
      </c>
      <c r="S155">
        <v>0.25</v>
      </c>
      <c r="T155">
        <v>0</v>
      </c>
      <c r="U155">
        <v>1</v>
      </c>
      <c r="V155">
        <v>0.3</v>
      </c>
      <c r="W155">
        <v>0.25</v>
      </c>
      <c r="X155">
        <v>0.25</v>
      </c>
      <c r="Y155">
        <v>0</v>
      </c>
      <c r="Z155">
        <v>0</v>
      </c>
      <c r="AA155">
        <v>0.125</v>
      </c>
      <c r="AB155" s="52">
        <f t="shared" si="35"/>
        <v>-4.6051701859880909</v>
      </c>
      <c r="AC155" s="21">
        <f t="shared" si="35"/>
        <v>-2.2514165353719555</v>
      </c>
      <c r="AD155" s="21" t="str">
        <f t="shared" si="35"/>
        <v>na</v>
      </c>
      <c r="AE155" s="21">
        <f t="shared" si="35"/>
        <v>-13.837974802773971</v>
      </c>
      <c r="AF155" s="21">
        <f t="shared" si="35"/>
        <v>-3.7689789653259482</v>
      </c>
      <c r="AG155" s="21">
        <f t="shared" si="35"/>
        <v>-1.7502374349510512</v>
      </c>
      <c r="AH155" s="21">
        <f t="shared" si="35"/>
        <v>-2.2231856070287335</v>
      </c>
      <c r="AI155" s="21" t="str">
        <f t="shared" si="35"/>
        <v>na</v>
      </c>
      <c r="AJ155" s="21" t="str">
        <f t="shared" si="35"/>
        <v>na</v>
      </c>
      <c r="AK155" s="21">
        <f t="shared" si="35"/>
        <v>-1.0548155174609593</v>
      </c>
      <c r="AL155" s="52">
        <f t="shared" si="36"/>
        <v>7.0737908199812818</v>
      </c>
      <c r="AM155" s="21">
        <f t="shared" si="36"/>
        <v>1.6907233367263903</v>
      </c>
      <c r="AN155" s="21" t="str">
        <f t="shared" si="36"/>
        <v>na</v>
      </c>
      <c r="AO155" s="21">
        <f t="shared" si="36"/>
        <v>63.871323483327004</v>
      </c>
      <c r="AP155" s="21">
        <f t="shared" si="36"/>
        <v>4.7381441763762009</v>
      </c>
      <c r="AQ155" s="21">
        <f t="shared" si="36"/>
        <v>1.021773844553602</v>
      </c>
      <c r="AR155" s="21">
        <f t="shared" si="36"/>
        <v>1.648588585869597</v>
      </c>
      <c r="AS155" s="21" t="str">
        <f t="shared" si="36"/>
        <v>na</v>
      </c>
      <c r="AT155" s="21" t="str">
        <f t="shared" si="36"/>
        <v>na</v>
      </c>
      <c r="AU155" s="53">
        <f t="shared" si="36"/>
        <v>0.37111957705404114</v>
      </c>
    </row>
    <row r="156" spans="1:47" ht="16.5" x14ac:dyDescent="0.35">
      <c r="A156" s="1" t="s">
        <v>107</v>
      </c>
      <c r="B156" s="48"/>
      <c r="D156">
        <v>1</v>
      </c>
      <c r="G156" s="49"/>
      <c r="H156" t="s">
        <v>245</v>
      </c>
      <c r="I156" t="s">
        <v>246</v>
      </c>
      <c r="J156" s="19">
        <v>18</v>
      </c>
      <c r="K156" s="34"/>
      <c r="L156" s="21">
        <v>5.3845413593385913</v>
      </c>
      <c r="M156" s="61">
        <v>29.3</v>
      </c>
      <c r="N156" s="21">
        <v>5.1136363636363633E-2</v>
      </c>
      <c r="O156" s="21">
        <v>0.21916530051468253</v>
      </c>
      <c r="P156" s="21">
        <f t="shared" si="33"/>
        <v>0.01</v>
      </c>
      <c r="Q156" s="21">
        <f t="shared" si="34"/>
        <v>4.0702686800720131E-2</v>
      </c>
      <c r="R156" s="23">
        <v>1</v>
      </c>
      <c r="S156">
        <v>1</v>
      </c>
      <c r="T156">
        <v>0.25</v>
      </c>
      <c r="U156">
        <v>0.25</v>
      </c>
      <c r="V156">
        <v>0.3</v>
      </c>
      <c r="W156">
        <v>0.25</v>
      </c>
      <c r="X156">
        <v>0</v>
      </c>
      <c r="Y156">
        <v>0</v>
      </c>
      <c r="Z156">
        <v>0</v>
      </c>
      <c r="AA156">
        <v>0</v>
      </c>
      <c r="AB156" s="52">
        <f t="shared" si="35"/>
        <v>-4.6051701859880909</v>
      </c>
      <c r="AC156" s="21">
        <f t="shared" si="35"/>
        <v>-9.0056661414878221</v>
      </c>
      <c r="AD156" s="21">
        <f t="shared" si="35"/>
        <v>-3.3492146807186116</v>
      </c>
      <c r="AE156" s="21">
        <f t="shared" si="35"/>
        <v>-3.4594937006934927</v>
      </c>
      <c r="AF156" s="21">
        <f t="shared" si="35"/>
        <v>-3.7689789653259482</v>
      </c>
      <c r="AG156" s="21">
        <f t="shared" si="35"/>
        <v>-1.7502374349510512</v>
      </c>
      <c r="AH156" s="21" t="str">
        <f t="shared" si="35"/>
        <v>na</v>
      </c>
      <c r="AI156" s="21" t="str">
        <f t="shared" si="35"/>
        <v>na</v>
      </c>
      <c r="AJ156" s="21" t="str">
        <f t="shared" si="35"/>
        <v>na</v>
      </c>
      <c r="AK156" s="21" t="str">
        <f t="shared" si="35"/>
        <v>na</v>
      </c>
      <c r="AL156" s="52">
        <f t="shared" si="36"/>
        <v>16.567087127975167</v>
      </c>
      <c r="AM156" s="21">
        <f t="shared" si="36"/>
        <v>63.355813688414656</v>
      </c>
      <c r="AN156" s="21">
        <f t="shared" si="36"/>
        <v>8.7627568280199242</v>
      </c>
      <c r="AO156" s="21">
        <f t="shared" si="36"/>
        <v>9.3493167954089014</v>
      </c>
      <c r="AP156" s="21">
        <f t="shared" si="36"/>
        <v>11.09691386027448</v>
      </c>
      <c r="AQ156" s="21">
        <f t="shared" si="36"/>
        <v>2.3930332036381126</v>
      </c>
      <c r="AR156" s="21" t="str">
        <f t="shared" si="36"/>
        <v>na</v>
      </c>
      <c r="AS156" s="21" t="str">
        <f t="shared" si="36"/>
        <v>na</v>
      </c>
      <c r="AT156" s="21" t="str">
        <f t="shared" si="36"/>
        <v>na</v>
      </c>
      <c r="AU156" s="53" t="str">
        <f t="shared" si="36"/>
        <v>na</v>
      </c>
    </row>
    <row r="157" spans="1:47" ht="16.5" x14ac:dyDescent="0.35">
      <c r="A157" s="1" t="s">
        <v>108</v>
      </c>
      <c r="B157" s="48">
        <v>1</v>
      </c>
      <c r="D157">
        <v>1</v>
      </c>
      <c r="E157">
        <v>1</v>
      </c>
      <c r="F157">
        <v>1</v>
      </c>
      <c r="G157" s="49">
        <v>1</v>
      </c>
      <c r="H157" t="s">
        <v>245</v>
      </c>
      <c r="I157" t="s">
        <v>246</v>
      </c>
      <c r="J157" s="19">
        <v>2</v>
      </c>
      <c r="K157" s="34"/>
      <c r="L157" s="21">
        <v>211.72546804336051</v>
      </c>
      <c r="M157" s="61">
        <v>29.3</v>
      </c>
      <c r="N157" s="21">
        <v>7.3815945165945163</v>
      </c>
      <c r="O157" s="21">
        <v>5.3241474266683957</v>
      </c>
      <c r="P157" s="21">
        <f t="shared" si="33"/>
        <v>3.4863989603191224E-2</v>
      </c>
      <c r="Q157" s="21">
        <f t="shared" si="34"/>
        <v>2.5146466676262261E-2</v>
      </c>
      <c r="R157" s="23">
        <v>1</v>
      </c>
      <c r="S157">
        <v>0.125</v>
      </c>
      <c r="T157">
        <v>0.125</v>
      </c>
      <c r="U157">
        <v>0.125</v>
      </c>
      <c r="V157">
        <v>0.15</v>
      </c>
      <c r="W157">
        <v>1</v>
      </c>
      <c r="X157">
        <v>0</v>
      </c>
      <c r="Y157">
        <v>1</v>
      </c>
      <c r="Z157">
        <v>0</v>
      </c>
      <c r="AA157">
        <v>1</v>
      </c>
      <c r="AB157" s="52">
        <f t="shared" si="35"/>
        <v>-3.3563007989903575</v>
      </c>
      <c r="AC157" s="21">
        <f t="shared" si="35"/>
        <v>-0.82042908419764293</v>
      </c>
      <c r="AD157" s="21">
        <f t="shared" si="35"/>
        <v>-1.2204730178146754</v>
      </c>
      <c r="AE157" s="21">
        <f t="shared" si="35"/>
        <v>-1.2606593244988171</v>
      </c>
      <c r="AF157" s="21">
        <f t="shared" si="35"/>
        <v>-1.3734375280190831</v>
      </c>
      <c r="AG157" s="21">
        <f t="shared" si="35"/>
        <v>-5.1023723893831692</v>
      </c>
      <c r="AH157" s="21" t="str">
        <f t="shared" si="35"/>
        <v>na</v>
      </c>
      <c r="AI157" s="21">
        <f t="shared" si="35"/>
        <v>-4.2178799312982269</v>
      </c>
      <c r="AJ157" s="21" t="str">
        <f t="shared" si="35"/>
        <v>na</v>
      </c>
      <c r="AK157" s="21">
        <f t="shared" si="35"/>
        <v>-6.1500930841834478</v>
      </c>
      <c r="AL157" s="52">
        <f t="shared" si="36"/>
        <v>0.52023524959110345</v>
      </c>
      <c r="AM157" s="21">
        <f t="shared" si="36"/>
        <v>3.1085661827419016E-2</v>
      </c>
      <c r="AN157" s="21">
        <f t="shared" si="36"/>
        <v>6.8791437962459956E-2</v>
      </c>
      <c r="AO157" s="21">
        <f t="shared" si="36"/>
        <v>7.3396187860217774E-2</v>
      </c>
      <c r="AP157" s="21">
        <f t="shared" si="36"/>
        <v>8.7115582045237408E-2</v>
      </c>
      <c r="AQ157" s="21">
        <f t="shared" si="36"/>
        <v>1.2023262424905261</v>
      </c>
      <c r="AR157" s="21" t="str">
        <f t="shared" si="36"/>
        <v>na</v>
      </c>
      <c r="AS157" s="21">
        <f t="shared" si="36"/>
        <v>0.82161138403736389</v>
      </c>
      <c r="AT157" s="21" t="str">
        <f t="shared" si="36"/>
        <v>na</v>
      </c>
      <c r="AU157" s="53">
        <f t="shared" si="36"/>
        <v>1.7467928308108132</v>
      </c>
    </row>
    <row r="158" spans="1:47" ht="16.5" x14ac:dyDescent="0.35">
      <c r="A158" s="1" t="s">
        <v>109</v>
      </c>
      <c r="B158" s="48"/>
      <c r="D158">
        <v>1</v>
      </c>
      <c r="G158" s="49"/>
      <c r="H158" t="s">
        <v>245</v>
      </c>
      <c r="I158" t="s">
        <v>246</v>
      </c>
      <c r="J158" s="19">
        <v>9</v>
      </c>
      <c r="K158" s="34"/>
      <c r="L158" s="21">
        <v>0.36460455952089277</v>
      </c>
      <c r="M158" s="61">
        <v>29.3</v>
      </c>
      <c r="N158" s="21">
        <v>0</v>
      </c>
      <c r="O158" s="21">
        <v>0</v>
      </c>
      <c r="P158" s="21">
        <f t="shared" si="33"/>
        <v>0.01</v>
      </c>
      <c r="Q158" s="21">
        <f t="shared" si="34"/>
        <v>0.01</v>
      </c>
      <c r="R158" s="23">
        <v>1</v>
      </c>
      <c r="S158">
        <v>0.25</v>
      </c>
      <c r="T158">
        <v>0</v>
      </c>
      <c r="U158">
        <v>0.375</v>
      </c>
      <c r="V158">
        <v>1</v>
      </c>
      <c r="W158">
        <v>1</v>
      </c>
      <c r="X158">
        <v>0</v>
      </c>
      <c r="Y158">
        <v>1</v>
      </c>
      <c r="Z158">
        <v>1</v>
      </c>
      <c r="AA158">
        <v>0</v>
      </c>
      <c r="AB158" s="52">
        <f t="shared" si="35"/>
        <v>-4.6051701859880909</v>
      </c>
      <c r="AC158" s="21">
        <f t="shared" si="35"/>
        <v>-2.2514165353719555</v>
      </c>
      <c r="AD158" s="21" t="str">
        <f t="shared" si="35"/>
        <v>na</v>
      </c>
      <c r="AE158" s="21">
        <f t="shared" si="35"/>
        <v>-5.1892405510402382</v>
      </c>
      <c r="AF158" s="21">
        <f t="shared" si="35"/>
        <v>-12.56326321775316</v>
      </c>
      <c r="AG158" s="21">
        <f t="shared" si="35"/>
        <v>-7.0009497398042049</v>
      </c>
      <c r="AH158" s="21" t="str">
        <f t="shared" si="35"/>
        <v>na</v>
      </c>
      <c r="AI158" s="21">
        <f t="shared" si="35"/>
        <v>-5.7873403103605128</v>
      </c>
      <c r="AJ158" s="21">
        <f t="shared" si="35"/>
        <v>-6.2797775263473969</v>
      </c>
      <c r="AK158" s="21" t="str">
        <f t="shared" si="35"/>
        <v>na</v>
      </c>
      <c r="AL158" s="52">
        <f t="shared" si="36"/>
        <v>1</v>
      </c>
      <c r="AM158" s="21">
        <f t="shared" si="36"/>
        <v>0.23901234567901236</v>
      </c>
      <c r="AN158" s="21" t="str">
        <f t="shared" si="36"/>
        <v>na</v>
      </c>
      <c r="AO158" s="21">
        <f t="shared" si="36"/>
        <v>1.2697441998810231</v>
      </c>
      <c r="AP158" s="21">
        <f t="shared" si="36"/>
        <v>7.4424092744545316</v>
      </c>
      <c r="AQ158" s="21">
        <f t="shared" si="36"/>
        <v>2.3111202930511441</v>
      </c>
      <c r="AR158" s="21" t="str">
        <f t="shared" si="36"/>
        <v>na</v>
      </c>
      <c r="AS158" s="21">
        <f t="shared" si="36"/>
        <v>1.5793074088753833</v>
      </c>
      <c r="AT158" s="21">
        <f t="shared" si="36"/>
        <v>1.8595041322314052</v>
      </c>
      <c r="AU158" s="53" t="str">
        <f t="shared" si="36"/>
        <v>na</v>
      </c>
    </row>
    <row r="159" spans="1:47" ht="16.5" x14ac:dyDescent="0.35">
      <c r="A159" s="1" t="s">
        <v>232</v>
      </c>
      <c r="B159" s="48">
        <v>1</v>
      </c>
      <c r="C159">
        <v>1</v>
      </c>
      <c r="E159">
        <v>1</v>
      </c>
      <c r="G159" s="49">
        <v>1</v>
      </c>
      <c r="H159" t="s">
        <v>245</v>
      </c>
      <c r="I159" t="s">
        <v>246</v>
      </c>
      <c r="J159" s="19">
        <v>50</v>
      </c>
      <c r="K159" s="34"/>
      <c r="L159" s="21">
        <v>2.5008742485119209</v>
      </c>
      <c r="M159" s="61">
        <v>29.3</v>
      </c>
      <c r="N159" s="21">
        <v>0</v>
      </c>
      <c r="O159" s="21">
        <v>0</v>
      </c>
      <c r="P159" s="21">
        <f t="shared" si="33"/>
        <v>0.01</v>
      </c>
      <c r="Q159" s="21">
        <f t="shared" si="34"/>
        <v>0.01</v>
      </c>
      <c r="R159" s="23">
        <v>1</v>
      </c>
      <c r="S159">
        <v>1</v>
      </c>
      <c r="T159">
        <v>0.375</v>
      </c>
      <c r="U159">
        <v>0.125</v>
      </c>
      <c r="V159">
        <v>0.1</v>
      </c>
      <c r="W159">
        <v>0.05</v>
      </c>
      <c r="X159">
        <v>0</v>
      </c>
      <c r="Y159">
        <v>0</v>
      </c>
      <c r="Z159">
        <v>0</v>
      </c>
      <c r="AA159">
        <v>0.125</v>
      </c>
      <c r="AB159" s="52">
        <f t="shared" si="35"/>
        <v>-4.6051701859880909</v>
      </c>
      <c r="AC159" s="21">
        <f t="shared" si="35"/>
        <v>-9.0056661414878221</v>
      </c>
      <c r="AD159" s="21">
        <f t="shared" si="35"/>
        <v>-5.0238220210779172</v>
      </c>
      <c r="AE159" s="21">
        <f t="shared" si="35"/>
        <v>-1.7297468503467464</v>
      </c>
      <c r="AF159" s="21">
        <f t="shared" si="35"/>
        <v>-1.2563263217753162</v>
      </c>
      <c r="AG159" s="21">
        <f t="shared" si="35"/>
        <v>-0.35004748699021027</v>
      </c>
      <c r="AH159" s="21" t="str">
        <f t="shared" si="35"/>
        <v>na</v>
      </c>
      <c r="AI159" s="21" t="str">
        <f t="shared" si="35"/>
        <v>na</v>
      </c>
      <c r="AJ159" s="21" t="str">
        <f t="shared" si="35"/>
        <v>na</v>
      </c>
      <c r="AK159" s="21">
        <f t="shared" si="35"/>
        <v>-1.0548155174609593</v>
      </c>
      <c r="AL159" s="52">
        <f t="shared" si="36"/>
        <v>1</v>
      </c>
      <c r="AM159" s="21">
        <f t="shared" si="36"/>
        <v>3.8241975308641978</v>
      </c>
      <c r="AN159" s="21">
        <f t="shared" si="36"/>
        <v>1.190082644628099</v>
      </c>
      <c r="AO159" s="21">
        <f t="shared" si="36"/>
        <v>0.14108268887566924</v>
      </c>
      <c r="AP159" s="21">
        <f t="shared" si="36"/>
        <v>7.4424092744545325E-2</v>
      </c>
      <c r="AQ159" s="21">
        <f t="shared" si="36"/>
        <v>5.7778007326278608E-3</v>
      </c>
      <c r="AR159" s="21" t="str">
        <f t="shared" si="36"/>
        <v>na</v>
      </c>
      <c r="AS159" s="21" t="str">
        <f t="shared" si="36"/>
        <v>na</v>
      </c>
      <c r="AT159" s="21" t="str">
        <f t="shared" si="36"/>
        <v>na</v>
      </c>
      <c r="AU159" s="53">
        <f t="shared" si="36"/>
        <v>5.2464030460971874E-2</v>
      </c>
    </row>
    <row r="160" spans="1:47" ht="16.5" x14ac:dyDescent="0.35">
      <c r="A160" s="14" t="s">
        <v>62</v>
      </c>
      <c r="B160" s="33"/>
      <c r="C160" s="15"/>
      <c r="D160" s="15">
        <v>1</v>
      </c>
      <c r="E160" s="15">
        <v>1</v>
      </c>
      <c r="F160" s="15"/>
      <c r="G160" s="37"/>
      <c r="H160" t="s">
        <v>245</v>
      </c>
      <c r="I160" t="s">
        <v>246</v>
      </c>
      <c r="J160" s="19">
        <v>2</v>
      </c>
      <c r="K160" s="34"/>
      <c r="L160" s="21">
        <v>33.293884076874967</v>
      </c>
      <c r="M160" s="61">
        <v>29.3</v>
      </c>
      <c r="N160" s="21">
        <v>0.77796176046176047</v>
      </c>
      <c r="O160" s="21">
        <v>1.6344184607379872</v>
      </c>
      <c r="P160" s="21">
        <f t="shared" si="33"/>
        <v>2.3366506553139342E-2</v>
      </c>
      <c r="Q160" s="21">
        <f t="shared" si="34"/>
        <v>4.909065151317716E-2</v>
      </c>
      <c r="R160" s="26">
        <v>1</v>
      </c>
      <c r="S160" s="15">
        <v>0.25</v>
      </c>
      <c r="T160" s="15">
        <v>0</v>
      </c>
      <c r="U160" s="15">
        <v>0.25</v>
      </c>
      <c r="V160" s="15">
        <v>0.15</v>
      </c>
      <c r="W160" s="15">
        <v>1</v>
      </c>
      <c r="X160" s="15">
        <v>0</v>
      </c>
      <c r="Y160" s="15">
        <v>0.25</v>
      </c>
      <c r="Z160" s="15">
        <v>0</v>
      </c>
      <c r="AA160" s="15">
        <v>0.25</v>
      </c>
      <c r="AB160" s="52">
        <f t="shared" si="35"/>
        <v>-3.7564516258526077</v>
      </c>
      <c r="AC160" s="21">
        <f t="shared" si="35"/>
        <v>-1.8364874615279414</v>
      </c>
      <c r="AD160" s="21" t="str">
        <f t="shared" si="35"/>
        <v>na</v>
      </c>
      <c r="AE160" s="21">
        <f t="shared" si="35"/>
        <v>-2.8219197579575686</v>
      </c>
      <c r="AF160" s="21">
        <f t="shared" si="35"/>
        <v>-1.5371839248395966</v>
      </c>
      <c r="AG160" s="21">
        <f t="shared" si="35"/>
        <v>-5.71069644996349</v>
      </c>
      <c r="AH160" s="21" t="str">
        <f t="shared" si="35"/>
        <v>na</v>
      </c>
      <c r="AI160" s="21">
        <f t="shared" si="35"/>
        <v>-1.1801878671261066</v>
      </c>
      <c r="AJ160" s="21" t="str">
        <f t="shared" si="35"/>
        <v>na</v>
      </c>
      <c r="AK160" s="21">
        <f t="shared" si="35"/>
        <v>-1.7208325883794067</v>
      </c>
      <c r="AL160" s="52">
        <f t="shared" si="36"/>
        <v>4.4137732387429409</v>
      </c>
      <c r="AM160" s="21">
        <f t="shared" si="36"/>
        <v>1.0549462950872017</v>
      </c>
      <c r="AN160" s="21" t="str">
        <f t="shared" si="36"/>
        <v>na</v>
      </c>
      <c r="AO160" s="21">
        <f t="shared" si="36"/>
        <v>2.4908279864373011</v>
      </c>
      <c r="AP160" s="21">
        <f t="shared" si="36"/>
        <v>0.73910490496559278</v>
      </c>
      <c r="AQ160" s="21">
        <f t="shared" si="36"/>
        <v>10.200760900984882</v>
      </c>
      <c r="AR160" s="21" t="str">
        <f t="shared" si="36"/>
        <v>na</v>
      </c>
      <c r="AS160" s="21">
        <f t="shared" si="36"/>
        <v>0.43566904856516392</v>
      </c>
      <c r="AT160" s="21" t="str">
        <f t="shared" si="36"/>
        <v>na</v>
      </c>
      <c r="AU160" s="53">
        <f t="shared" si="36"/>
        <v>0.92625733458092863</v>
      </c>
    </row>
    <row r="161" spans="1:47" ht="16.5" x14ac:dyDescent="0.35">
      <c r="A161" s="10" t="s">
        <v>114</v>
      </c>
      <c r="B161" s="48"/>
      <c r="D161">
        <v>1</v>
      </c>
      <c r="E161">
        <v>1</v>
      </c>
      <c r="F161">
        <v>1</v>
      </c>
      <c r="G161" s="49">
        <v>1</v>
      </c>
      <c r="H161" t="s">
        <v>245</v>
      </c>
      <c r="I161" t="s">
        <v>246</v>
      </c>
      <c r="J161" s="19">
        <v>2</v>
      </c>
      <c r="K161" s="34"/>
      <c r="L161" s="21">
        <v>12.112424259477287</v>
      </c>
      <c r="M161" s="61">
        <v>29.3</v>
      </c>
      <c r="N161" s="21">
        <v>8.2441161616161622</v>
      </c>
      <c r="O161" s="21">
        <v>3.9592772377625134</v>
      </c>
      <c r="P161" s="21">
        <f t="shared" si="33"/>
        <v>0.68063304133073177</v>
      </c>
      <c r="Q161" s="21">
        <f t="shared" si="34"/>
        <v>0.32687735773989296</v>
      </c>
      <c r="R161" s="23">
        <v>1</v>
      </c>
      <c r="S161">
        <v>1</v>
      </c>
      <c r="T161">
        <v>0.25</v>
      </c>
      <c r="U161">
        <v>0.375</v>
      </c>
      <c r="V161">
        <v>0.25</v>
      </c>
      <c r="W161">
        <v>1</v>
      </c>
      <c r="X161">
        <v>0</v>
      </c>
      <c r="Y161">
        <v>0.25</v>
      </c>
      <c r="Z161">
        <v>0</v>
      </c>
      <c r="AA161">
        <v>0.25</v>
      </c>
      <c r="AB161" s="52">
        <f t="shared" si="35"/>
        <v>-0.38473197073736654</v>
      </c>
      <c r="AC161" s="21">
        <f t="shared" si="35"/>
        <v>-0.75236474277529453</v>
      </c>
      <c r="AD161" s="21">
        <f t="shared" si="35"/>
        <v>-0.27980506962717566</v>
      </c>
      <c r="AE161" s="21">
        <f t="shared" si="35"/>
        <v>-0.43352724507478857</v>
      </c>
      <c r="AF161" s="21">
        <f t="shared" si="35"/>
        <v>-0.26239470103434209</v>
      </c>
      <c r="AG161" s="21">
        <f t="shared" si="35"/>
        <v>-0.5848837462344959</v>
      </c>
      <c r="AH161" s="21" t="str">
        <f t="shared" si="35"/>
        <v>na</v>
      </c>
      <c r="AI161" s="21">
        <f t="shared" si="35"/>
        <v>-0.12087364597878948</v>
      </c>
      <c r="AJ161" s="21" t="str">
        <f t="shared" si="35"/>
        <v>na</v>
      </c>
      <c r="AK161" s="21">
        <f t="shared" si="35"/>
        <v>-0.17624593072884945</v>
      </c>
      <c r="AL161" s="52">
        <f t="shared" si="36"/>
        <v>0.23064477537931793</v>
      </c>
      <c r="AM161" s="21">
        <f t="shared" si="36"/>
        <v>0.88203118051231499</v>
      </c>
      <c r="AN161" s="21">
        <f t="shared" si="36"/>
        <v>0.12199393077914336</v>
      </c>
      <c r="AO161" s="21">
        <f t="shared" si="36"/>
        <v>0.29285986577075029</v>
      </c>
      <c r="AP161" s="21">
        <f t="shared" si="36"/>
        <v>0.10728455096171988</v>
      </c>
      <c r="AQ161" s="21">
        <f t="shared" si="36"/>
        <v>0.53304782086536451</v>
      </c>
      <c r="AR161" s="21" t="str">
        <f t="shared" si="36"/>
        <v>na</v>
      </c>
      <c r="AS161" s="21">
        <f t="shared" si="36"/>
        <v>2.276618766093471E-2</v>
      </c>
      <c r="AT161" s="21" t="str">
        <f t="shared" si="36"/>
        <v>na</v>
      </c>
      <c r="AU161" s="53">
        <f t="shared" si="36"/>
        <v>4.8402218084658201E-2</v>
      </c>
    </row>
    <row r="162" spans="1:47" ht="16.5" x14ac:dyDescent="0.35">
      <c r="A162" s="1" t="s">
        <v>86</v>
      </c>
      <c r="B162" s="48"/>
      <c r="G162" s="49">
        <v>1</v>
      </c>
      <c r="H162" t="s">
        <v>245</v>
      </c>
      <c r="I162" t="s">
        <v>246</v>
      </c>
      <c r="J162" s="19">
        <v>37</v>
      </c>
      <c r="K162" s="34"/>
      <c r="L162" s="21">
        <v>9.9901943089884704E-2</v>
      </c>
      <c r="M162" s="61">
        <v>29.3</v>
      </c>
      <c r="N162" s="21">
        <v>0</v>
      </c>
      <c r="O162" s="21">
        <v>0</v>
      </c>
      <c r="P162" s="21">
        <f t="shared" si="33"/>
        <v>0.01</v>
      </c>
      <c r="Q162" s="21">
        <f t="shared" si="34"/>
        <v>0.01</v>
      </c>
      <c r="R162" s="25">
        <v>1</v>
      </c>
      <c r="S162" s="3">
        <v>0.25</v>
      </c>
      <c r="T162" s="3">
        <v>0</v>
      </c>
      <c r="U162" s="3">
        <v>0.25</v>
      </c>
      <c r="V162" s="3">
        <v>0.25</v>
      </c>
      <c r="W162" s="3">
        <v>1</v>
      </c>
      <c r="X162" s="3">
        <v>0</v>
      </c>
      <c r="Y162" s="3">
        <v>0</v>
      </c>
      <c r="Z162" s="3">
        <v>0</v>
      </c>
      <c r="AA162" s="3">
        <v>0</v>
      </c>
      <c r="AB162" s="52">
        <f t="shared" si="35"/>
        <v>-4.6051701859880909</v>
      </c>
      <c r="AC162" s="21">
        <f t="shared" si="35"/>
        <v>-2.2514165353719555</v>
      </c>
      <c r="AD162" s="21" t="str">
        <f t="shared" si="35"/>
        <v>na</v>
      </c>
      <c r="AE162" s="21">
        <f t="shared" si="35"/>
        <v>-3.4594937006934927</v>
      </c>
      <c r="AF162" s="21">
        <f t="shared" si="35"/>
        <v>-3.1408158044382901</v>
      </c>
      <c r="AG162" s="21">
        <f t="shared" si="35"/>
        <v>-7.0009497398042049</v>
      </c>
      <c r="AH162" s="21" t="str">
        <f t="shared" si="35"/>
        <v>na</v>
      </c>
      <c r="AI162" s="21" t="str">
        <f t="shared" si="35"/>
        <v>na</v>
      </c>
      <c r="AJ162" s="21" t="str">
        <f t="shared" si="35"/>
        <v>na</v>
      </c>
      <c r="AK162" s="21" t="str">
        <f t="shared" si="35"/>
        <v>na</v>
      </c>
      <c r="AL162" s="52">
        <f t="shared" si="36"/>
        <v>1</v>
      </c>
      <c r="AM162" s="21">
        <f t="shared" si="36"/>
        <v>0.23901234567901236</v>
      </c>
      <c r="AN162" s="21" t="str">
        <f t="shared" si="36"/>
        <v>na</v>
      </c>
      <c r="AO162" s="21">
        <f t="shared" si="36"/>
        <v>0.56433075550267697</v>
      </c>
      <c r="AP162" s="21">
        <f t="shared" si="36"/>
        <v>0.46515057965340822</v>
      </c>
      <c r="AQ162" s="21">
        <f t="shared" si="36"/>
        <v>2.3111202930511441</v>
      </c>
      <c r="AR162" s="21" t="str">
        <f t="shared" si="36"/>
        <v>na</v>
      </c>
      <c r="AS162" s="21" t="str">
        <f t="shared" si="36"/>
        <v>na</v>
      </c>
      <c r="AT162" s="21" t="str">
        <f t="shared" si="36"/>
        <v>na</v>
      </c>
      <c r="AU162" s="53" t="str">
        <f t="shared" si="36"/>
        <v>na</v>
      </c>
    </row>
    <row r="163" spans="1:47" ht="16.5" x14ac:dyDescent="0.35">
      <c r="A163" s="1" t="s">
        <v>87</v>
      </c>
      <c r="B163" s="48"/>
      <c r="C163">
        <v>1</v>
      </c>
      <c r="E163">
        <v>1</v>
      </c>
      <c r="F163">
        <v>1</v>
      </c>
      <c r="G163" s="49">
        <v>1</v>
      </c>
      <c r="H163" t="s">
        <v>245</v>
      </c>
      <c r="I163" t="s">
        <v>246</v>
      </c>
      <c r="J163" s="19">
        <v>3</v>
      </c>
      <c r="K163" s="34"/>
      <c r="L163" s="21">
        <v>248.64217192027203</v>
      </c>
      <c r="M163" s="61">
        <v>29.3</v>
      </c>
      <c r="N163" s="21">
        <v>19.819924242424243</v>
      </c>
      <c r="O163" s="21">
        <v>14.334533286782223</v>
      </c>
      <c r="P163" s="21">
        <f t="shared" si="33"/>
        <v>7.9712641219927771E-2</v>
      </c>
      <c r="Q163" s="21">
        <f t="shared" si="34"/>
        <v>5.7651255119258851E-2</v>
      </c>
      <c r="R163" s="25">
        <v>1</v>
      </c>
      <c r="S163" s="3">
        <v>1</v>
      </c>
      <c r="T163" s="3">
        <v>0.125</v>
      </c>
      <c r="U163" s="3">
        <v>0.25</v>
      </c>
      <c r="V163" s="3">
        <v>1</v>
      </c>
      <c r="W163" s="3">
        <v>0.1</v>
      </c>
      <c r="X163" s="3">
        <v>0</v>
      </c>
      <c r="Y163" s="3">
        <v>0</v>
      </c>
      <c r="Z163" s="3">
        <v>0</v>
      </c>
      <c r="AA163" s="3">
        <v>0</v>
      </c>
      <c r="AB163" s="52">
        <f t="shared" si="35"/>
        <v>-2.5293270957264746</v>
      </c>
      <c r="AC163" s="21">
        <f t="shared" si="35"/>
        <v>-4.9462396538651054</v>
      </c>
      <c r="AD163" s="21">
        <f t="shared" si="35"/>
        <v>-0.91975530753689994</v>
      </c>
      <c r="AE163" s="21">
        <f t="shared" si="35"/>
        <v>-1.9000798670335468</v>
      </c>
      <c r="AF163" s="21">
        <f t="shared" si="35"/>
        <v>-6.9002014657551296</v>
      </c>
      <c r="AG163" s="21">
        <f t="shared" si="35"/>
        <v>-0.38451764337796357</v>
      </c>
      <c r="AH163" s="21" t="str">
        <f t="shared" si="35"/>
        <v>na</v>
      </c>
      <c r="AI163" s="21" t="str">
        <f t="shared" si="35"/>
        <v>na</v>
      </c>
      <c r="AJ163" s="21" t="str">
        <f t="shared" si="35"/>
        <v>na</v>
      </c>
      <c r="AK163" s="21" t="str">
        <f t="shared" si="35"/>
        <v>na</v>
      </c>
      <c r="AL163" s="52">
        <f t="shared" si="36"/>
        <v>0.52307400141623361</v>
      </c>
      <c r="AM163" s="21">
        <f t="shared" si="36"/>
        <v>2.0003383046752163</v>
      </c>
      <c r="AN163" s="21">
        <f t="shared" si="36"/>
        <v>6.9166810104625942E-2</v>
      </c>
      <c r="AO163" s="21">
        <f t="shared" si="36"/>
        <v>0.29518674640303144</v>
      </c>
      <c r="AP163" s="21">
        <f t="shared" si="36"/>
        <v>3.8929307993662201</v>
      </c>
      <c r="AQ163" s="21">
        <f t="shared" si="36"/>
        <v>1.2088869394405205E-2</v>
      </c>
      <c r="AR163" s="21" t="str">
        <f t="shared" si="36"/>
        <v>na</v>
      </c>
      <c r="AS163" s="21" t="str">
        <f t="shared" si="36"/>
        <v>na</v>
      </c>
      <c r="AT163" s="21" t="str">
        <f t="shared" si="36"/>
        <v>na</v>
      </c>
      <c r="AU163" s="53" t="str">
        <f t="shared" si="36"/>
        <v>na</v>
      </c>
    </row>
    <row r="164" spans="1:47" ht="16.5" x14ac:dyDescent="0.35">
      <c r="A164" s="1" t="s">
        <v>236</v>
      </c>
      <c r="B164" s="48">
        <v>1</v>
      </c>
      <c r="C164">
        <v>1</v>
      </c>
      <c r="G164" s="49"/>
      <c r="H164" t="s">
        <v>245</v>
      </c>
      <c r="I164" t="s">
        <v>246</v>
      </c>
      <c r="J164" s="19">
        <v>45</v>
      </c>
      <c r="K164" s="34"/>
      <c r="L164" s="21">
        <v>1.8186877620461632</v>
      </c>
      <c r="M164" s="61">
        <v>29.3</v>
      </c>
      <c r="N164" s="21">
        <v>0.38671717171717168</v>
      </c>
      <c r="O164" s="21">
        <v>1.0409557856747444</v>
      </c>
      <c r="P164" s="21">
        <f t="shared" si="33"/>
        <v>0.21263527461255097</v>
      </c>
      <c r="Q164" s="21">
        <f t="shared" si="34"/>
        <v>0.57236641022073487</v>
      </c>
      <c r="R164" s="25">
        <v>1</v>
      </c>
      <c r="S164" s="3">
        <v>0.25</v>
      </c>
      <c r="T164" s="3">
        <v>0.25</v>
      </c>
      <c r="U164" s="3">
        <v>0.375</v>
      </c>
      <c r="V164" s="3">
        <v>0.1</v>
      </c>
      <c r="W164" s="3">
        <v>1</v>
      </c>
      <c r="X164" s="3">
        <v>0</v>
      </c>
      <c r="Y164" s="3">
        <v>0.25</v>
      </c>
      <c r="Z164" s="3">
        <v>0</v>
      </c>
      <c r="AA164" s="3">
        <v>0.25</v>
      </c>
      <c r="AB164" s="52">
        <f t="shared" si="35"/>
        <v>-1.5481769067408415</v>
      </c>
      <c r="AC164" s="21">
        <f t="shared" si="35"/>
        <v>-0.75688648773996692</v>
      </c>
      <c r="AD164" s="21">
        <f t="shared" si="35"/>
        <v>-1.1259468412660667</v>
      </c>
      <c r="AE164" s="21">
        <f t="shared" si="35"/>
        <v>-1.7445310510104115</v>
      </c>
      <c r="AF164" s="21">
        <f t="shared" si="35"/>
        <v>-0.42235472743682834</v>
      </c>
      <c r="AG164" s="21">
        <f t="shared" si="35"/>
        <v>-2.3535956923799564</v>
      </c>
      <c r="AH164" s="21" t="str">
        <f t="shared" si="35"/>
        <v>na</v>
      </c>
      <c r="AI164" s="21">
        <f t="shared" si="35"/>
        <v>-0.48640040748179691</v>
      </c>
      <c r="AJ164" s="21" t="str">
        <f t="shared" si="35"/>
        <v>na</v>
      </c>
      <c r="AK164" s="21">
        <f t="shared" si="35"/>
        <v>-0.70922070588127928</v>
      </c>
      <c r="AL164" s="52">
        <f t="shared" si="36"/>
        <v>7.2456550280210852</v>
      </c>
      <c r="AM164" s="21">
        <f t="shared" si="36"/>
        <v>1.7318010042282495</v>
      </c>
      <c r="AN164" s="21">
        <f t="shared" si="36"/>
        <v>3.8324125768045407</v>
      </c>
      <c r="AO164" s="21">
        <f t="shared" si="36"/>
        <v>9.2001284461685433</v>
      </c>
      <c r="AP164" s="21">
        <f t="shared" si="36"/>
        <v>0.53925130180042236</v>
      </c>
      <c r="AQ164" s="21">
        <f t="shared" si="36"/>
        <v>16.745580371707586</v>
      </c>
      <c r="AR164" s="21" t="str">
        <f t="shared" si="36"/>
        <v>na</v>
      </c>
      <c r="AS164" s="21">
        <f t="shared" si="36"/>
        <v>0.71519479174430445</v>
      </c>
      <c r="AT164" s="21" t="str">
        <f t="shared" si="36"/>
        <v>na</v>
      </c>
      <c r="AU164" s="53">
        <f t="shared" si="36"/>
        <v>1.5205450643991689</v>
      </c>
    </row>
    <row r="165" spans="1:47" ht="16.5" x14ac:dyDescent="0.35">
      <c r="A165" s="1" t="s">
        <v>63</v>
      </c>
      <c r="B165" s="48"/>
      <c r="C165">
        <v>1</v>
      </c>
      <c r="E165">
        <v>1</v>
      </c>
      <c r="G165" s="49">
        <v>1</v>
      </c>
      <c r="H165" t="s">
        <v>245</v>
      </c>
      <c r="I165" t="s">
        <v>246</v>
      </c>
      <c r="J165" s="19">
        <v>6</v>
      </c>
      <c r="K165" s="34"/>
      <c r="L165" s="21">
        <v>204.44362496847498</v>
      </c>
      <c r="M165" s="61">
        <v>29.3</v>
      </c>
      <c r="N165" s="21">
        <v>3.3584018759018761</v>
      </c>
      <c r="O165" s="21">
        <v>6.820763177131357</v>
      </c>
      <c r="P165" s="21">
        <f t="shared" si="33"/>
        <v>1.6427031541921343E-2</v>
      </c>
      <c r="Q165" s="21">
        <f t="shared" si="34"/>
        <v>3.3362562311165793E-2</v>
      </c>
      <c r="R165" s="25">
        <v>1</v>
      </c>
      <c r="S165" s="3">
        <v>0</v>
      </c>
      <c r="T165" s="3">
        <v>0.25</v>
      </c>
      <c r="U165" s="3">
        <v>0.25</v>
      </c>
      <c r="V165" s="3">
        <v>0.15</v>
      </c>
      <c r="W165" s="3">
        <v>1</v>
      </c>
      <c r="X165" s="3">
        <v>0</v>
      </c>
      <c r="Y165" s="3">
        <v>1</v>
      </c>
      <c r="Z165" s="3">
        <v>0</v>
      </c>
      <c r="AA165" s="3">
        <v>0.25</v>
      </c>
      <c r="AB165" s="52">
        <f t="shared" si="35"/>
        <v>-4.1088270362982149</v>
      </c>
      <c r="AC165" s="21" t="str">
        <f t="shared" si="35"/>
        <v>na</v>
      </c>
      <c r="AD165" s="21">
        <f t="shared" si="35"/>
        <v>-2.98823784458052</v>
      </c>
      <c r="AE165" s="21">
        <f t="shared" si="35"/>
        <v>-3.0866310419020735</v>
      </c>
      <c r="AF165" s="21">
        <f t="shared" si="35"/>
        <v>-1.6813800626835917</v>
      </c>
      <c r="AG165" s="21">
        <f t="shared" si="35"/>
        <v>-6.2463905586369695</v>
      </c>
      <c r="AH165" s="21" t="str">
        <f t="shared" si="35"/>
        <v>na</v>
      </c>
      <c r="AI165" s="21">
        <f t="shared" si="35"/>
        <v>-5.163583401937986</v>
      </c>
      <c r="AJ165" s="21" t="str">
        <f t="shared" si="35"/>
        <v>na</v>
      </c>
      <c r="AK165" s="21">
        <f t="shared" si="35"/>
        <v>-1.8822559607623106</v>
      </c>
      <c r="AL165" s="52">
        <f t="shared" si="36"/>
        <v>4.1247783272386496</v>
      </c>
      <c r="AM165" s="21" t="str">
        <f t="shared" si="36"/>
        <v>na</v>
      </c>
      <c r="AN165" s="21">
        <f t="shared" si="36"/>
        <v>2.1817009334154842</v>
      </c>
      <c r="AO165" s="21">
        <f t="shared" si="36"/>
        <v>2.3277392696916555</v>
      </c>
      <c r="AP165" s="21">
        <f t="shared" si="36"/>
        <v>0.69071149074847449</v>
      </c>
      <c r="AQ165" s="21">
        <f t="shared" si="36"/>
        <v>9.5328588964187979</v>
      </c>
      <c r="AR165" s="21" t="str">
        <f t="shared" si="36"/>
        <v>na</v>
      </c>
      <c r="AS165" s="21">
        <f t="shared" si="36"/>
        <v>6.5142929721766096</v>
      </c>
      <c r="AT165" s="21" t="str">
        <f t="shared" si="36"/>
        <v>na</v>
      </c>
      <c r="AU165" s="53">
        <f t="shared" si="36"/>
        <v>0.86560998322002058</v>
      </c>
    </row>
    <row r="166" spans="1:47" ht="16.5" x14ac:dyDescent="0.35">
      <c r="A166" s="1" t="s">
        <v>64</v>
      </c>
      <c r="B166" s="48">
        <v>1</v>
      </c>
      <c r="D166">
        <v>1</v>
      </c>
      <c r="F166">
        <v>1</v>
      </c>
      <c r="G166" s="49"/>
      <c r="H166" t="s">
        <v>245</v>
      </c>
      <c r="I166" t="s">
        <v>246</v>
      </c>
      <c r="J166" s="19">
        <v>18</v>
      </c>
      <c r="K166" s="34"/>
      <c r="L166" s="21">
        <v>4.0323476789934167</v>
      </c>
      <c r="M166" s="61">
        <v>29.3</v>
      </c>
      <c r="N166" s="21">
        <v>0.36444444444444446</v>
      </c>
      <c r="O166" s="21">
        <v>0.69481358042471408</v>
      </c>
      <c r="P166" s="21">
        <f t="shared" si="33"/>
        <v>9.0380213577074209E-2</v>
      </c>
      <c r="Q166" s="21">
        <f t="shared" si="34"/>
        <v>0.17230993846199255</v>
      </c>
      <c r="R166" s="25">
        <v>1</v>
      </c>
      <c r="S166">
        <v>0.25</v>
      </c>
      <c r="T166">
        <v>0</v>
      </c>
      <c r="U166">
        <v>0.25</v>
      </c>
      <c r="V166">
        <v>0.375</v>
      </c>
      <c r="W166">
        <v>1</v>
      </c>
      <c r="X166">
        <v>0</v>
      </c>
      <c r="Y166">
        <v>1</v>
      </c>
      <c r="Z166">
        <v>0</v>
      </c>
      <c r="AA166">
        <v>0</v>
      </c>
      <c r="AB166" s="52">
        <f t="shared" si="35"/>
        <v>-2.4037299119007312</v>
      </c>
      <c r="AC166" s="21">
        <f t="shared" si="35"/>
        <v>-1.1751568458181352</v>
      </c>
      <c r="AD166" s="21" t="str">
        <f t="shared" si="35"/>
        <v>na</v>
      </c>
      <c r="AE166" s="21">
        <f t="shared" si="35"/>
        <v>-1.8057288118668908</v>
      </c>
      <c r="AF166" s="21">
        <f t="shared" si="35"/>
        <v>-2.4590859594732897</v>
      </c>
      <c r="AG166" s="21">
        <f t="shared" si="35"/>
        <v>-3.6542389578747536</v>
      </c>
      <c r="AH166" s="21" t="str">
        <f t="shared" si="35"/>
        <v>na</v>
      </c>
      <c r="AI166" s="21">
        <f t="shared" si="35"/>
        <v>-3.0207793528867426</v>
      </c>
      <c r="AJ166" s="21" t="str">
        <f t="shared" si="35"/>
        <v>na</v>
      </c>
      <c r="AK166" s="21" t="str">
        <f t="shared" si="35"/>
        <v>na</v>
      </c>
      <c r="AL166" s="52">
        <f t="shared" si="36"/>
        <v>3.6347448351940308</v>
      </c>
      <c r="AM166" s="21">
        <f t="shared" si="36"/>
        <v>0.86874888900440039</v>
      </c>
      <c r="AN166" s="21" t="str">
        <f t="shared" si="36"/>
        <v>na</v>
      </c>
      <c r="AO166" s="21">
        <f t="shared" si="36"/>
        <v>2.0511982989045006</v>
      </c>
      <c r="AP166" s="21">
        <f t="shared" si="36"/>
        <v>3.8040832507111544</v>
      </c>
      <c r="AQ166" s="21">
        <f t="shared" si="36"/>
        <v>8.4003325486797618</v>
      </c>
      <c r="AR166" s="21" t="str">
        <f t="shared" si="36"/>
        <v>na</v>
      </c>
      <c r="AS166" s="21">
        <f t="shared" si="36"/>
        <v>5.7403794475934671</v>
      </c>
      <c r="AT166" s="21" t="str">
        <f t="shared" si="36"/>
        <v>na</v>
      </c>
      <c r="AU166" s="53" t="str">
        <f t="shared" si="36"/>
        <v>na</v>
      </c>
    </row>
    <row r="167" spans="1:47" ht="16.5" x14ac:dyDescent="0.35">
      <c r="A167" s="1" t="s">
        <v>110</v>
      </c>
      <c r="B167" s="48">
        <v>1</v>
      </c>
      <c r="C167">
        <v>1</v>
      </c>
      <c r="D167">
        <v>1</v>
      </c>
      <c r="F167">
        <v>1</v>
      </c>
      <c r="G167" s="49"/>
      <c r="H167" t="s">
        <v>245</v>
      </c>
      <c r="I167" t="s">
        <v>246</v>
      </c>
      <c r="J167" s="19">
        <v>3</v>
      </c>
      <c r="K167" s="34"/>
      <c r="L167" s="21">
        <v>2339.1350934533875</v>
      </c>
      <c r="M167" s="61">
        <v>29.3</v>
      </c>
      <c r="N167" s="21">
        <v>9.9861219336219342</v>
      </c>
      <c r="O167" s="21">
        <v>10.266784233261342</v>
      </c>
      <c r="P167" s="21">
        <f t="shared" si="33"/>
        <v>0.01</v>
      </c>
      <c r="Q167" s="21">
        <f t="shared" si="34"/>
        <v>4.3891369344144851E-3</v>
      </c>
      <c r="R167" s="23">
        <v>1</v>
      </c>
      <c r="S167" s="3">
        <v>0.125</v>
      </c>
      <c r="T167">
        <v>0.25</v>
      </c>
      <c r="U167">
        <v>0.375</v>
      </c>
      <c r="V167">
        <v>0.25</v>
      </c>
      <c r="W167">
        <v>1</v>
      </c>
      <c r="X167">
        <v>0</v>
      </c>
      <c r="Y167">
        <v>1</v>
      </c>
      <c r="Z167">
        <v>1</v>
      </c>
      <c r="AA167">
        <v>1</v>
      </c>
      <c r="AB167" s="52">
        <f t="shared" si="35"/>
        <v>-4.6051701859880909</v>
      </c>
      <c r="AC167" s="21">
        <f t="shared" si="35"/>
        <v>-1.1257082676859778</v>
      </c>
      <c r="AD167" s="21">
        <f t="shared" si="35"/>
        <v>-3.3492146807186116</v>
      </c>
      <c r="AE167" s="21">
        <f t="shared" si="35"/>
        <v>-5.1892405510402382</v>
      </c>
      <c r="AF167" s="21">
        <f t="shared" si="35"/>
        <v>-3.1408158044382901</v>
      </c>
      <c r="AG167" s="21">
        <f t="shared" si="35"/>
        <v>-7.0009497398042049</v>
      </c>
      <c r="AH167" s="21" t="str">
        <f t="shared" si="35"/>
        <v>na</v>
      </c>
      <c r="AI167" s="21">
        <f t="shared" si="35"/>
        <v>-5.7873403103605128</v>
      </c>
      <c r="AJ167" s="21">
        <f t="shared" si="35"/>
        <v>-6.2797775263473969</v>
      </c>
      <c r="AK167" s="21">
        <f t="shared" si="35"/>
        <v>-8.438524139687674</v>
      </c>
      <c r="AL167" s="52">
        <f t="shared" si="36"/>
        <v>0.19264523029041383</v>
      </c>
      <c r="AM167" s="21">
        <f t="shared" si="36"/>
        <v>1.1511147093896331E-2</v>
      </c>
      <c r="AN167" s="21">
        <f t="shared" si="36"/>
        <v>0.10189499783955772</v>
      </c>
      <c r="AO167" s="21">
        <f t="shared" si="36"/>
        <v>0.24461016379599693</v>
      </c>
      <c r="AP167" s="21">
        <f t="shared" si="36"/>
        <v>8.9609040537050308E-2</v>
      </c>
      <c r="AQ167" s="21">
        <f t="shared" si="36"/>
        <v>0.44522630108368638</v>
      </c>
      <c r="AR167" s="21" t="str">
        <f t="shared" si="36"/>
        <v>na</v>
      </c>
      <c r="AS167" s="21">
        <f t="shared" si="36"/>
        <v>0.30424603948215495</v>
      </c>
      <c r="AT167" s="21">
        <f t="shared" si="36"/>
        <v>0.35822460177969517</v>
      </c>
      <c r="AU167" s="53">
        <f t="shared" si="36"/>
        <v>0.64684449472750161</v>
      </c>
    </row>
    <row r="168" spans="1:47" ht="16.5" x14ac:dyDescent="0.35">
      <c r="A168" s="1" t="s">
        <v>88</v>
      </c>
      <c r="B168" s="48"/>
      <c r="E168">
        <v>1</v>
      </c>
      <c r="G168" s="49">
        <v>1</v>
      </c>
      <c r="H168" t="s">
        <v>245</v>
      </c>
      <c r="I168" t="s">
        <v>246</v>
      </c>
      <c r="J168" s="19">
        <v>5</v>
      </c>
      <c r="K168" s="34"/>
      <c r="L168" s="21">
        <v>8.4554723439082053</v>
      </c>
      <c r="M168" s="61">
        <v>29.3</v>
      </c>
      <c r="N168" s="21">
        <v>2.3810353535353537</v>
      </c>
      <c r="O168" s="21">
        <v>1.7537562392895745</v>
      </c>
      <c r="P168" s="21">
        <f t="shared" si="33"/>
        <v>0.28159696545525154</v>
      </c>
      <c r="Q168" s="21">
        <f t="shared" si="34"/>
        <v>0.20741079480356631</v>
      </c>
      <c r="R168" s="25">
        <v>1</v>
      </c>
      <c r="S168" s="3">
        <v>0</v>
      </c>
      <c r="T168" s="3">
        <v>0</v>
      </c>
      <c r="U168" s="3">
        <v>0.25</v>
      </c>
      <c r="V168" s="3">
        <v>0.1</v>
      </c>
      <c r="W168" s="3">
        <v>1</v>
      </c>
      <c r="X168" s="3">
        <v>0</v>
      </c>
      <c r="Y168" s="3">
        <v>0.25</v>
      </c>
      <c r="Z168" s="3">
        <v>0</v>
      </c>
      <c r="AA168" s="3">
        <v>0</v>
      </c>
      <c r="AB168" s="52">
        <f t="shared" si="35"/>
        <v>-1.2672784308385154</v>
      </c>
      <c r="AC168" s="21" t="str">
        <f t="shared" si="35"/>
        <v>na</v>
      </c>
      <c r="AD168" s="21" t="str">
        <f t="shared" si="35"/>
        <v>na</v>
      </c>
      <c r="AE168" s="21">
        <f t="shared" si="35"/>
        <v>-0.95200428462990916</v>
      </c>
      <c r="AF168" s="21">
        <f t="shared" si="35"/>
        <v>-0.34572343374513975</v>
      </c>
      <c r="AG168" s="21">
        <f t="shared" si="35"/>
        <v>-1.9265634585304181</v>
      </c>
      <c r="AH168" s="21" t="str">
        <f t="shared" si="35"/>
        <v>na</v>
      </c>
      <c r="AI168" s="21">
        <f t="shared" si="35"/>
        <v>-0.39814877903738799</v>
      </c>
      <c r="AJ168" s="21" t="str">
        <f t="shared" si="35"/>
        <v>na</v>
      </c>
      <c r="AK168" s="21" t="str">
        <f t="shared" si="35"/>
        <v>na</v>
      </c>
      <c r="AL168" s="52">
        <f t="shared" si="36"/>
        <v>0.54250877914705808</v>
      </c>
      <c r="AM168" s="21" t="str">
        <f t="shared" si="36"/>
        <v>na</v>
      </c>
      <c r="AN168" s="21" t="str">
        <f t="shared" si="36"/>
        <v>na</v>
      </c>
      <c r="AO168" s="21">
        <f t="shared" si="36"/>
        <v>0.30615438920289417</v>
      </c>
      <c r="AP168" s="21">
        <f t="shared" si="36"/>
        <v>4.037572369397071E-2</v>
      </c>
      <c r="AQ168" s="21">
        <f t="shared" si="36"/>
        <v>1.2538030486451672</v>
      </c>
      <c r="AR168" s="21" t="str">
        <f t="shared" si="36"/>
        <v>na</v>
      </c>
      <c r="AS168" s="21">
        <f t="shared" si="36"/>
        <v>5.3549258392930489E-2</v>
      </c>
      <c r="AT168" s="21" t="str">
        <f t="shared" si="36"/>
        <v>na</v>
      </c>
      <c r="AU168" s="53" t="str">
        <f t="shared" si="36"/>
        <v>na</v>
      </c>
    </row>
    <row r="169" spans="1:47" ht="16.5" x14ac:dyDescent="0.35">
      <c r="A169" s="1" t="s">
        <v>65</v>
      </c>
      <c r="B169" s="48">
        <v>1</v>
      </c>
      <c r="D169">
        <v>1</v>
      </c>
      <c r="E169">
        <v>1</v>
      </c>
      <c r="G169" s="49">
        <v>1</v>
      </c>
      <c r="H169" t="s">
        <v>245</v>
      </c>
      <c r="I169" t="s">
        <v>246</v>
      </c>
      <c r="J169" s="19">
        <v>29</v>
      </c>
      <c r="K169" s="34"/>
      <c r="L169" s="21">
        <v>3.0406922798029496</v>
      </c>
      <c r="M169" s="61">
        <v>29.3</v>
      </c>
      <c r="N169" s="21">
        <v>0.12584415584415584</v>
      </c>
      <c r="O169" s="21">
        <v>0.30715566648655146</v>
      </c>
      <c r="P169" s="21">
        <f t="shared" si="33"/>
        <v>4.1386679171728322E-2</v>
      </c>
      <c r="Q169" s="21">
        <f t="shared" si="34"/>
        <v>0.1010150446747793</v>
      </c>
      <c r="R169" s="25">
        <v>1</v>
      </c>
      <c r="S169">
        <v>0.125</v>
      </c>
      <c r="T169">
        <v>0</v>
      </c>
      <c r="U169">
        <v>1</v>
      </c>
      <c r="V169">
        <v>1</v>
      </c>
      <c r="W169">
        <v>1</v>
      </c>
      <c r="X169">
        <v>0</v>
      </c>
      <c r="Y169">
        <v>0</v>
      </c>
      <c r="Z169">
        <v>0</v>
      </c>
      <c r="AA169">
        <v>0</v>
      </c>
      <c r="AB169" s="52">
        <f t="shared" si="35"/>
        <v>-3.184796209063443</v>
      </c>
      <c r="AC169" s="21">
        <f t="shared" si="35"/>
        <v>-0.77850573999328598</v>
      </c>
      <c r="AD169" s="21" t="str">
        <f t="shared" si="35"/>
        <v>na</v>
      </c>
      <c r="AE169" s="21">
        <f t="shared" si="35"/>
        <v>-9.5699242184540534</v>
      </c>
      <c r="AF169" s="21">
        <f t="shared" si="35"/>
        <v>-8.6883722975335722</v>
      </c>
      <c r="AG169" s="21">
        <f t="shared" si="35"/>
        <v>-4.841644779820041</v>
      </c>
      <c r="AH169" s="21" t="str">
        <f t="shared" si="35"/>
        <v>na</v>
      </c>
      <c r="AI169" s="21" t="str">
        <f t="shared" si="35"/>
        <v>na</v>
      </c>
      <c r="AJ169" s="21" t="str">
        <f t="shared" si="35"/>
        <v>na</v>
      </c>
      <c r="AK169" s="21" t="str">
        <f t="shared" si="35"/>
        <v>na</v>
      </c>
      <c r="AL169" s="52">
        <f t="shared" si="36"/>
        <v>5.9573204199481689</v>
      </c>
      <c r="AM169" s="21">
        <f t="shared" si="36"/>
        <v>0.35596828188332269</v>
      </c>
      <c r="AN169" s="21" t="str">
        <f t="shared" si="36"/>
        <v>na</v>
      </c>
      <c r="AO169" s="21">
        <f t="shared" si="36"/>
        <v>53.790386133774</v>
      </c>
      <c r="AP169" s="21">
        <f t="shared" si="36"/>
        <v>44.33681674431962</v>
      </c>
      <c r="AQ169" s="21">
        <f t="shared" si="36"/>
        <v>13.768084114750177</v>
      </c>
      <c r="AR169" s="21" t="str">
        <f t="shared" si="36"/>
        <v>na</v>
      </c>
      <c r="AS169" s="21" t="str">
        <f t="shared" si="36"/>
        <v>na</v>
      </c>
      <c r="AT169" s="21" t="str">
        <f t="shared" si="36"/>
        <v>na</v>
      </c>
      <c r="AU169" s="53" t="str">
        <f t="shared" si="36"/>
        <v>na</v>
      </c>
    </row>
    <row r="170" spans="1:47" ht="16.5" x14ac:dyDescent="0.35">
      <c r="A170" s="1" t="s">
        <v>111</v>
      </c>
      <c r="B170" s="48"/>
      <c r="D170">
        <v>1</v>
      </c>
      <c r="E170">
        <v>1</v>
      </c>
      <c r="G170" s="49">
        <v>1</v>
      </c>
      <c r="H170" t="s">
        <v>245</v>
      </c>
      <c r="I170" t="s">
        <v>246</v>
      </c>
      <c r="J170" s="19">
        <v>4</v>
      </c>
      <c r="K170" s="34"/>
      <c r="L170" s="21">
        <v>3.4446438818329641</v>
      </c>
      <c r="M170" s="61">
        <v>29.3</v>
      </c>
      <c r="N170" s="21">
        <v>2.3444444444444441</v>
      </c>
      <c r="O170" s="21">
        <v>1.8726070526617515</v>
      </c>
      <c r="P170" s="21">
        <f t="shared" si="33"/>
        <v>0.68060575341591423</v>
      </c>
      <c r="Q170" s="21">
        <f t="shared" si="34"/>
        <v>0.54362863532508321</v>
      </c>
      <c r="R170" s="23">
        <v>0</v>
      </c>
      <c r="S170" s="12">
        <v>0.25</v>
      </c>
      <c r="T170" s="12">
        <v>0</v>
      </c>
      <c r="U170" s="12">
        <v>0.125</v>
      </c>
      <c r="V170" s="12">
        <v>0.05</v>
      </c>
      <c r="W170" s="12">
        <v>1</v>
      </c>
      <c r="X170" s="12">
        <v>0</v>
      </c>
      <c r="Y170">
        <v>1</v>
      </c>
      <c r="Z170">
        <v>0</v>
      </c>
      <c r="AA170">
        <v>0.125</v>
      </c>
      <c r="AB170" s="52" t="str">
        <f t="shared" si="35"/>
        <v>na</v>
      </c>
      <c r="AC170" s="21">
        <f t="shared" si="35"/>
        <v>-0.18811078660206768</v>
      </c>
      <c r="AD170" s="21" t="str">
        <f t="shared" si="35"/>
        <v>na</v>
      </c>
      <c r="AE170" s="21">
        <f t="shared" si="35"/>
        <v>-0.14452414092597882</v>
      </c>
      <c r="AF170" s="21">
        <f t="shared" si="35"/>
        <v>-5.2484409016520212E-2</v>
      </c>
      <c r="AG170" s="21">
        <f t="shared" si="35"/>
        <v>-0.58494469673890725</v>
      </c>
      <c r="AH170" s="21" t="str">
        <f t="shared" si="35"/>
        <v>na</v>
      </c>
      <c r="AI170" s="21">
        <f t="shared" si="35"/>
        <v>-0.48354496869497016</v>
      </c>
      <c r="AJ170" s="21" t="str">
        <f t="shared" si="35"/>
        <v>na</v>
      </c>
      <c r="AK170" s="21">
        <f t="shared" si="35"/>
        <v>-8.8132148623873752E-2</v>
      </c>
      <c r="AL170" s="52" t="str">
        <f t="shared" si="36"/>
        <v>na</v>
      </c>
      <c r="AM170" s="21">
        <f t="shared" si="36"/>
        <v>0.15248732706456819</v>
      </c>
      <c r="AN170" s="21" t="str">
        <f t="shared" si="36"/>
        <v>na</v>
      </c>
      <c r="AO170" s="21">
        <f t="shared" si="36"/>
        <v>9.0009250612622105E-2</v>
      </c>
      <c r="AP170" s="21">
        <f t="shared" si="36"/>
        <v>1.1870444327447318E-2</v>
      </c>
      <c r="AQ170" s="21">
        <f t="shared" si="36"/>
        <v>1.4744700948851286</v>
      </c>
      <c r="AR170" s="21" t="str">
        <f t="shared" si="36"/>
        <v>na</v>
      </c>
      <c r="AS170" s="21">
        <f t="shared" si="36"/>
        <v>1.0075812808267963</v>
      </c>
      <c r="AT170" s="21" t="str">
        <f t="shared" si="36"/>
        <v>na</v>
      </c>
      <c r="AU170" s="53">
        <f t="shared" si="36"/>
        <v>3.3471491814785252E-2</v>
      </c>
    </row>
    <row r="171" spans="1:47" ht="16.5" x14ac:dyDescent="0.35">
      <c r="A171" s="28" t="s">
        <v>18</v>
      </c>
      <c r="B171" s="48">
        <v>1</v>
      </c>
      <c r="C171">
        <v>1</v>
      </c>
      <c r="G171" s="49"/>
      <c r="H171" t="s">
        <v>245</v>
      </c>
      <c r="I171" t="s">
        <v>246</v>
      </c>
      <c r="J171" s="19">
        <v>31</v>
      </c>
      <c r="K171" s="34"/>
      <c r="L171" s="21">
        <v>17.647210213518576</v>
      </c>
      <c r="M171" s="61">
        <v>29.3</v>
      </c>
      <c r="N171" s="21">
        <v>3.1533333333333333</v>
      </c>
      <c r="O171" s="21">
        <v>0.32310488042436819</v>
      </c>
      <c r="P171" s="21">
        <f t="shared" si="33"/>
        <v>0.17868735597186544</v>
      </c>
      <c r="Q171" s="21">
        <f t="shared" si="34"/>
        <v>1.8309119487728131E-2</v>
      </c>
      <c r="R171" s="25">
        <v>0</v>
      </c>
      <c r="S171" s="12">
        <v>0</v>
      </c>
      <c r="T171" s="12">
        <v>0</v>
      </c>
      <c r="U171" s="12">
        <v>0.125</v>
      </c>
      <c r="V171" s="12">
        <v>0.05</v>
      </c>
      <c r="W171" s="13">
        <v>1</v>
      </c>
      <c r="X171" s="13">
        <v>0</v>
      </c>
      <c r="Y171">
        <v>1</v>
      </c>
      <c r="Z171">
        <v>0</v>
      </c>
      <c r="AA171">
        <v>0</v>
      </c>
      <c r="AB171" s="52" t="str">
        <f t="shared" si="35"/>
        <v>na</v>
      </c>
      <c r="AC171" s="21" t="str">
        <f t="shared" si="35"/>
        <v>na</v>
      </c>
      <c r="AD171" s="21" t="str">
        <f t="shared" si="35"/>
        <v>na</v>
      </c>
      <c r="AE171" s="21">
        <f t="shared" si="35"/>
        <v>-0.64684417731650901</v>
      </c>
      <c r="AF171" s="21">
        <f t="shared" si="35"/>
        <v>-0.23490355420705822</v>
      </c>
      <c r="AG171" s="21">
        <f t="shared" si="35"/>
        <v>-2.6180267788723466</v>
      </c>
      <c r="AH171" s="21" t="str">
        <f t="shared" si="35"/>
        <v>na</v>
      </c>
      <c r="AI171" s="21">
        <f t="shared" si="35"/>
        <v>-2.1641937842843242</v>
      </c>
      <c r="AJ171" s="21" t="str">
        <f t="shared" si="35"/>
        <v>na</v>
      </c>
      <c r="AK171" s="21" t="str">
        <f t="shared" si="35"/>
        <v>na</v>
      </c>
      <c r="AL171" s="52" t="str">
        <f t="shared" si="36"/>
        <v>na</v>
      </c>
      <c r="AM171" s="21" t="str">
        <f t="shared" si="36"/>
        <v>na</v>
      </c>
      <c r="AN171" s="21" t="str">
        <f t="shared" si="36"/>
        <v>na</v>
      </c>
      <c r="AO171" s="21">
        <f t="shared" si="36"/>
        <v>1.4812248888504413E-3</v>
      </c>
      <c r="AP171" s="21">
        <f t="shared" si="36"/>
        <v>1.9534433916354422E-4</v>
      </c>
      <c r="AQ171" s="21">
        <f t="shared" si="36"/>
        <v>2.4264414907852323E-2</v>
      </c>
      <c r="AR171" s="21" t="str">
        <f t="shared" si="36"/>
        <v>na</v>
      </c>
      <c r="AS171" s="21">
        <f t="shared" si="36"/>
        <v>1.6581123168368739E-2</v>
      </c>
      <c r="AT171" s="21" t="str">
        <f t="shared" si="36"/>
        <v>na</v>
      </c>
      <c r="AU171" s="53" t="str">
        <f t="shared" si="36"/>
        <v>na</v>
      </c>
    </row>
    <row r="172" spans="1:47" ht="16.5" x14ac:dyDescent="0.35">
      <c r="A172" s="28" t="s">
        <v>66</v>
      </c>
      <c r="B172" s="48">
        <v>1</v>
      </c>
      <c r="C172">
        <v>1</v>
      </c>
      <c r="E172">
        <v>1</v>
      </c>
      <c r="G172" s="49"/>
      <c r="H172" t="s">
        <v>245</v>
      </c>
      <c r="I172" t="s">
        <v>246</v>
      </c>
      <c r="J172" s="19">
        <v>29</v>
      </c>
      <c r="K172" s="34"/>
      <c r="L172" s="21">
        <v>0.24463230789671703</v>
      </c>
      <c r="M172" s="61">
        <v>29.3</v>
      </c>
      <c r="N172" s="21">
        <v>0</v>
      </c>
      <c r="O172" s="21">
        <v>0</v>
      </c>
      <c r="P172" s="21">
        <f t="shared" si="33"/>
        <v>0.01</v>
      </c>
      <c r="Q172" s="21">
        <f t="shared" si="34"/>
        <v>0.01</v>
      </c>
      <c r="R172" s="25">
        <v>1</v>
      </c>
      <c r="S172">
        <v>0.25</v>
      </c>
      <c r="T172">
        <v>1</v>
      </c>
      <c r="U172">
        <v>0.25</v>
      </c>
      <c r="V172">
        <v>1</v>
      </c>
      <c r="W172">
        <v>1</v>
      </c>
      <c r="X172">
        <v>0</v>
      </c>
      <c r="Y172">
        <v>0</v>
      </c>
      <c r="Z172">
        <v>0</v>
      </c>
      <c r="AA172">
        <v>0</v>
      </c>
      <c r="AB172" s="52">
        <f t="shared" si="35"/>
        <v>-4.6051701859880909</v>
      </c>
      <c r="AC172" s="21">
        <f t="shared" si="35"/>
        <v>-2.2514165353719555</v>
      </c>
      <c r="AD172" s="21">
        <f t="shared" si="35"/>
        <v>-13.396858722874446</v>
      </c>
      <c r="AE172" s="21">
        <f t="shared" si="35"/>
        <v>-3.4594937006934927</v>
      </c>
      <c r="AF172" s="21">
        <f t="shared" si="35"/>
        <v>-12.56326321775316</v>
      </c>
      <c r="AG172" s="21">
        <f t="shared" si="35"/>
        <v>-7.0009497398042049</v>
      </c>
      <c r="AH172" s="21" t="str">
        <f t="shared" si="35"/>
        <v>na</v>
      </c>
      <c r="AI172" s="21" t="str">
        <f t="shared" si="35"/>
        <v>na</v>
      </c>
      <c r="AJ172" s="21" t="str">
        <f t="shared" si="35"/>
        <v>na</v>
      </c>
      <c r="AK172" s="21" t="str">
        <f t="shared" si="35"/>
        <v>na</v>
      </c>
      <c r="AL172" s="52">
        <f t="shared" si="36"/>
        <v>1</v>
      </c>
      <c r="AM172" s="21">
        <f t="shared" si="36"/>
        <v>0.23901234567901236</v>
      </c>
      <c r="AN172" s="21">
        <f t="shared" si="36"/>
        <v>8.4628099173553721</v>
      </c>
      <c r="AO172" s="21">
        <f t="shared" si="36"/>
        <v>0.56433075550267697</v>
      </c>
      <c r="AP172" s="21">
        <f t="shared" si="36"/>
        <v>7.4424092744545316</v>
      </c>
      <c r="AQ172" s="21">
        <f t="shared" si="36"/>
        <v>2.3111202930511441</v>
      </c>
      <c r="AR172" s="21" t="str">
        <f t="shared" si="36"/>
        <v>na</v>
      </c>
      <c r="AS172" s="21" t="str">
        <f t="shared" si="36"/>
        <v>na</v>
      </c>
      <c r="AT172" s="21" t="str">
        <f t="shared" si="36"/>
        <v>na</v>
      </c>
      <c r="AU172" s="53" t="str">
        <f t="shared" si="36"/>
        <v>na</v>
      </c>
    </row>
    <row r="173" spans="1:47" ht="16.5" x14ac:dyDescent="0.35">
      <c r="A173" s="28" t="s">
        <v>19</v>
      </c>
      <c r="B173" s="48">
        <v>1</v>
      </c>
      <c r="C173">
        <v>1</v>
      </c>
      <c r="E173">
        <v>1</v>
      </c>
      <c r="G173" s="49"/>
      <c r="H173" t="s">
        <v>245</v>
      </c>
      <c r="I173" t="s">
        <v>246</v>
      </c>
      <c r="J173" s="19">
        <v>37</v>
      </c>
      <c r="K173" s="34"/>
      <c r="L173" s="21">
        <v>672.62903916513142</v>
      </c>
      <c r="M173" s="61">
        <v>29.3</v>
      </c>
      <c r="N173" s="21">
        <v>0</v>
      </c>
      <c r="O173" s="21">
        <v>0</v>
      </c>
      <c r="P173" s="21">
        <f t="shared" si="33"/>
        <v>0.01</v>
      </c>
      <c r="Q173" s="21">
        <f t="shared" si="34"/>
        <v>0.01</v>
      </c>
      <c r="R173" s="25">
        <v>1</v>
      </c>
      <c r="S173">
        <v>0.375</v>
      </c>
      <c r="T173">
        <v>0.25</v>
      </c>
      <c r="U173">
        <v>0.25</v>
      </c>
      <c r="V173">
        <v>0.2</v>
      </c>
      <c r="W173">
        <v>1</v>
      </c>
      <c r="X173">
        <v>1</v>
      </c>
      <c r="Y173">
        <v>0.25</v>
      </c>
      <c r="Z173">
        <v>1</v>
      </c>
      <c r="AA173">
        <v>0</v>
      </c>
      <c r="AB173" s="52">
        <f t="shared" si="35"/>
        <v>-4.6051701859880909</v>
      </c>
      <c r="AC173" s="21">
        <f t="shared" si="35"/>
        <v>-3.3771248030579337</v>
      </c>
      <c r="AD173" s="21">
        <f t="shared" si="35"/>
        <v>-3.3492146807186116</v>
      </c>
      <c r="AE173" s="21">
        <f t="shared" si="35"/>
        <v>-3.4594937006934927</v>
      </c>
      <c r="AF173" s="21">
        <f t="shared" si="35"/>
        <v>-2.5126526435506324</v>
      </c>
      <c r="AG173" s="21">
        <f t="shared" si="35"/>
        <v>-7.0009497398042049</v>
      </c>
      <c r="AH173" s="21">
        <f t="shared" si="35"/>
        <v>-8.8927424281149339</v>
      </c>
      <c r="AI173" s="21">
        <f t="shared" si="35"/>
        <v>-1.4468350775901282</v>
      </c>
      <c r="AJ173" s="21">
        <f t="shared" si="35"/>
        <v>-6.2797775263473969</v>
      </c>
      <c r="AK173" s="21" t="str">
        <f t="shared" si="35"/>
        <v>na</v>
      </c>
      <c r="AL173" s="52">
        <f t="shared" si="36"/>
        <v>1</v>
      </c>
      <c r="AM173" s="21">
        <f t="shared" si="36"/>
        <v>0.53777777777777791</v>
      </c>
      <c r="AN173" s="21">
        <f t="shared" si="36"/>
        <v>0.52892561983471076</v>
      </c>
      <c r="AO173" s="21">
        <f t="shared" si="36"/>
        <v>0.56433075550267697</v>
      </c>
      <c r="AP173" s="21">
        <f t="shared" si="36"/>
        <v>0.2976963709781813</v>
      </c>
      <c r="AQ173" s="21">
        <f t="shared" si="36"/>
        <v>2.3111202930511441</v>
      </c>
      <c r="AR173" s="21">
        <f t="shared" si="36"/>
        <v>3.7288941736028529</v>
      </c>
      <c r="AS173" s="21">
        <f t="shared" si="36"/>
        <v>9.8706713054711459E-2</v>
      </c>
      <c r="AT173" s="21">
        <f t="shared" si="36"/>
        <v>1.8595041322314052</v>
      </c>
      <c r="AU173" s="53" t="str">
        <f t="shared" si="36"/>
        <v>na</v>
      </c>
    </row>
    <row r="174" spans="1:47" ht="16.5" x14ac:dyDescent="0.35">
      <c r="A174" s="28" t="s">
        <v>112</v>
      </c>
      <c r="B174" s="48"/>
      <c r="D174">
        <v>1</v>
      </c>
      <c r="E174">
        <v>1</v>
      </c>
      <c r="G174" s="49"/>
      <c r="H174" t="s">
        <v>245</v>
      </c>
      <c r="I174" t="s">
        <v>246</v>
      </c>
      <c r="J174" s="19">
        <v>3</v>
      </c>
      <c r="K174" s="34"/>
      <c r="L174" s="21">
        <v>7.7843353201192951</v>
      </c>
      <c r="M174" s="61">
        <v>29.3</v>
      </c>
      <c r="N174" s="21">
        <v>0.15007936507936509</v>
      </c>
      <c r="O174" s="21">
        <v>0.49754209400401728</v>
      </c>
      <c r="P174" s="21">
        <f t="shared" si="33"/>
        <v>1.927966344043169E-2</v>
      </c>
      <c r="Q174" s="21">
        <f t="shared" si="34"/>
        <v>6.3915809576968796E-2</v>
      </c>
      <c r="R174" s="23">
        <v>1</v>
      </c>
      <c r="S174">
        <v>0.25</v>
      </c>
      <c r="T174">
        <v>0</v>
      </c>
      <c r="U174">
        <v>0.25</v>
      </c>
      <c r="V174">
        <v>0.2</v>
      </c>
      <c r="W174">
        <v>1</v>
      </c>
      <c r="X174">
        <v>0</v>
      </c>
      <c r="Y174">
        <v>0</v>
      </c>
      <c r="Z174">
        <v>0</v>
      </c>
      <c r="AA174" s="3">
        <v>0</v>
      </c>
      <c r="AB174" s="52">
        <f t="shared" si="35"/>
        <v>-3.9487044463612473</v>
      </c>
      <c r="AC174" s="21">
        <f t="shared" si="35"/>
        <v>-1.9304777293321653</v>
      </c>
      <c r="AD174" s="21" t="str">
        <f t="shared" si="35"/>
        <v>na</v>
      </c>
      <c r="AE174" s="21">
        <f t="shared" si="35"/>
        <v>-2.9663438279982053</v>
      </c>
      <c r="AF174" s="21">
        <f t="shared" si="35"/>
        <v>-2.1544747023547637</v>
      </c>
      <c r="AG174" s="21">
        <f t="shared" si="35"/>
        <v>-6.0029662856824482</v>
      </c>
      <c r="AH174" s="21" t="str">
        <f t="shared" si="35"/>
        <v>na</v>
      </c>
      <c r="AI174" s="21" t="str">
        <f t="shared" si="35"/>
        <v>na</v>
      </c>
      <c r="AJ174" s="21" t="str">
        <f t="shared" si="35"/>
        <v>na</v>
      </c>
      <c r="AK174" s="21" t="str">
        <f t="shared" si="35"/>
        <v>na</v>
      </c>
      <c r="AL174" s="52">
        <f t="shared" si="36"/>
        <v>10.990506104975266</v>
      </c>
      <c r="AM174" s="21">
        <f t="shared" si="36"/>
        <v>2.6268666443496436</v>
      </c>
      <c r="AN174" s="21" t="str">
        <f t="shared" si="36"/>
        <v>na</v>
      </c>
      <c r="AO174" s="21">
        <f t="shared" si="36"/>
        <v>6.2022806135774742</v>
      </c>
      <c r="AP174" s="21">
        <f t="shared" si="36"/>
        <v>3.2718337826646828</v>
      </c>
      <c r="AQ174" s="21">
        <f t="shared" si="36"/>
        <v>25.400381690110823</v>
      </c>
      <c r="AR174" s="21" t="str">
        <f t="shared" si="36"/>
        <v>na</v>
      </c>
      <c r="AS174" s="21" t="str">
        <f t="shared" si="36"/>
        <v>na</v>
      </c>
      <c r="AT174" s="21" t="str">
        <f t="shared" si="36"/>
        <v>na</v>
      </c>
      <c r="AU174" s="53" t="str">
        <f t="shared" si="36"/>
        <v>na</v>
      </c>
    </row>
    <row r="175" spans="1:47" ht="16.5" x14ac:dyDescent="0.35">
      <c r="A175" s="28" t="s">
        <v>67</v>
      </c>
      <c r="B175" s="48">
        <v>1</v>
      </c>
      <c r="C175">
        <v>1</v>
      </c>
      <c r="D175">
        <v>1</v>
      </c>
      <c r="E175">
        <v>1</v>
      </c>
      <c r="F175">
        <v>1</v>
      </c>
      <c r="G175" s="49">
        <v>1</v>
      </c>
      <c r="H175" t="s">
        <v>245</v>
      </c>
      <c r="I175" t="s">
        <v>246</v>
      </c>
      <c r="J175" s="19">
        <v>2</v>
      </c>
      <c r="K175" s="34"/>
      <c r="L175" s="21">
        <v>389.58823326073178</v>
      </c>
      <c r="M175" s="61">
        <v>29.3</v>
      </c>
      <c r="N175" s="21">
        <v>366.79754689754691</v>
      </c>
      <c r="O175" s="21">
        <v>133.86220135066065</v>
      </c>
      <c r="P175" s="21">
        <f t="shared" si="33"/>
        <v>0.94150057825814204</v>
      </c>
      <c r="Q175" s="21">
        <f t="shared" si="34"/>
        <v>0.34359918991976712</v>
      </c>
      <c r="R175" s="25">
        <v>0</v>
      </c>
      <c r="S175" s="12">
        <v>0.25</v>
      </c>
      <c r="T175" s="12">
        <v>0.25</v>
      </c>
      <c r="U175" s="12">
        <v>0.25</v>
      </c>
      <c r="V175" s="12">
        <v>0.1</v>
      </c>
      <c r="W175" s="12">
        <v>0.25</v>
      </c>
      <c r="X175" s="12">
        <v>0</v>
      </c>
      <c r="Y175">
        <v>0</v>
      </c>
      <c r="Z175">
        <v>0.25</v>
      </c>
      <c r="AA175">
        <v>1</v>
      </c>
      <c r="AB175" s="52" t="str">
        <f t="shared" si="35"/>
        <v>na</v>
      </c>
      <c r="AC175" s="21">
        <f t="shared" si="35"/>
        <v>-2.9470377051851911E-2</v>
      </c>
      <c r="AD175" s="21">
        <f t="shared" si="35"/>
        <v>-4.3840230325068966E-2</v>
      </c>
      <c r="AE175" s="21">
        <f t="shared" si="35"/>
        <v>-4.5283750104065136E-2</v>
      </c>
      <c r="AF175" s="21">
        <f t="shared" si="35"/>
        <v>-1.6444940250369092E-2</v>
      </c>
      <c r="AG175" s="21">
        <f t="shared" si="35"/>
        <v>-2.291009074860156E-2</v>
      </c>
      <c r="AH175" s="21" t="str">
        <f t="shared" si="35"/>
        <v>na</v>
      </c>
      <c r="AI175" s="21" t="str">
        <f t="shared" si="35"/>
        <v>na</v>
      </c>
      <c r="AJ175" s="21">
        <f t="shared" si="35"/>
        <v>-2.0550107964876076E-2</v>
      </c>
      <c r="AK175" s="21">
        <f t="shared" si="35"/>
        <v>-0.11045778702014582</v>
      </c>
      <c r="AL175" s="52" t="str">
        <f t="shared" si="36"/>
        <v>na</v>
      </c>
      <c r="AM175" s="21">
        <f t="shared" si="36"/>
        <v>3.1833428442950944E-2</v>
      </c>
      <c r="AN175" s="21">
        <f t="shared" si="36"/>
        <v>7.044621826047473E-2</v>
      </c>
      <c r="AO175" s="21">
        <f t="shared" si="36"/>
        <v>7.5161735568157223E-2</v>
      </c>
      <c r="AP175" s="21">
        <f t="shared" si="36"/>
        <v>9.9123500256207281E-3</v>
      </c>
      <c r="AQ175" s="21">
        <f t="shared" si="36"/>
        <v>1.9238253745556325E-2</v>
      </c>
      <c r="AR175" s="21" t="str">
        <f t="shared" si="36"/>
        <v>na</v>
      </c>
      <c r="AS175" s="21" t="str">
        <f t="shared" si="36"/>
        <v>na</v>
      </c>
      <c r="AT175" s="21">
        <f t="shared" si="36"/>
        <v>1.5478905379498845E-2</v>
      </c>
      <c r="AU175" s="53">
        <f t="shared" si="36"/>
        <v>0.44720299742201614</v>
      </c>
    </row>
    <row r="176" spans="1:47" ht="16.5" x14ac:dyDescent="0.35">
      <c r="A176" s="28" t="s">
        <v>20</v>
      </c>
      <c r="B176" s="48"/>
      <c r="C176">
        <v>1</v>
      </c>
      <c r="E176">
        <v>1</v>
      </c>
      <c r="G176" s="49">
        <v>1</v>
      </c>
      <c r="H176" t="s">
        <v>245</v>
      </c>
      <c r="I176" t="s">
        <v>246</v>
      </c>
      <c r="J176" s="19">
        <v>3</v>
      </c>
      <c r="K176" s="34"/>
      <c r="L176" s="21">
        <v>18.516437937053887</v>
      </c>
      <c r="M176" s="61">
        <v>29.3</v>
      </c>
      <c r="N176" s="21">
        <v>7.866731601731602</v>
      </c>
      <c r="O176" s="21">
        <v>4.3804380789149011</v>
      </c>
      <c r="P176" s="21">
        <f t="shared" si="33"/>
        <v>0.42485123912462736</v>
      </c>
      <c r="Q176" s="21">
        <f t="shared" si="34"/>
        <v>0.23657023525831899</v>
      </c>
      <c r="R176" s="25">
        <v>0</v>
      </c>
      <c r="S176" s="12">
        <v>0.25</v>
      </c>
      <c r="T176" s="12">
        <v>0</v>
      </c>
      <c r="U176" s="12">
        <v>0.125</v>
      </c>
      <c r="V176" s="12">
        <v>0.05</v>
      </c>
      <c r="W176" s="13">
        <v>0.25</v>
      </c>
      <c r="X176" s="13">
        <v>0</v>
      </c>
      <c r="Y176">
        <v>0</v>
      </c>
      <c r="Z176">
        <v>0.25</v>
      </c>
      <c r="AA176">
        <v>0.25</v>
      </c>
      <c r="AB176" s="52" t="str">
        <f t="shared" si="35"/>
        <v>na</v>
      </c>
      <c r="AC176" s="21">
        <f t="shared" si="35"/>
        <v>-0.41849680738315381</v>
      </c>
      <c r="AD176" s="21" t="str">
        <f t="shared" si="35"/>
        <v>na</v>
      </c>
      <c r="AE176" s="21">
        <f t="shared" si="35"/>
        <v>-0.32152803494071575</v>
      </c>
      <c r="AF176" s="21">
        <f t="shared" si="35"/>
        <v>-0.11676394537262484</v>
      </c>
      <c r="AG176" s="21">
        <f t="shared" si="35"/>
        <v>-0.32533685667742707</v>
      </c>
      <c r="AH176" s="21" t="str">
        <f t="shared" si="35"/>
        <v>na</v>
      </c>
      <c r="AI176" s="21" t="str">
        <f t="shared" si="35"/>
        <v>na</v>
      </c>
      <c r="AJ176" s="21">
        <f t="shared" si="35"/>
        <v>-0.29182370349548437</v>
      </c>
      <c r="AK176" s="21">
        <f t="shared" si="35"/>
        <v>-0.39214149803043102</v>
      </c>
      <c r="AL176" s="52" t="str">
        <f t="shared" si="36"/>
        <v>na</v>
      </c>
      <c r="AM176" s="21">
        <f t="shared" si="36"/>
        <v>7.4108284331060995E-2</v>
      </c>
      <c r="AN176" s="21" t="str">
        <f t="shared" si="36"/>
        <v>na</v>
      </c>
      <c r="AO176" s="21">
        <f t="shared" si="36"/>
        <v>4.3744167238248227E-2</v>
      </c>
      <c r="AP176" s="21">
        <f t="shared" si="36"/>
        <v>5.7689926126254587E-3</v>
      </c>
      <c r="AQ176" s="21">
        <f t="shared" si="36"/>
        <v>4.4786692742310993E-2</v>
      </c>
      <c r="AR176" s="21" t="str">
        <f t="shared" si="36"/>
        <v>na</v>
      </c>
      <c r="AS176" s="21" t="str">
        <f t="shared" si="36"/>
        <v>na</v>
      </c>
      <c r="AT176" s="21">
        <f t="shared" si="36"/>
        <v>3.6034922316119621E-2</v>
      </c>
      <c r="AU176" s="53">
        <f t="shared" si="36"/>
        <v>6.5068091365902275E-2</v>
      </c>
    </row>
    <row r="177" spans="1:47" ht="16.5" x14ac:dyDescent="0.35">
      <c r="A177" s="28" t="s">
        <v>68</v>
      </c>
      <c r="B177" s="48"/>
      <c r="D177">
        <v>1</v>
      </c>
      <c r="E177">
        <v>1</v>
      </c>
      <c r="G177" s="49"/>
      <c r="H177" t="s">
        <v>245</v>
      </c>
      <c r="I177" t="s">
        <v>246</v>
      </c>
      <c r="J177" s="19">
        <v>31</v>
      </c>
      <c r="K177" s="34"/>
      <c r="L177" s="21">
        <v>6.6381123735547884</v>
      </c>
      <c r="M177" s="61">
        <v>29.3</v>
      </c>
      <c r="N177" s="21">
        <v>0.85005050505050506</v>
      </c>
      <c r="O177" s="21">
        <v>1.6778158332735587</v>
      </c>
      <c r="P177" s="21">
        <f t="shared" si="33"/>
        <v>0.12805605829105493</v>
      </c>
      <c r="Q177" s="21">
        <f t="shared" si="34"/>
        <v>0.25275496087678739</v>
      </c>
      <c r="R177" s="25">
        <v>1</v>
      </c>
      <c r="S177">
        <v>0.125</v>
      </c>
      <c r="T177">
        <v>0.25</v>
      </c>
      <c r="U177">
        <v>0.25</v>
      </c>
      <c r="V177">
        <v>0.25</v>
      </c>
      <c r="W177">
        <v>1</v>
      </c>
      <c r="X177">
        <v>0</v>
      </c>
      <c r="Y177">
        <v>1</v>
      </c>
      <c r="Z177">
        <v>0</v>
      </c>
      <c r="AA177">
        <v>1</v>
      </c>
      <c r="AB177" s="52">
        <f t="shared" si="35"/>
        <v>-2.0552871555381276</v>
      </c>
      <c r="AC177" s="21">
        <f t="shared" si="35"/>
        <v>-0.50240352690932011</v>
      </c>
      <c r="AD177" s="21">
        <f t="shared" si="35"/>
        <v>-1.49475429493682</v>
      </c>
      <c r="AE177" s="21">
        <f t="shared" si="35"/>
        <v>-1.543971814404252</v>
      </c>
      <c r="AF177" s="21">
        <f t="shared" si="35"/>
        <v>-1.4017458899595732</v>
      </c>
      <c r="AG177" s="21">
        <f t="shared" ref="AG177:AK188" si="37">IF(W177&gt;0,(W177/W$190)*LN($P177),"na")</f>
        <v>-3.1245234151320003</v>
      </c>
      <c r="AH177" s="21" t="str">
        <f t="shared" si="37"/>
        <v>na</v>
      </c>
      <c r="AI177" s="21">
        <f t="shared" si="37"/>
        <v>-2.5828896054272255</v>
      </c>
      <c r="AJ177" s="21" t="str">
        <f t="shared" si="37"/>
        <v>na</v>
      </c>
      <c r="AK177" s="21">
        <f t="shared" si="37"/>
        <v>-3.7661127766285238</v>
      </c>
      <c r="AL177" s="52">
        <f t="shared" si="36"/>
        <v>3.8958221047328312</v>
      </c>
      <c r="AM177" s="21">
        <f t="shared" si="36"/>
        <v>0.23278739490008521</v>
      </c>
      <c r="AN177" s="21">
        <f t="shared" si="36"/>
        <v>2.0606001215115803</v>
      </c>
      <c r="AO177" s="21">
        <f t="shared" si="36"/>
        <v>2.1985322316679077</v>
      </c>
      <c r="AP177" s="21">
        <f t="shared" si="36"/>
        <v>1.8121439102430372</v>
      </c>
      <c r="AQ177" s="21">
        <f t="shared" ref="AQ177:AU188" si="38">IF(W177&gt;0,(((W177/W$190)^2)*($Q177^2))/($P177^2),"na")</f>
        <v>9.0037135243652653</v>
      </c>
      <c r="AR177" s="21" t="str">
        <f t="shared" si="38"/>
        <v>na</v>
      </c>
      <c r="AS177" s="21">
        <f t="shared" si="38"/>
        <v>6.15270071366505</v>
      </c>
      <c r="AT177" s="21" t="str">
        <f t="shared" si="38"/>
        <v>na</v>
      </c>
      <c r="AU177" s="53">
        <f t="shared" si="38"/>
        <v>13.080993892686772</v>
      </c>
    </row>
    <row r="178" spans="1:47" ht="16.5" x14ac:dyDescent="0.35">
      <c r="A178" s="28" t="s">
        <v>113</v>
      </c>
      <c r="B178" s="48"/>
      <c r="C178">
        <v>1</v>
      </c>
      <c r="D178">
        <v>1</v>
      </c>
      <c r="E178">
        <v>1</v>
      </c>
      <c r="F178">
        <v>1</v>
      </c>
      <c r="G178" s="49"/>
      <c r="H178" t="s">
        <v>245</v>
      </c>
      <c r="I178" t="s">
        <v>246</v>
      </c>
      <c r="J178" s="19">
        <v>9</v>
      </c>
      <c r="K178" s="34"/>
      <c r="L178" s="21">
        <v>1.0631731478636177</v>
      </c>
      <c r="M178" s="61">
        <v>29.3</v>
      </c>
      <c r="N178" s="21">
        <v>0</v>
      </c>
      <c r="O178" s="21">
        <v>0</v>
      </c>
      <c r="P178" s="21">
        <f t="shared" si="33"/>
        <v>0.01</v>
      </c>
      <c r="Q178" s="21">
        <f t="shared" si="34"/>
        <v>0.01</v>
      </c>
      <c r="R178" s="23">
        <v>1</v>
      </c>
      <c r="S178">
        <v>0.25</v>
      </c>
      <c r="T178">
        <v>0.25</v>
      </c>
      <c r="U178">
        <v>0.25</v>
      </c>
      <c r="V178">
        <v>0.25</v>
      </c>
      <c r="W178">
        <v>1</v>
      </c>
      <c r="X178">
        <v>0</v>
      </c>
      <c r="Y178">
        <v>1</v>
      </c>
      <c r="Z178">
        <v>0</v>
      </c>
      <c r="AA178">
        <v>1</v>
      </c>
      <c r="AB178" s="52">
        <f t="shared" ref="AB178:AF188" si="39">IF(R178&gt;0,(R178/R$190)*LN($P178),"na")</f>
        <v>-4.6051701859880909</v>
      </c>
      <c r="AC178" s="21">
        <f t="shared" si="39"/>
        <v>-2.2514165353719555</v>
      </c>
      <c r="AD178" s="21">
        <f t="shared" si="39"/>
        <v>-3.3492146807186116</v>
      </c>
      <c r="AE178" s="21">
        <f t="shared" si="39"/>
        <v>-3.4594937006934927</v>
      </c>
      <c r="AF178" s="21">
        <f t="shared" si="39"/>
        <v>-3.1408158044382901</v>
      </c>
      <c r="AG178" s="21">
        <f t="shared" si="37"/>
        <v>-7.0009497398042049</v>
      </c>
      <c r="AH178" s="21" t="str">
        <f t="shared" si="37"/>
        <v>na</v>
      </c>
      <c r="AI178" s="21">
        <f t="shared" si="37"/>
        <v>-5.7873403103605128</v>
      </c>
      <c r="AJ178" s="21" t="str">
        <f t="shared" si="37"/>
        <v>na</v>
      </c>
      <c r="AK178" s="21">
        <f t="shared" si="37"/>
        <v>-8.438524139687674</v>
      </c>
      <c r="AL178" s="52">
        <f t="shared" ref="AL178:AP188" si="40">IF(R178&gt;0,(((R178/R$190)^2)*($Q178^2))/($P178^2),"na")</f>
        <v>1</v>
      </c>
      <c r="AM178" s="21">
        <f t="shared" si="40"/>
        <v>0.23901234567901236</v>
      </c>
      <c r="AN178" s="21">
        <f t="shared" si="40"/>
        <v>0.52892561983471076</v>
      </c>
      <c r="AO178" s="21">
        <f t="shared" si="40"/>
        <v>0.56433075550267697</v>
      </c>
      <c r="AP178" s="21">
        <f t="shared" si="40"/>
        <v>0.46515057965340822</v>
      </c>
      <c r="AQ178" s="21">
        <f t="shared" si="38"/>
        <v>2.3111202930511441</v>
      </c>
      <c r="AR178" s="21" t="str">
        <f t="shared" si="38"/>
        <v>na</v>
      </c>
      <c r="AS178" s="21">
        <f t="shared" si="38"/>
        <v>1.5793074088753833</v>
      </c>
      <c r="AT178" s="21" t="str">
        <f t="shared" si="38"/>
        <v>na</v>
      </c>
      <c r="AU178" s="53">
        <f t="shared" si="38"/>
        <v>3.3576979495021999</v>
      </c>
    </row>
    <row r="179" spans="1:47" ht="16.5" x14ac:dyDescent="0.35">
      <c r="A179" s="28" t="s">
        <v>89</v>
      </c>
      <c r="B179" s="48"/>
      <c r="C179">
        <v>1</v>
      </c>
      <c r="E179">
        <v>1</v>
      </c>
      <c r="G179" s="49">
        <v>1</v>
      </c>
      <c r="H179" t="s">
        <v>245</v>
      </c>
      <c r="I179" t="s">
        <v>246</v>
      </c>
      <c r="J179" s="19">
        <v>3</v>
      </c>
      <c r="K179" s="34"/>
      <c r="L179" s="21">
        <v>10.08661982636257</v>
      </c>
      <c r="M179" s="61">
        <v>29.3</v>
      </c>
      <c r="N179" s="21">
        <v>4.9218686868686863</v>
      </c>
      <c r="O179" s="21">
        <v>2.658218042914386</v>
      </c>
      <c r="P179" s="21">
        <f t="shared" si="33"/>
        <v>0.48796016620005861</v>
      </c>
      <c r="Q179" s="21">
        <f t="shared" si="34"/>
        <v>0.263539033757059</v>
      </c>
      <c r="R179" s="25">
        <v>1</v>
      </c>
      <c r="S179" s="3">
        <v>0.25</v>
      </c>
      <c r="T179" s="3">
        <v>0.25</v>
      </c>
      <c r="U179" s="3">
        <v>0.25</v>
      </c>
      <c r="V179" s="3">
        <v>0.15</v>
      </c>
      <c r="W179" s="3">
        <v>1</v>
      </c>
      <c r="X179" s="3">
        <v>0</v>
      </c>
      <c r="Y179" s="3">
        <v>0</v>
      </c>
      <c r="Z179" s="3">
        <v>0</v>
      </c>
      <c r="AA179" s="3">
        <v>0</v>
      </c>
      <c r="AB179" s="52">
        <f t="shared" si="39"/>
        <v>-0.71752150309984941</v>
      </c>
      <c r="AC179" s="21">
        <f t="shared" si="39"/>
        <v>-0.35078829040437082</v>
      </c>
      <c r="AD179" s="21">
        <f t="shared" si="39"/>
        <v>-0.52183382043625415</v>
      </c>
      <c r="AE179" s="21">
        <f t="shared" si="39"/>
        <v>-0.53901615354817956</v>
      </c>
      <c r="AF179" s="21">
        <f t="shared" si="39"/>
        <v>-0.2936181881595486</v>
      </c>
      <c r="AG179" s="21">
        <f t="shared" si="37"/>
        <v>-1.090802679934618</v>
      </c>
      <c r="AH179" s="21" t="str">
        <f t="shared" si="37"/>
        <v>na</v>
      </c>
      <c r="AI179" s="21" t="str">
        <f t="shared" si="37"/>
        <v>na</v>
      </c>
      <c r="AJ179" s="21" t="str">
        <f t="shared" si="37"/>
        <v>na</v>
      </c>
      <c r="AK179" s="21" t="str">
        <f t="shared" si="37"/>
        <v>na</v>
      </c>
      <c r="AL179" s="52">
        <f t="shared" si="40"/>
        <v>0.29168974277314952</v>
      </c>
      <c r="AM179" s="21">
        <f t="shared" si="40"/>
        <v>6.9717449630718201E-2</v>
      </c>
      <c r="AN179" s="21">
        <f t="shared" si="40"/>
        <v>0.15428217799571545</v>
      </c>
      <c r="AO179" s="21">
        <f t="shared" si="40"/>
        <v>0.16460949291155297</v>
      </c>
      <c r="AP179" s="21">
        <f t="shared" si="40"/>
        <v>4.8844675054758258E-2</v>
      </c>
      <c r="AQ179" s="21">
        <f t="shared" si="38"/>
        <v>0.67413008379789419</v>
      </c>
      <c r="AR179" s="21" t="str">
        <f t="shared" si="38"/>
        <v>na</v>
      </c>
      <c r="AS179" s="21" t="str">
        <f t="shared" si="38"/>
        <v>na</v>
      </c>
      <c r="AT179" s="21" t="str">
        <f t="shared" si="38"/>
        <v>na</v>
      </c>
      <c r="AU179" s="53" t="str">
        <f t="shared" si="38"/>
        <v>na</v>
      </c>
    </row>
    <row r="180" spans="1:47" ht="16.5" x14ac:dyDescent="0.35">
      <c r="A180" s="28" t="s">
        <v>22</v>
      </c>
      <c r="B180" s="48"/>
      <c r="C180">
        <v>1</v>
      </c>
      <c r="E180">
        <v>1</v>
      </c>
      <c r="G180" s="49">
        <v>1</v>
      </c>
      <c r="H180" t="s">
        <v>245</v>
      </c>
      <c r="I180" t="s">
        <v>246</v>
      </c>
      <c r="J180" s="19">
        <v>26</v>
      </c>
      <c r="K180" s="34"/>
      <c r="L180" s="21">
        <v>5.116876254329501</v>
      </c>
      <c r="M180" s="61">
        <v>29.3</v>
      </c>
      <c r="N180" s="21">
        <v>0.10227272727272727</v>
      </c>
      <c r="O180" s="21">
        <v>0.30632130994264489</v>
      </c>
      <c r="P180" s="21">
        <f t="shared" si="33"/>
        <v>1.9987336450865326E-2</v>
      </c>
      <c r="Q180" s="21">
        <f t="shared" si="34"/>
        <v>5.9864904820291436E-2</v>
      </c>
      <c r="R180" s="25">
        <v>0</v>
      </c>
      <c r="S180" s="12">
        <v>0.375</v>
      </c>
      <c r="T180" s="12">
        <v>0.25</v>
      </c>
      <c r="U180" s="12">
        <v>0.25</v>
      </c>
      <c r="V180" s="12">
        <v>0.15</v>
      </c>
      <c r="W180" s="13">
        <v>0.25</v>
      </c>
      <c r="X180" s="13">
        <v>0</v>
      </c>
      <c r="Y180">
        <v>0</v>
      </c>
      <c r="Z180">
        <v>1</v>
      </c>
      <c r="AA180">
        <v>0</v>
      </c>
      <c r="AB180" s="52" t="str">
        <f t="shared" si="39"/>
        <v>na</v>
      </c>
      <c r="AC180" s="21">
        <f t="shared" si="39"/>
        <v>-2.8692813478460137</v>
      </c>
      <c r="AD180" s="21">
        <f t="shared" si="39"/>
        <v>-2.8455682788555507</v>
      </c>
      <c r="AE180" s="21">
        <f t="shared" si="39"/>
        <v>-2.939263819744697</v>
      </c>
      <c r="AF180" s="21">
        <f t="shared" si="39"/>
        <v>-1.601104737947731</v>
      </c>
      <c r="AG180" s="21">
        <f t="shared" si="37"/>
        <v>-1.48704117237824</v>
      </c>
      <c r="AH180" s="21" t="str">
        <f t="shared" si="37"/>
        <v>na</v>
      </c>
      <c r="AI180" s="21" t="str">
        <f t="shared" si="37"/>
        <v>na</v>
      </c>
      <c r="AJ180" s="21">
        <f t="shared" si="37"/>
        <v>-5.3354405228541584</v>
      </c>
      <c r="AK180" s="21" t="str">
        <f t="shared" si="37"/>
        <v>na</v>
      </c>
      <c r="AL180" s="52" t="str">
        <f t="shared" si="40"/>
        <v>na</v>
      </c>
      <c r="AM180" s="21">
        <f t="shared" si="40"/>
        <v>4.8243365695792901</v>
      </c>
      <c r="AN180" s="21">
        <f t="shared" si="40"/>
        <v>4.7449249779346871</v>
      </c>
      <c r="AO180" s="21">
        <f t="shared" si="40"/>
        <v>5.062539981402657</v>
      </c>
      <c r="AP180" s="21">
        <f t="shared" si="40"/>
        <v>1.5022105710282498</v>
      </c>
      <c r="AQ180" s="21">
        <f t="shared" si="38"/>
        <v>1.2957980283854718</v>
      </c>
      <c r="AR180" s="21" t="str">
        <f t="shared" si="38"/>
        <v>na</v>
      </c>
      <c r="AS180" s="21" t="str">
        <f t="shared" si="38"/>
        <v>na</v>
      </c>
      <c r="AT180" s="21">
        <f t="shared" si="38"/>
        <v>16.681376875551639</v>
      </c>
      <c r="AU180" s="53" t="str">
        <f t="shared" si="38"/>
        <v>na</v>
      </c>
    </row>
    <row r="181" spans="1:47" ht="16.5" x14ac:dyDescent="0.35">
      <c r="A181" s="1" t="s">
        <v>69</v>
      </c>
      <c r="B181" s="48">
        <v>1</v>
      </c>
      <c r="C181">
        <v>1</v>
      </c>
      <c r="D181">
        <v>1</v>
      </c>
      <c r="E181">
        <v>1</v>
      </c>
      <c r="G181" s="49"/>
      <c r="H181" t="s">
        <v>245</v>
      </c>
      <c r="I181" t="s">
        <v>246</v>
      </c>
      <c r="J181" s="19">
        <v>12</v>
      </c>
      <c r="K181" s="34"/>
      <c r="L181" s="21">
        <v>5.5929047666720226</v>
      </c>
      <c r="M181" s="61">
        <v>29.3</v>
      </c>
      <c r="N181" s="21">
        <v>0.12333333333333332</v>
      </c>
      <c r="O181" s="21">
        <v>1.7009420576536829E-2</v>
      </c>
      <c r="P181" s="21">
        <f t="shared" si="33"/>
        <v>2.2051749221312245E-2</v>
      </c>
      <c r="Q181" s="21">
        <f t="shared" si="34"/>
        <v>3.0412498131374604E-3</v>
      </c>
      <c r="R181" s="25">
        <v>1</v>
      </c>
      <c r="S181">
        <v>0.25</v>
      </c>
      <c r="T181">
        <v>0</v>
      </c>
      <c r="U181">
        <v>0.25</v>
      </c>
      <c r="V181">
        <v>0.05</v>
      </c>
      <c r="W181">
        <v>1</v>
      </c>
      <c r="X181">
        <v>0</v>
      </c>
      <c r="Y181">
        <v>0</v>
      </c>
      <c r="Z181">
        <v>0</v>
      </c>
      <c r="AA181">
        <v>0</v>
      </c>
      <c r="AB181" s="52">
        <f t="shared" si="39"/>
        <v>-3.8143633504709937</v>
      </c>
      <c r="AC181" s="21">
        <f t="shared" si="39"/>
        <v>-1.8647998602302636</v>
      </c>
      <c r="AD181" s="21" t="str">
        <f t="shared" si="39"/>
        <v>na</v>
      </c>
      <c r="AE181" s="21">
        <f t="shared" si="39"/>
        <v>-2.8654241754757708</v>
      </c>
      <c r="AF181" s="21">
        <f t="shared" si="39"/>
        <v>-0.52029402654785917</v>
      </c>
      <c r="AG181" s="21">
        <f t="shared" si="37"/>
        <v>-5.7987359918315198</v>
      </c>
      <c r="AH181" s="21" t="str">
        <f t="shared" si="37"/>
        <v>na</v>
      </c>
      <c r="AI181" s="21" t="str">
        <f t="shared" si="37"/>
        <v>na</v>
      </c>
      <c r="AJ181" s="21" t="str">
        <f t="shared" si="37"/>
        <v>na</v>
      </c>
      <c r="AK181" s="21" t="str">
        <f t="shared" si="37"/>
        <v>na</v>
      </c>
      <c r="AL181" s="52">
        <f t="shared" si="40"/>
        <v>1.9020332323927337E-2</v>
      </c>
      <c r="AM181" s="21">
        <f t="shared" si="40"/>
        <v>4.5460942443362124E-3</v>
      </c>
      <c r="AN181" s="21" t="str">
        <f t="shared" si="40"/>
        <v>na</v>
      </c>
      <c r="AO181" s="21">
        <f t="shared" si="40"/>
        <v>1.0733758510273902E-2</v>
      </c>
      <c r="AP181" s="21">
        <f t="shared" si="40"/>
        <v>3.5389274422701039E-4</v>
      </c>
      <c r="AQ181" s="21">
        <f t="shared" si="38"/>
        <v>4.39582760144051E-2</v>
      </c>
      <c r="AR181" s="21" t="str">
        <f t="shared" si="38"/>
        <v>na</v>
      </c>
      <c r="AS181" s="21" t="str">
        <f t="shared" si="38"/>
        <v>na</v>
      </c>
      <c r="AT181" s="21" t="str">
        <f t="shared" si="38"/>
        <v>na</v>
      </c>
      <c r="AU181" s="53" t="str">
        <f t="shared" si="38"/>
        <v>na</v>
      </c>
    </row>
    <row r="182" spans="1:47" ht="16.5" x14ac:dyDescent="0.35">
      <c r="A182" s="1" t="s">
        <v>241</v>
      </c>
      <c r="B182" s="48">
        <v>1</v>
      </c>
      <c r="C182">
        <v>1</v>
      </c>
      <c r="D182">
        <v>1</v>
      </c>
      <c r="E182">
        <v>1</v>
      </c>
      <c r="F182">
        <v>1</v>
      </c>
      <c r="G182" s="49">
        <v>1</v>
      </c>
      <c r="H182" t="s">
        <v>245</v>
      </c>
      <c r="I182" t="s">
        <v>246</v>
      </c>
      <c r="J182" s="19">
        <v>3</v>
      </c>
      <c r="K182" s="34"/>
      <c r="L182" s="21">
        <v>28.964177325384131</v>
      </c>
      <c r="M182" s="61">
        <v>29.3</v>
      </c>
      <c r="N182" s="21">
        <v>19.792247474747477</v>
      </c>
      <c r="O182" s="21">
        <v>24.810576432246844</v>
      </c>
      <c r="P182" s="21">
        <f t="shared" si="33"/>
        <v>0.68333539228133366</v>
      </c>
      <c r="Q182" s="21">
        <f t="shared" si="34"/>
        <v>0.856595240165959</v>
      </c>
      <c r="R182" s="25">
        <v>1</v>
      </c>
      <c r="S182">
        <v>1</v>
      </c>
      <c r="T182" s="3">
        <v>0.25</v>
      </c>
      <c r="U182" s="3">
        <v>0.375</v>
      </c>
      <c r="V182" s="3">
        <v>1</v>
      </c>
      <c r="W182" s="3">
        <v>0.05</v>
      </c>
      <c r="X182" s="3">
        <v>0</v>
      </c>
      <c r="Y182" s="3">
        <v>0</v>
      </c>
      <c r="Z182" s="3">
        <v>0</v>
      </c>
      <c r="AA182" s="3">
        <v>0</v>
      </c>
      <c r="AB182" s="52">
        <f t="shared" si="39"/>
        <v>-0.38076948242769759</v>
      </c>
      <c r="AC182" s="21">
        <f t="shared" si="39"/>
        <v>-0.74461587674749752</v>
      </c>
      <c r="AD182" s="21">
        <f t="shared" si="39"/>
        <v>-0.27692325994741646</v>
      </c>
      <c r="AE182" s="21">
        <f t="shared" si="39"/>
        <v>-0.42906219727218603</v>
      </c>
      <c r="AF182" s="21">
        <f t="shared" si="39"/>
        <v>-1.0387688271721067</v>
      </c>
      <c r="AG182" s="21">
        <f t="shared" si="37"/>
        <v>-2.8942991260545621E-2</v>
      </c>
      <c r="AH182" s="21" t="str">
        <f t="shared" si="37"/>
        <v>na</v>
      </c>
      <c r="AI182" s="21" t="str">
        <f t="shared" si="37"/>
        <v>na</v>
      </c>
      <c r="AJ182" s="21" t="str">
        <f t="shared" si="37"/>
        <v>na</v>
      </c>
      <c r="AK182" s="21" t="str">
        <f t="shared" si="37"/>
        <v>na</v>
      </c>
      <c r="AL182" s="52">
        <f t="shared" si="40"/>
        <v>1.57138818648759</v>
      </c>
      <c r="AM182" s="21">
        <f t="shared" si="40"/>
        <v>6.009298822795011</v>
      </c>
      <c r="AN182" s="21">
        <f t="shared" si="40"/>
        <v>0.8311474705388906</v>
      </c>
      <c r="AO182" s="21">
        <f t="shared" si="40"/>
        <v>1.9952610355541769</v>
      </c>
      <c r="AP182" s="21">
        <f t="shared" si="40"/>
        <v>11.694914012883528</v>
      </c>
      <c r="AQ182" s="21">
        <f t="shared" si="38"/>
        <v>9.0791678151307641E-3</v>
      </c>
      <c r="AR182" s="21" t="str">
        <f t="shared" si="38"/>
        <v>na</v>
      </c>
      <c r="AS182" s="21" t="str">
        <f t="shared" si="38"/>
        <v>na</v>
      </c>
      <c r="AT182" s="21" t="str">
        <f t="shared" si="38"/>
        <v>na</v>
      </c>
      <c r="AU182" s="53" t="str">
        <f t="shared" si="38"/>
        <v>na</v>
      </c>
    </row>
    <row r="183" spans="1:47" ht="16.5" x14ac:dyDescent="0.35">
      <c r="A183" s="28" t="s">
        <v>23</v>
      </c>
      <c r="B183" s="48">
        <v>1</v>
      </c>
      <c r="C183">
        <v>1</v>
      </c>
      <c r="G183" s="49"/>
      <c r="H183" t="s">
        <v>245</v>
      </c>
      <c r="I183" t="s">
        <v>246</v>
      </c>
      <c r="J183" s="19">
        <v>29</v>
      </c>
      <c r="K183" s="34"/>
      <c r="L183" s="21">
        <v>3.4866869795745004</v>
      </c>
      <c r="M183" s="61">
        <v>29.3</v>
      </c>
      <c r="N183" s="21">
        <v>0.02</v>
      </c>
      <c r="O183" s="21">
        <v>1.182395133797152E-2</v>
      </c>
      <c r="P183" s="21">
        <f t="shared" si="33"/>
        <v>0.01</v>
      </c>
      <c r="Q183" s="21">
        <f t="shared" si="34"/>
        <v>3.3911708757447625E-3</v>
      </c>
      <c r="R183" s="25">
        <v>0</v>
      </c>
      <c r="S183" s="12">
        <v>0.25</v>
      </c>
      <c r="T183" s="12">
        <v>0.25</v>
      </c>
      <c r="U183" s="12">
        <v>0.125</v>
      </c>
      <c r="V183" s="12">
        <v>0.25</v>
      </c>
      <c r="W183" s="13">
        <v>0.25</v>
      </c>
      <c r="X183" s="13">
        <v>0</v>
      </c>
      <c r="Y183">
        <v>0</v>
      </c>
      <c r="Z183">
        <v>0</v>
      </c>
      <c r="AA183">
        <v>0</v>
      </c>
      <c r="AB183" s="52" t="str">
        <f t="shared" si="39"/>
        <v>na</v>
      </c>
      <c r="AC183" s="21">
        <f t="shared" si="39"/>
        <v>-2.2514165353719555</v>
      </c>
      <c r="AD183" s="21">
        <f t="shared" si="39"/>
        <v>-3.3492146807186116</v>
      </c>
      <c r="AE183" s="21">
        <f t="shared" si="39"/>
        <v>-1.7297468503467464</v>
      </c>
      <c r="AF183" s="21">
        <f t="shared" si="39"/>
        <v>-3.1408158044382901</v>
      </c>
      <c r="AG183" s="21">
        <f t="shared" si="37"/>
        <v>-1.7502374349510512</v>
      </c>
      <c r="AH183" s="21" t="str">
        <f t="shared" si="37"/>
        <v>na</v>
      </c>
      <c r="AI183" s="21" t="str">
        <f t="shared" si="37"/>
        <v>na</v>
      </c>
      <c r="AJ183" s="21" t="str">
        <f t="shared" si="37"/>
        <v>na</v>
      </c>
      <c r="AK183" s="21" t="str">
        <f t="shared" si="37"/>
        <v>na</v>
      </c>
      <c r="AL183" s="52" t="str">
        <f t="shared" si="40"/>
        <v>na</v>
      </c>
      <c r="AM183" s="21">
        <f t="shared" si="40"/>
        <v>2.7486515139327192E-2</v>
      </c>
      <c r="AN183" s="21">
        <f t="shared" si="40"/>
        <v>6.0826657367270075E-2</v>
      </c>
      <c r="AO183" s="21">
        <f t="shared" si="40"/>
        <v>1.6224565524686145E-2</v>
      </c>
      <c r="AP183" s="21">
        <f t="shared" si="40"/>
        <v>5.3492502294758694E-2</v>
      </c>
      <c r="AQ183" s="21">
        <f t="shared" si="38"/>
        <v>1.6611234752144509E-2</v>
      </c>
      <c r="AR183" s="21" t="str">
        <f t="shared" si="38"/>
        <v>na</v>
      </c>
      <c r="AS183" s="21" t="str">
        <f t="shared" si="38"/>
        <v>na</v>
      </c>
      <c r="AT183" s="21" t="str">
        <f t="shared" si="38"/>
        <v>na</v>
      </c>
      <c r="AU183" s="53" t="str">
        <f t="shared" si="38"/>
        <v>na</v>
      </c>
    </row>
    <row r="184" spans="1:47" ht="16.5" x14ac:dyDescent="0.35">
      <c r="A184" s="28" t="s">
        <v>90</v>
      </c>
      <c r="B184" s="48"/>
      <c r="E184">
        <v>1</v>
      </c>
      <c r="G184" s="49">
        <v>1</v>
      </c>
      <c r="H184" t="s">
        <v>245</v>
      </c>
      <c r="I184" t="s">
        <v>246</v>
      </c>
      <c r="J184" s="19">
        <v>6</v>
      </c>
      <c r="K184" s="34"/>
      <c r="L184" s="21">
        <v>14.081177246869998</v>
      </c>
      <c r="M184" s="61">
        <v>29.3</v>
      </c>
      <c r="N184" s="21">
        <v>2.0336038961038962</v>
      </c>
      <c r="O184" s="21">
        <v>2.5125880603852013</v>
      </c>
      <c r="P184" s="21">
        <f t="shared" si="33"/>
        <v>0.14442001975054544</v>
      </c>
      <c r="Q184" s="21">
        <f t="shared" si="34"/>
        <v>0.17843593730372975</v>
      </c>
      <c r="R184" s="23">
        <v>1</v>
      </c>
      <c r="S184" s="3">
        <v>1</v>
      </c>
      <c r="T184" s="3">
        <v>0</v>
      </c>
      <c r="U184" s="3">
        <v>0.25</v>
      </c>
      <c r="V184" s="3">
        <v>0.3</v>
      </c>
      <c r="W184" s="3">
        <v>1</v>
      </c>
      <c r="X184" s="3">
        <v>0</v>
      </c>
      <c r="Y184" s="3">
        <v>0</v>
      </c>
      <c r="Z184" s="3">
        <v>0</v>
      </c>
      <c r="AA184" s="3">
        <v>0</v>
      </c>
      <c r="AB184" s="52">
        <f t="shared" si="39"/>
        <v>-1.9350294212014219</v>
      </c>
      <c r="AC184" s="21">
        <f t="shared" si="39"/>
        <v>-3.7840575347938916</v>
      </c>
      <c r="AD184" s="21" t="str">
        <f t="shared" si="39"/>
        <v>na</v>
      </c>
      <c r="AE184" s="21">
        <f t="shared" si="39"/>
        <v>-1.4536318578781413</v>
      </c>
      <c r="AF184" s="21">
        <f t="shared" si="39"/>
        <v>-1.5836733261205611</v>
      </c>
      <c r="AG184" s="21">
        <f t="shared" si="37"/>
        <v>-2.9417031674730398</v>
      </c>
      <c r="AH184" s="21" t="str">
        <f t="shared" si="37"/>
        <v>na</v>
      </c>
      <c r="AI184" s="21" t="str">
        <f t="shared" si="37"/>
        <v>na</v>
      </c>
      <c r="AJ184" s="21" t="str">
        <f t="shared" si="37"/>
        <v>na</v>
      </c>
      <c r="AK184" s="21" t="str">
        <f t="shared" si="37"/>
        <v>na</v>
      </c>
      <c r="AL184" s="52">
        <f t="shared" si="40"/>
        <v>1.5265458499327498</v>
      </c>
      <c r="AM184" s="21">
        <f t="shared" si="40"/>
        <v>5.837812870063809</v>
      </c>
      <c r="AN184" s="21" t="str">
        <f t="shared" si="40"/>
        <v>na</v>
      </c>
      <c r="AO184" s="21">
        <f t="shared" si="40"/>
        <v>0.86147677280202484</v>
      </c>
      <c r="AP184" s="21">
        <f t="shared" si="40"/>
        <v>1.0225061092277614</v>
      </c>
      <c r="AQ184" s="21">
        <f t="shared" si="38"/>
        <v>3.5280310920525846</v>
      </c>
      <c r="AR184" s="21" t="str">
        <f t="shared" si="38"/>
        <v>na</v>
      </c>
      <c r="AS184" s="21" t="str">
        <f t="shared" si="38"/>
        <v>na</v>
      </c>
      <c r="AT184" s="21" t="str">
        <f t="shared" si="38"/>
        <v>na</v>
      </c>
      <c r="AU184" s="53" t="str">
        <f t="shared" si="38"/>
        <v>na</v>
      </c>
    </row>
    <row r="185" spans="1:47" ht="16.5" x14ac:dyDescent="0.35">
      <c r="A185" s="28" t="s">
        <v>24</v>
      </c>
      <c r="B185" s="48">
        <v>1</v>
      </c>
      <c r="C185">
        <v>1</v>
      </c>
      <c r="E185">
        <v>1</v>
      </c>
      <c r="F185">
        <v>1</v>
      </c>
      <c r="G185" s="49">
        <v>1</v>
      </c>
      <c r="H185" t="s">
        <v>245</v>
      </c>
      <c r="I185" t="s">
        <v>246</v>
      </c>
      <c r="J185" s="19">
        <v>11</v>
      </c>
      <c r="K185" s="34"/>
      <c r="L185" s="21">
        <v>21.417181371588999</v>
      </c>
      <c r="M185" s="61">
        <v>29.3</v>
      </c>
      <c r="N185" s="21">
        <v>2.255238095238095</v>
      </c>
      <c r="O185" s="21">
        <v>1.3138331285204301</v>
      </c>
      <c r="P185" s="21">
        <f t="shared" si="33"/>
        <v>0.10530041540525895</v>
      </c>
      <c r="Q185" s="21">
        <f t="shared" si="34"/>
        <v>6.13448196438817E-2</v>
      </c>
      <c r="R185" s="25">
        <v>1</v>
      </c>
      <c r="S185">
        <v>1</v>
      </c>
      <c r="T185">
        <v>0.375</v>
      </c>
      <c r="U185">
        <v>1</v>
      </c>
      <c r="V185">
        <v>0.15</v>
      </c>
      <c r="W185" s="3">
        <v>1</v>
      </c>
      <c r="X185" s="3">
        <v>0</v>
      </c>
      <c r="Y185">
        <v>0.25</v>
      </c>
      <c r="Z185">
        <v>1</v>
      </c>
      <c r="AA185">
        <v>1</v>
      </c>
      <c r="AB185" s="52">
        <f t="shared" si="39"/>
        <v>-2.250937914880768</v>
      </c>
      <c r="AC185" s="21">
        <f t="shared" si="39"/>
        <v>-4.4018341446557239</v>
      </c>
      <c r="AD185" s="21">
        <f t="shared" si="39"/>
        <v>-2.4555686344153829</v>
      </c>
      <c r="AE185" s="21">
        <f t="shared" si="39"/>
        <v>-6.7637939295929419</v>
      </c>
      <c r="AF185" s="21">
        <f t="shared" si="39"/>
        <v>-0.92111011220098726</v>
      </c>
      <c r="AG185" s="21">
        <f t="shared" si="37"/>
        <v>-3.4219589229184426</v>
      </c>
      <c r="AH185" s="21" t="str">
        <f t="shared" si="37"/>
        <v>na</v>
      </c>
      <c r="AI185" s="21">
        <f t="shared" si="37"/>
        <v>-0.70719122229970488</v>
      </c>
      <c r="AJ185" s="21">
        <f t="shared" si="37"/>
        <v>-3.0694607930192292</v>
      </c>
      <c r="AK185" s="21">
        <f t="shared" si="37"/>
        <v>-4.1246236652563786</v>
      </c>
      <c r="AL185" s="52">
        <f t="shared" si="40"/>
        <v>0.3393873251392357</v>
      </c>
      <c r="AM185" s="21">
        <f t="shared" si="40"/>
        <v>1.2978841708040698</v>
      </c>
      <c r="AN185" s="21">
        <f t="shared" si="40"/>
        <v>0.40389896545495813</v>
      </c>
      <c r="AO185" s="21">
        <f t="shared" si="40"/>
        <v>3.0644272896617206</v>
      </c>
      <c r="AP185" s="21">
        <f t="shared" si="40"/>
        <v>5.6831835965592672E-2</v>
      </c>
      <c r="AQ185" s="21">
        <f t="shared" si="38"/>
        <v>0.78436493433363441</v>
      </c>
      <c r="AR185" s="21" t="str">
        <f t="shared" si="38"/>
        <v>na</v>
      </c>
      <c r="AS185" s="21">
        <f t="shared" si="38"/>
        <v>3.3499807316924597E-2</v>
      </c>
      <c r="AT185" s="21">
        <f t="shared" si="38"/>
        <v>0.63109213352337223</v>
      </c>
      <c r="AU185" s="53">
        <f t="shared" si="38"/>
        <v>1.1395601257070482</v>
      </c>
    </row>
    <row r="186" spans="1:47" ht="16.5" x14ac:dyDescent="0.35">
      <c r="A186" s="28" t="s">
        <v>91</v>
      </c>
      <c r="B186" s="48"/>
      <c r="E186">
        <v>1</v>
      </c>
      <c r="G186" s="49">
        <v>1</v>
      </c>
      <c r="H186" t="s">
        <v>245</v>
      </c>
      <c r="I186" t="s">
        <v>246</v>
      </c>
      <c r="J186" s="19">
        <v>39</v>
      </c>
      <c r="K186" s="34"/>
      <c r="L186" s="21">
        <v>1.8773620000307081</v>
      </c>
      <c r="M186" s="61">
        <v>29.3</v>
      </c>
      <c r="N186" s="21">
        <v>0.10227272727272727</v>
      </c>
      <c r="O186" s="21">
        <v>0.30632130994264489</v>
      </c>
      <c r="P186" s="21">
        <f t="shared" si="33"/>
        <v>5.4476828268098743E-2</v>
      </c>
      <c r="Q186" s="21">
        <f t="shared" si="34"/>
        <v>0.16316581987791082</v>
      </c>
      <c r="R186" s="23">
        <v>1</v>
      </c>
      <c r="S186" s="3">
        <v>1</v>
      </c>
      <c r="T186" s="3">
        <v>0.375</v>
      </c>
      <c r="U186" s="3">
        <v>0.375</v>
      </c>
      <c r="V186" s="3">
        <v>0.15</v>
      </c>
      <c r="W186" s="3">
        <v>1</v>
      </c>
      <c r="X186" s="3">
        <v>0</v>
      </c>
      <c r="Y186" s="3">
        <v>0.25</v>
      </c>
      <c r="Z186" s="3">
        <v>1</v>
      </c>
      <c r="AA186" s="3">
        <v>1</v>
      </c>
      <c r="AB186" s="52">
        <f t="shared" si="39"/>
        <v>-2.9099798371157557</v>
      </c>
      <c r="AC186" s="21">
        <f t="shared" si="39"/>
        <v>-5.6906272370263666</v>
      </c>
      <c r="AD186" s="21">
        <f t="shared" si="39"/>
        <v>-3.1745234586717332</v>
      </c>
      <c r="AE186" s="21">
        <f t="shared" si="39"/>
        <v>-3.2790504506036071</v>
      </c>
      <c r="AF186" s="21">
        <f t="shared" si="39"/>
        <v>-1.1907977721412568</v>
      </c>
      <c r="AG186" s="21">
        <f t="shared" si="37"/>
        <v>-4.4238587849538629</v>
      </c>
      <c r="AH186" s="21" t="str">
        <f t="shared" si="37"/>
        <v>na</v>
      </c>
      <c r="AI186" s="21">
        <f t="shared" si="37"/>
        <v>-0.91424653886395391</v>
      </c>
      <c r="AJ186" s="21">
        <f t="shared" si="37"/>
        <v>-3.9681543233396672</v>
      </c>
      <c r="AK186" s="21">
        <f t="shared" si="37"/>
        <v>-5.3322535562791495</v>
      </c>
      <c r="AL186" s="52">
        <f t="shared" si="40"/>
        <v>8.9708737864077683</v>
      </c>
      <c r="AM186" s="21">
        <f t="shared" si="40"/>
        <v>34.306393383674937</v>
      </c>
      <c r="AN186" s="21">
        <f t="shared" si="40"/>
        <v>10.676081200353044</v>
      </c>
      <c r="AO186" s="21">
        <f t="shared" si="40"/>
        <v>11.390714958155975</v>
      </c>
      <c r="AP186" s="21">
        <f t="shared" si="40"/>
        <v>1.5022105710282498</v>
      </c>
      <c r="AQ186" s="21">
        <f t="shared" si="38"/>
        <v>20.732768454167545</v>
      </c>
      <c r="AR186" s="21" t="str">
        <f t="shared" si="38"/>
        <v>na</v>
      </c>
      <c r="AS186" s="21">
        <f t="shared" si="38"/>
        <v>0.88548546468498435</v>
      </c>
      <c r="AT186" s="21">
        <f t="shared" si="38"/>
        <v>16.681376875551639</v>
      </c>
      <c r="AU186" s="53">
        <f t="shared" si="38"/>
        <v>30.121484517864399</v>
      </c>
    </row>
    <row r="187" spans="1:47" ht="16.5" x14ac:dyDescent="0.35">
      <c r="A187" s="28" t="s">
        <v>25</v>
      </c>
      <c r="B187" s="48">
        <v>1</v>
      </c>
      <c r="C187">
        <v>1</v>
      </c>
      <c r="E187">
        <v>1</v>
      </c>
      <c r="G187" s="49"/>
      <c r="H187" t="s">
        <v>245</v>
      </c>
      <c r="I187" t="s">
        <v>246</v>
      </c>
      <c r="J187" s="19">
        <v>11</v>
      </c>
      <c r="K187" s="34"/>
      <c r="L187" s="21">
        <v>15.371276897393029</v>
      </c>
      <c r="M187" s="61">
        <v>29.3</v>
      </c>
      <c r="N187" s="21">
        <v>0</v>
      </c>
      <c r="O187" s="21">
        <v>0</v>
      </c>
      <c r="P187" s="21">
        <f t="shared" si="33"/>
        <v>0.01</v>
      </c>
      <c r="Q187" s="21">
        <f t="shared" si="34"/>
        <v>0.01</v>
      </c>
      <c r="R187" s="25">
        <v>0</v>
      </c>
      <c r="S187" s="12">
        <v>0.25</v>
      </c>
      <c r="T187" s="12">
        <v>0.25</v>
      </c>
      <c r="U187" s="12">
        <v>0.125</v>
      </c>
      <c r="V187" s="12">
        <v>0.05</v>
      </c>
      <c r="W187" s="13">
        <v>0.25</v>
      </c>
      <c r="X187" s="13">
        <v>0</v>
      </c>
      <c r="Y187">
        <v>0.125</v>
      </c>
      <c r="Z187">
        <v>0</v>
      </c>
      <c r="AA187">
        <v>0.125</v>
      </c>
      <c r="AB187" s="52" t="str">
        <f t="shared" si="39"/>
        <v>na</v>
      </c>
      <c r="AC187" s="21">
        <f t="shared" si="39"/>
        <v>-2.2514165353719555</v>
      </c>
      <c r="AD187" s="21">
        <f t="shared" si="39"/>
        <v>-3.3492146807186116</v>
      </c>
      <c r="AE187" s="21">
        <f t="shared" si="39"/>
        <v>-1.7297468503467464</v>
      </c>
      <c r="AF187" s="21">
        <f t="shared" si="39"/>
        <v>-0.62816316088765811</v>
      </c>
      <c r="AG187" s="21">
        <f t="shared" si="37"/>
        <v>-1.7502374349510512</v>
      </c>
      <c r="AH187" s="21" t="str">
        <f t="shared" si="37"/>
        <v>na</v>
      </c>
      <c r="AI187" s="21">
        <f t="shared" si="37"/>
        <v>-0.7234175387950641</v>
      </c>
      <c r="AJ187" s="21" t="str">
        <f t="shared" si="37"/>
        <v>na</v>
      </c>
      <c r="AK187" s="21">
        <f t="shared" si="37"/>
        <v>-1.0548155174609593</v>
      </c>
      <c r="AL187" s="52" t="str">
        <f t="shared" si="40"/>
        <v>na</v>
      </c>
      <c r="AM187" s="21">
        <f t="shared" si="40"/>
        <v>0.23901234567901236</v>
      </c>
      <c r="AN187" s="21">
        <f t="shared" si="40"/>
        <v>0.52892561983471076</v>
      </c>
      <c r="AO187" s="21">
        <f t="shared" si="40"/>
        <v>0.14108268887566924</v>
      </c>
      <c r="AP187" s="21">
        <f t="shared" si="40"/>
        <v>1.8606023186136331E-2</v>
      </c>
      <c r="AQ187" s="21">
        <f t="shared" si="38"/>
        <v>0.14444501831569651</v>
      </c>
      <c r="AR187" s="21" t="str">
        <f t="shared" si="38"/>
        <v>na</v>
      </c>
      <c r="AS187" s="21">
        <f t="shared" si="38"/>
        <v>2.4676678263677865E-2</v>
      </c>
      <c r="AT187" s="21" t="str">
        <f t="shared" si="38"/>
        <v>na</v>
      </c>
      <c r="AU187" s="53">
        <f t="shared" si="38"/>
        <v>5.2464030460971874E-2</v>
      </c>
    </row>
    <row r="188" spans="1:47" ht="16.5" x14ac:dyDescent="0.35">
      <c r="A188" s="28" t="s">
        <v>70</v>
      </c>
      <c r="B188" s="48">
        <v>1</v>
      </c>
      <c r="C188">
        <v>1</v>
      </c>
      <c r="D188">
        <v>1</v>
      </c>
      <c r="E188">
        <v>1</v>
      </c>
      <c r="G188" s="49"/>
      <c r="H188" t="s">
        <v>245</v>
      </c>
      <c r="I188" t="s">
        <v>246</v>
      </c>
      <c r="J188" s="19">
        <v>2</v>
      </c>
      <c r="K188" s="34"/>
      <c r="L188" s="21">
        <v>29.054605982035294</v>
      </c>
      <c r="M188" s="61">
        <v>29.3</v>
      </c>
      <c r="N188" s="21">
        <v>0.21454906204906204</v>
      </c>
      <c r="O188" s="21">
        <v>0.5437241333503896</v>
      </c>
      <c r="P188" s="21">
        <f t="shared" si="33"/>
        <v>0.01</v>
      </c>
      <c r="Q188" s="21">
        <f t="shared" si="34"/>
        <v>1.8713870485339873E-2</v>
      </c>
      <c r="R188" s="25">
        <v>0</v>
      </c>
      <c r="S188" s="12">
        <v>0</v>
      </c>
      <c r="T188" s="13">
        <v>0.25</v>
      </c>
      <c r="U188" s="12">
        <v>0.125</v>
      </c>
      <c r="V188" s="12">
        <v>0.05</v>
      </c>
      <c r="W188" s="12">
        <v>0.25</v>
      </c>
      <c r="X188" s="12">
        <v>0</v>
      </c>
      <c r="Y188">
        <v>0.25</v>
      </c>
      <c r="Z188">
        <v>0</v>
      </c>
      <c r="AA188" s="3">
        <v>0.25</v>
      </c>
      <c r="AB188" s="52" t="str">
        <f t="shared" si="39"/>
        <v>na</v>
      </c>
      <c r="AC188" s="21" t="str">
        <f t="shared" si="39"/>
        <v>na</v>
      </c>
      <c r="AD188" s="21">
        <f t="shared" si="39"/>
        <v>-3.3492146807186116</v>
      </c>
      <c r="AE188" s="21">
        <f t="shared" si="39"/>
        <v>-1.7297468503467464</v>
      </c>
      <c r="AF188" s="21">
        <f t="shared" si="39"/>
        <v>-0.62816316088765811</v>
      </c>
      <c r="AG188" s="21">
        <f t="shared" si="37"/>
        <v>-1.7502374349510512</v>
      </c>
      <c r="AH188" s="21" t="str">
        <f t="shared" si="37"/>
        <v>na</v>
      </c>
      <c r="AI188" s="21">
        <f t="shared" si="37"/>
        <v>-1.4468350775901282</v>
      </c>
      <c r="AJ188" s="21" t="str">
        <f t="shared" si="37"/>
        <v>na</v>
      </c>
      <c r="AK188" s="21">
        <f t="shared" si="37"/>
        <v>-2.1096310349219185</v>
      </c>
      <c r="AL188" s="52" t="str">
        <f t="shared" si="40"/>
        <v>na</v>
      </c>
      <c r="AM188" s="21" t="str">
        <f t="shared" si="40"/>
        <v>na</v>
      </c>
      <c r="AN188" s="21">
        <f t="shared" si="40"/>
        <v>1.8523448517927925</v>
      </c>
      <c r="AO188" s="21">
        <f t="shared" si="40"/>
        <v>0.49408420128636799</v>
      </c>
      <c r="AP188" s="21">
        <f t="shared" si="40"/>
        <v>6.5159958165662696E-2</v>
      </c>
      <c r="AQ188" s="21">
        <f t="shared" si="38"/>
        <v>0.50585937986480811</v>
      </c>
      <c r="AR188" s="21" t="str">
        <f t="shared" si="38"/>
        <v>na</v>
      </c>
      <c r="AS188" s="21">
        <f t="shared" si="38"/>
        <v>0.34567974192934786</v>
      </c>
      <c r="AT188" s="21" t="str">
        <f t="shared" si="38"/>
        <v>na</v>
      </c>
      <c r="AU188" s="53">
        <f t="shared" si="38"/>
        <v>0.73493491776065378</v>
      </c>
    </row>
    <row r="189" spans="1:47" x14ac:dyDescent="0.35">
      <c r="B189" s="48"/>
      <c r="G189" s="49"/>
      <c r="M189" s="21"/>
      <c r="N189" s="21"/>
      <c r="O189" s="21"/>
      <c r="R189" s="48"/>
      <c r="AK189"/>
      <c r="AL189" s="48"/>
      <c r="AU189" s="49"/>
    </row>
    <row r="190" spans="1:47" x14ac:dyDescent="0.35">
      <c r="A190" t="s">
        <v>3945</v>
      </c>
      <c r="M190" s="61">
        <f>AVERAGE(M112:M188)</f>
        <v>29.299999999999986</v>
      </c>
      <c r="N190" s="21"/>
      <c r="O190" s="21"/>
      <c r="R190" s="52">
        <f t="shared" ref="R190:AA190" si="41">SUM(R112:R188)/R191</f>
        <v>1</v>
      </c>
      <c r="S190" s="21">
        <f t="shared" si="41"/>
        <v>0.51136363636363635</v>
      </c>
      <c r="T190" s="21">
        <f t="shared" si="41"/>
        <v>0.34375</v>
      </c>
      <c r="U190" s="21">
        <f t="shared" si="41"/>
        <v>0.33279220779220781</v>
      </c>
      <c r="V190" s="21">
        <f t="shared" si="41"/>
        <v>0.36655844155844158</v>
      </c>
      <c r="W190" s="21">
        <f t="shared" si="41"/>
        <v>0.65779220779220782</v>
      </c>
      <c r="X190" s="21">
        <f t="shared" si="41"/>
        <v>0.5178571428571429</v>
      </c>
      <c r="Y190" s="21">
        <f t="shared" si="41"/>
        <v>0.79573170731707321</v>
      </c>
      <c r="Z190" s="21">
        <f t="shared" si="41"/>
        <v>0.73333333333333328</v>
      </c>
      <c r="AA190" s="21">
        <f t="shared" si="41"/>
        <v>0.54573170731707321</v>
      </c>
      <c r="AB190" s="52">
        <f>(1/R191)*(SUM(AB112:AB188))</f>
        <v>-2.6058341092948343</v>
      </c>
      <c r="AC190" s="21">
        <f t="shared" ref="AC190:AK190" si="42">(1/S191)*(SUM(AC112:AC188))</f>
        <v>-2.3312673476399746</v>
      </c>
      <c r="AD190" s="21">
        <f t="shared" si="42"/>
        <v>-2.8290521164890352</v>
      </c>
      <c r="AE190" s="21">
        <f t="shared" si="42"/>
        <v>-2.503276787150206</v>
      </c>
      <c r="AF190" s="21">
        <f t="shared" si="42"/>
        <v>-2.4309041588325373</v>
      </c>
      <c r="AG190" s="21">
        <f t="shared" si="42"/>
        <v>-2.7015605526549424</v>
      </c>
      <c r="AH190" s="21">
        <f t="shared" si="42"/>
        <v>-3.320591910098067</v>
      </c>
      <c r="AI190" s="21">
        <f t="shared" si="42"/>
        <v>-2.6761647304140346</v>
      </c>
      <c r="AJ190" s="21">
        <f t="shared" si="42"/>
        <v>-3.0616749690075808</v>
      </c>
      <c r="AK190" s="53">
        <f t="shared" si="42"/>
        <v>-2.3954491986130884</v>
      </c>
      <c r="AL190" s="21">
        <f>SUM(AL112:AL188)</f>
        <v>158.48838605473142</v>
      </c>
      <c r="AM190" s="21">
        <f t="shared" ref="AM190:AU190" si="43">SUM(AM112:AM188)</f>
        <v>295.48010213087838</v>
      </c>
      <c r="AN190" s="21">
        <f t="shared" si="43"/>
        <v>119.47972378380645</v>
      </c>
      <c r="AO190" s="21">
        <f t="shared" si="43"/>
        <v>417.63777370192247</v>
      </c>
      <c r="AP190" s="21">
        <f t="shared" si="43"/>
        <v>274.35951339681037</v>
      </c>
      <c r="AQ190" s="21">
        <f t="shared" si="43"/>
        <v>200.13197067648096</v>
      </c>
      <c r="AR190" s="21">
        <f t="shared" si="43"/>
        <v>105.54337461053541</v>
      </c>
      <c r="AS190" s="21">
        <f t="shared" si="43"/>
        <v>95.25718957131113</v>
      </c>
      <c r="AT190" s="21">
        <f t="shared" si="43"/>
        <v>40.899272174460165</v>
      </c>
      <c r="AU190" s="53">
        <f t="shared" si="43"/>
        <v>88.731850877647133</v>
      </c>
    </row>
    <row r="191" spans="1:47" x14ac:dyDescent="0.35">
      <c r="A191" t="s">
        <v>3225</v>
      </c>
      <c r="M191" s="21"/>
      <c r="N191" s="21"/>
      <c r="O191" s="21"/>
      <c r="R191" s="48">
        <f t="shared" ref="R191:AA191" si="44">COUNTIF(R112:R188,"&gt;0")</f>
        <v>65</v>
      </c>
      <c r="S191">
        <f t="shared" si="44"/>
        <v>66</v>
      </c>
      <c r="T191">
        <f t="shared" si="44"/>
        <v>52</v>
      </c>
      <c r="U191">
        <f t="shared" si="44"/>
        <v>77</v>
      </c>
      <c r="V191">
        <f t="shared" si="44"/>
        <v>77</v>
      </c>
      <c r="W191">
        <f t="shared" si="44"/>
        <v>77</v>
      </c>
      <c r="X191">
        <f t="shared" si="44"/>
        <v>14</v>
      </c>
      <c r="Y191">
        <f t="shared" si="44"/>
        <v>41</v>
      </c>
      <c r="Z191">
        <f t="shared" si="44"/>
        <v>15</v>
      </c>
      <c r="AA191">
        <f t="shared" si="44"/>
        <v>41</v>
      </c>
      <c r="AL191" s="21">
        <f>AL190*AB192^2</f>
        <v>0.86416902194481604</v>
      </c>
      <c r="AM191" s="21">
        <f t="shared" ref="AM191:AU191" si="45">AM190*AC192^2</f>
        <v>2.7900703289498905</v>
      </c>
      <c r="AN191" s="21">
        <f t="shared" si="45"/>
        <v>0.41687971524139494</v>
      </c>
      <c r="AO191" s="21">
        <f t="shared" si="45"/>
        <v>2.7956395854828249</v>
      </c>
      <c r="AP191" s="21">
        <f t="shared" si="45"/>
        <v>2.1225772225549062</v>
      </c>
      <c r="AQ191" s="21">
        <f t="shared" si="45"/>
        <v>0.90109543752074184</v>
      </c>
      <c r="AR191" s="21">
        <f t="shared" si="45"/>
        <v>0.13778485693998896</v>
      </c>
      <c r="AS191" s="21">
        <f t="shared" si="45"/>
        <v>0.45124314138102545</v>
      </c>
      <c r="AT191" s="21">
        <f t="shared" si="45"/>
        <v>8.9614542241329198E-2</v>
      </c>
      <c r="AU191" s="53">
        <f t="shared" si="45"/>
        <v>0.73691738682478902</v>
      </c>
    </row>
    <row r="192" spans="1:47" ht="24" x14ac:dyDescent="0.65">
      <c r="A192" s="54" t="s">
        <v>3946</v>
      </c>
      <c r="M192" s="21"/>
      <c r="N192" s="21"/>
      <c r="O192" s="21"/>
      <c r="R192" s="78">
        <f>IF(R112&gt;0,$M112,0)+IF(R113&gt;0,$M113,0)+IF(R114&gt;0,$M114,0)+IF(R115&gt;0,$M115,0)+IF(R116&gt;0,$M116,0)+IF(R117&gt;0,$M117,0)+IF(R118&gt;0,$M118,0)+IF(R119&gt;0,$M119,0)+IF(R120&gt;0,$M120,0)+IF(R121&gt;0,$M121,0)+IF(R122&gt;0,$M122,0)+IF(R123&gt;0,$M123,0)+IF(R124&gt;0,$M124,0)+IF(R125&gt;0,$M125,0)+IF(R126&gt;0,$M126,0)+IF(R127&gt;0,$M127,0)+IF(R128&gt;0,$M128,0)+IF(R129&gt;0,$M129,0)+IF(R130&gt;0,$M130,0)+IF(R131&gt;0,$M131,0)*IF(R132&gt;0,$M132,0)+IF(R133&gt;0,$M133,0)+IF(R134&gt;0,$M134,0)+IF(R135&gt;0,$M135,0)+IF(R136&gt;0,$M136,0)+IF(R137&gt;0,$M137,0)+IF(R138&gt;0,$M138,0)+IF(R139&gt;0,$M139,0)+IF(R140&gt;0,$M140,0)+IF(R141&gt;0,$M141,0)+IF(R142&gt;0,$M142,0)+IF(R143&gt;0,$M143,0)+IF(R144&gt;0,$M144,0)+IF(R145&gt;0,$M145,0)+IF(R146&gt;0,$M146,0)+IF(R147&gt;0,$M147,0)+IF(R148&gt;0,$M148,0)+IF(R149&gt;0,$M149,0)+IF(R150&gt;0,$M150,0)+IF(R151&gt;0,$M151,0)+IF(R152&gt;0,$M152,0)+IF(R153&gt;0,$M153,0)+IF(R154&gt;0,$M154,0)*IF(R155&gt;0,$M155,0)+IF(R156&gt;0,$M156,0)+IF(R157&gt;0,$M157,0)+IF(R158&gt;0,$M158,0)+IF(R159&gt;0,$M159,0)+IF(R160&gt;0,$M160,0)+IF(R161&gt;0,$M161,0)+IF(R162&gt;0,$M162,0)+IF(R163&gt;0,$M163,0)+IF(R164&gt;0,$M164,0)+IF(R165&gt;0,$M165,0)+IF(R166&gt;0,$M166,0)+IF(R167&gt;0,$M167,0)+IF(R168&gt;0,$M168,0)+IF(R169&gt;0,$M169,0)+IF(R170&gt;0,$M170,0)+IF(R171&gt;0,$M171,0)+IF(R172&gt;0,$M172,0)+IF(R173&gt;0,$M173,0)+IF(R174&gt;0,$M174,0)+IF(R175&gt;0,$M175,0)+IF(R176&gt;0,$M176,0)+IF(R177&gt;0,$M177,0)+IF(R178&gt;0,$M178,0)+IF(R179&gt;0,$M179,0)+IF(R180&gt;0,$M180,0)+IF(R181&gt;0,$M181,0)+IF(R182&gt;0,$M182,0)+IF(R183&gt;0,$M183,0)+IF(R184&gt;0,$M184,0)+IF(R185&gt;0,$M185,0)+IF(R186&gt;0,$M186,0)+IF(R187&gt;0,$M187,0)+IF(R188&gt;0,$M188,0)</f>
        <v>3504.2800000000038</v>
      </c>
      <c r="S192" s="61">
        <f t="shared" ref="S192:AA192" si="46">IF(S112&gt;0,$M112,0)+IF(S113&gt;0,$M113,0)+IF(S114&gt;0,$M114,0)+IF(S115&gt;0,$M115,0)+IF(S116&gt;0,$M116,0)+IF(S117&gt;0,$M117,0)+IF(S118&gt;0,$M118,0)+IF(S119&gt;0,$M119,0)+IF(S120&gt;0,$M120,0)+IF(S121&gt;0,$M121,0)+IF(S122&gt;0,$M122,0)+IF(S123&gt;0,$M123,0)+IF(S124&gt;0,$M124,0)+IF(S125&gt;0,$M125,0)+IF(S126&gt;0,$M126,0)+IF(S127&gt;0,$M127,0)+IF(S128&gt;0,$M128,0)+IF(S129&gt;0,$M129,0)+IF(S130&gt;0,$M130,0)+IF(S131&gt;0,$M131,0)*IF(S132&gt;0,$M132,0)+IF(S133&gt;0,$M133,0)+IF(S134&gt;0,$M134,0)+IF(S135&gt;0,$M135,0)+IF(S136&gt;0,$M136,0)+IF(S137&gt;0,$M137,0)+IF(S138&gt;0,$M138,0)+IF(S139&gt;0,$M139,0)+IF(S140&gt;0,$M140,0)+IF(S141&gt;0,$M141,0)+IF(S142&gt;0,$M142,0)+IF(S143&gt;0,$M143,0)+IF(S144&gt;0,$M144,0)+IF(S145&gt;0,$M145,0)+IF(S146&gt;0,$M146,0)+IF(S147&gt;0,$M147,0)+IF(S148&gt;0,$M148,0)+IF(S149&gt;0,$M149,0)+IF(S150&gt;0,$M150,0)+IF(S151&gt;0,$M151,0)+IF(S152&gt;0,$M152,0)+IF(S153&gt;0,$M153,0)+IF(S154&gt;0,$M154,0)*IF(S155&gt;0,$M155,0)+IF(S156&gt;0,$M156,0)+IF(S157&gt;0,$M157,0)+IF(S158&gt;0,$M158,0)+IF(S159&gt;0,$M159,0)+IF(S160&gt;0,$M160,0)+IF(S161&gt;0,$M161,0)+IF(S162&gt;0,$M162,0)+IF(S163&gt;0,$M163,0)+IF(S164&gt;0,$M164,0)+IF(S165&gt;0,$M165,0)+IF(S166&gt;0,$M166,0)+IF(S167&gt;0,$M167,0)+IF(S168&gt;0,$M168,0)+IF(S169&gt;0,$M169,0)+IF(S170&gt;0,$M170,0)+IF(S171&gt;0,$M171,0)+IF(S172&gt;0,$M172,0)+IF(S173&gt;0,$M173,0)+IF(S174&gt;0,$M174,0)+IF(S175&gt;0,$M175,0)+IF(S176&gt;0,$M176,0)+IF(S177&gt;0,$M177,0)+IF(S178&gt;0,$M178,0)+IF(S179&gt;0,$M179,0)+IF(S180&gt;0,$M180,0)+IF(S181&gt;0,$M181,0)+IF(S182&gt;0,$M182,0)+IF(S183&gt;0,$M183,0)+IF(S184&gt;0,$M184,0)+IF(S185&gt;0,$M185,0)+IF(S186&gt;0,$M186,0)+IF(S187&gt;0,$M187,0)+IF(S188&gt;0,$M188,0)</f>
        <v>2704.3900000000031</v>
      </c>
      <c r="T192" s="61">
        <f t="shared" si="46"/>
        <v>2294.1900000000005</v>
      </c>
      <c r="U192" s="61">
        <f t="shared" si="46"/>
        <v>3855.8800000000051</v>
      </c>
      <c r="V192" s="61">
        <f t="shared" si="46"/>
        <v>3855.8800000000051</v>
      </c>
      <c r="W192" s="61">
        <f t="shared" si="46"/>
        <v>3855.8800000000051</v>
      </c>
      <c r="X192" s="61">
        <f t="shared" si="46"/>
        <v>380.90000000000009</v>
      </c>
      <c r="Y192" s="61">
        <f t="shared" si="46"/>
        <v>1171.9999999999991</v>
      </c>
      <c r="Z192" s="61">
        <f t="shared" si="46"/>
        <v>410.2000000000001</v>
      </c>
      <c r="AA192" s="61">
        <f t="shared" si="46"/>
        <v>1171.9999999999991</v>
      </c>
      <c r="AB192" s="75">
        <f>EXP(AB190)</f>
        <v>7.3841519605377715E-2</v>
      </c>
      <c r="AC192" s="120">
        <f t="shared" ref="AC192:AK192" si="47">EXP(AC190)</f>
        <v>9.7172517657837951E-2</v>
      </c>
      <c r="AD192" s="120">
        <f t="shared" si="47"/>
        <v>5.9068817499781871E-2</v>
      </c>
      <c r="AE192" s="120">
        <f t="shared" si="47"/>
        <v>8.1816463761255981E-2</v>
      </c>
      <c r="AF192" s="120">
        <f t="shared" si="47"/>
        <v>8.7957269276957545E-2</v>
      </c>
      <c r="AG192" s="120">
        <f t="shared" si="47"/>
        <v>6.7100716789483872E-2</v>
      </c>
      <c r="AH192" s="120">
        <f t="shared" si="47"/>
        <v>3.6131438859817143E-2</v>
      </c>
      <c r="AI192" s="120">
        <f t="shared" si="47"/>
        <v>6.8826617237151846E-2</v>
      </c>
      <c r="AJ192" s="120">
        <f t="shared" si="47"/>
        <v>4.6809225519162272E-2</v>
      </c>
      <c r="AK192" s="76">
        <f t="shared" si="47"/>
        <v>9.1131733478681073E-2</v>
      </c>
      <c r="AL192" s="21">
        <f t="shared" ref="AL192:AU192" si="48">SQRT(AL191)</f>
        <v>0.92960691797383699</v>
      </c>
      <c r="AM192" s="21">
        <f t="shared" si="48"/>
        <v>1.6703503611368156</v>
      </c>
      <c r="AN192" s="21">
        <f t="shared" si="48"/>
        <v>0.64566222999444145</v>
      </c>
      <c r="AO192" s="21">
        <f t="shared" si="48"/>
        <v>1.6720166223703714</v>
      </c>
      <c r="AP192" s="21">
        <f t="shared" si="48"/>
        <v>1.4569067309045236</v>
      </c>
      <c r="AQ192" s="21">
        <f t="shared" si="48"/>
        <v>0.94926046874434933</v>
      </c>
      <c r="AR192" s="21">
        <f t="shared" si="48"/>
        <v>0.37119382664584949</v>
      </c>
      <c r="AS192" s="21">
        <f t="shared" si="48"/>
        <v>0.67174633708046783</v>
      </c>
      <c r="AT192" s="21">
        <f t="shared" si="48"/>
        <v>0.29935688106560904</v>
      </c>
      <c r="AU192" s="53">
        <f t="shared" si="48"/>
        <v>0.85843892434161506</v>
      </c>
    </row>
    <row r="193" spans="1:38" ht="16.5" x14ac:dyDescent="0.45">
      <c r="A193" s="51" t="s">
        <v>3226</v>
      </c>
      <c r="M193" s="21"/>
      <c r="N193" s="21"/>
      <c r="O193" s="21"/>
    </row>
    <row r="194" spans="1:38" x14ac:dyDescent="0.35">
      <c r="A194" s="51" t="s">
        <v>3947</v>
      </c>
      <c r="M194" s="21"/>
      <c r="N194" s="21"/>
      <c r="O194" s="21"/>
      <c r="Z194" t="s">
        <v>3227</v>
      </c>
      <c r="AB194" s="52">
        <f>SQRT(((R192-1)*(AL192^2))/(R192-1))</f>
        <v>0.92960691797383699</v>
      </c>
      <c r="AC194" s="21">
        <f t="shared" ref="AC194:AK194" si="49">SQRT(((S192-1)*(AM192^2))/(S192-1))</f>
        <v>1.6703503611368156</v>
      </c>
      <c r="AD194" s="21">
        <f t="shared" si="49"/>
        <v>0.64566222999444145</v>
      </c>
      <c r="AE194" s="21">
        <f t="shared" si="49"/>
        <v>1.6720166223703716</v>
      </c>
      <c r="AF194" s="21">
        <f t="shared" si="49"/>
        <v>1.4569067309045236</v>
      </c>
      <c r="AG194" s="21">
        <f t="shared" si="49"/>
        <v>0.94926046874434933</v>
      </c>
      <c r="AH194" s="21">
        <f t="shared" si="49"/>
        <v>0.37119382664584949</v>
      </c>
      <c r="AI194" s="21">
        <f t="shared" si="49"/>
        <v>0.67174633708046783</v>
      </c>
      <c r="AJ194" s="21">
        <f t="shared" si="49"/>
        <v>0.29935688106560904</v>
      </c>
      <c r="AK194" s="53">
        <f t="shared" si="49"/>
        <v>0.85843892434161506</v>
      </c>
    </row>
    <row r="195" spans="1:38" x14ac:dyDescent="0.35">
      <c r="A195" s="51"/>
      <c r="M195" s="21"/>
      <c r="N195" s="21"/>
      <c r="O195" s="21"/>
      <c r="Z195" t="s">
        <v>3228</v>
      </c>
      <c r="AB195" s="52">
        <f t="shared" ref="AB195:AK195" si="50">(1-AB192)/(SQRT((2*(AB194^2)/R192)))</f>
        <v>41.703294299590326</v>
      </c>
      <c r="AC195" s="21">
        <f t="shared" si="50"/>
        <v>19.875444870301809</v>
      </c>
      <c r="AD195" s="21">
        <f t="shared" si="50"/>
        <v>49.35738847996204</v>
      </c>
      <c r="AE195" s="21">
        <f t="shared" si="50"/>
        <v>24.112135058177373</v>
      </c>
      <c r="AF195" s="21">
        <f t="shared" si="50"/>
        <v>27.487180445060201</v>
      </c>
      <c r="AG195" s="21">
        <f t="shared" si="50"/>
        <v>43.151522263067008</v>
      </c>
      <c r="AH195" s="21">
        <f t="shared" si="50"/>
        <v>35.835012362909502</v>
      </c>
      <c r="AI195" s="21">
        <f t="shared" si="50"/>
        <v>33.556298914530956</v>
      </c>
      <c r="AJ195" s="21">
        <f t="shared" si="50"/>
        <v>45.600900103996366</v>
      </c>
      <c r="AK195" s="53">
        <f t="shared" si="50"/>
        <v>25.629512554207029</v>
      </c>
    </row>
    <row r="196" spans="1:38" x14ac:dyDescent="0.35">
      <c r="A196" s="51"/>
      <c r="M196" s="21"/>
      <c r="N196" s="21"/>
      <c r="O196" s="21"/>
      <c r="Z196" t="s">
        <v>3229</v>
      </c>
      <c r="AB196" s="52">
        <f t="shared" ref="AB196:AK196" si="51">TINV(0.05,2*R192-2)</f>
        <v>1.9603026477075529</v>
      </c>
      <c r="AC196" s="21">
        <f t="shared" si="51"/>
        <v>1.960402903042336</v>
      </c>
      <c r="AD196" s="21">
        <f t="shared" si="51"/>
        <v>1.9604814042546865</v>
      </c>
      <c r="AE196" s="21">
        <f t="shared" si="51"/>
        <v>1.960271759530307</v>
      </c>
      <c r="AF196" s="21">
        <f t="shared" si="51"/>
        <v>1.960271759530307</v>
      </c>
      <c r="AG196" s="21">
        <f t="shared" si="51"/>
        <v>1.960271759530307</v>
      </c>
      <c r="AH196" s="21">
        <f t="shared" si="51"/>
        <v>1.9630944119149758</v>
      </c>
      <c r="AI196" s="21">
        <f t="shared" si="51"/>
        <v>1.9609778578324333</v>
      </c>
      <c r="AJ196" s="21">
        <f t="shared" si="51"/>
        <v>1.9628682944913975</v>
      </c>
      <c r="AK196" s="53">
        <f t="shared" si="51"/>
        <v>1.9609778578324333</v>
      </c>
    </row>
    <row r="197" spans="1:38" x14ac:dyDescent="0.35">
      <c r="A197" s="51"/>
      <c r="M197" s="21"/>
      <c r="N197" s="21"/>
      <c r="O197" s="21"/>
      <c r="Z197" t="s">
        <v>3230</v>
      </c>
      <c r="AB197" s="52">
        <f t="shared" ref="AB197:AK197" si="52">TDIST(ABS(AB195),2*R192-2,1)</f>
        <v>0</v>
      </c>
      <c r="AC197" s="21">
        <f t="shared" si="52"/>
        <v>3.3554418677782926E-85</v>
      </c>
      <c r="AD197" s="21">
        <f t="shared" si="52"/>
        <v>0</v>
      </c>
      <c r="AE197" s="21">
        <f t="shared" si="52"/>
        <v>3.3072186522737444E-124</v>
      </c>
      <c r="AF197" s="21">
        <f t="shared" si="52"/>
        <v>4.6483524292877795E-159</v>
      </c>
      <c r="AG197" s="21">
        <f t="shared" si="52"/>
        <v>0</v>
      </c>
      <c r="AH197" s="21">
        <f t="shared" si="52"/>
        <v>1.1326938380086631E-165</v>
      </c>
      <c r="AI197" s="21">
        <f t="shared" si="52"/>
        <v>3.3471221952865189E-202</v>
      </c>
      <c r="AJ197" s="21">
        <f t="shared" si="52"/>
        <v>3.7007436008489563E-227</v>
      </c>
      <c r="AK197" s="53">
        <f t="shared" si="52"/>
        <v>3.3099652053178589E-128</v>
      </c>
    </row>
    <row r="198" spans="1:38" x14ac:dyDescent="0.35">
      <c r="A198" s="51"/>
      <c r="M198" s="21"/>
      <c r="N198" s="21"/>
      <c r="O198" s="21"/>
      <c r="Z198" t="s">
        <v>3231</v>
      </c>
      <c r="AB198" s="52" t="str">
        <f t="shared" ref="AB198:AK198" si="53">IF(R191&gt;4,IF(AB197&lt;0.001,"***",IF(AB197&lt;0.01,"**",IF(AB197&lt;0.05,"*","ns"))),"na")</f>
        <v>***</v>
      </c>
      <c r="AC198" s="21" t="str">
        <f t="shared" si="53"/>
        <v>***</v>
      </c>
      <c r="AD198" s="21" t="str">
        <f t="shared" si="53"/>
        <v>***</v>
      </c>
      <c r="AE198" s="21" t="str">
        <f t="shared" si="53"/>
        <v>***</v>
      </c>
      <c r="AF198" s="21" t="str">
        <f t="shared" si="53"/>
        <v>***</v>
      </c>
      <c r="AG198" s="21" t="str">
        <f t="shared" si="53"/>
        <v>***</v>
      </c>
      <c r="AH198" s="21" t="str">
        <f t="shared" si="53"/>
        <v>***</v>
      </c>
      <c r="AI198" s="21" t="str">
        <f t="shared" si="53"/>
        <v>***</v>
      </c>
      <c r="AJ198" s="21" t="str">
        <f t="shared" si="53"/>
        <v>***</v>
      </c>
      <c r="AK198" s="53" t="str">
        <f t="shared" si="53"/>
        <v>***</v>
      </c>
    </row>
    <row r="199" spans="1:38" x14ac:dyDescent="0.35">
      <c r="A199" s="51"/>
      <c r="M199" s="21"/>
      <c r="N199" s="21"/>
      <c r="O199" s="21"/>
      <c r="AB199" s="52"/>
      <c r="AC199" s="21"/>
      <c r="AD199" s="21"/>
      <c r="AE199" s="21"/>
      <c r="AF199" s="21"/>
      <c r="AG199" s="21"/>
      <c r="AH199" s="21"/>
      <c r="AI199" s="21"/>
      <c r="AJ199" s="21"/>
      <c r="AK199" s="21"/>
      <c r="AL199" s="48"/>
    </row>
    <row r="200" spans="1:38" x14ac:dyDescent="0.35">
      <c r="A200" s="51" t="s">
        <v>3233</v>
      </c>
      <c r="N200" s="21"/>
      <c r="O200" s="21"/>
      <c r="Z200" t="s">
        <v>3227</v>
      </c>
      <c r="AB200" s="52">
        <f>SQRT((((R192-1)*(AL192^2))+((R85-1)*(AL85^2)))/((R192-1)+(R85-1)))</f>
        <v>2.7116952722774821</v>
      </c>
      <c r="AC200" s="21">
        <f t="shared" ref="AC200:AK200" si="54">SQRT((((S192-1)*(AM192^2))+((S85-1)*(AM85^2)))/((S192-1)+(S85-1)))</f>
        <v>3.046120231558155</v>
      </c>
      <c r="AD200" s="21">
        <f t="shared" si="54"/>
        <v>2.0279547708215286</v>
      </c>
      <c r="AE200" s="21">
        <f t="shared" si="54"/>
        <v>2.6568549244011659</v>
      </c>
      <c r="AF200" s="21">
        <f t="shared" si="54"/>
        <v>3.0636358733026157</v>
      </c>
      <c r="AG200" s="21">
        <f t="shared" si="54"/>
        <v>3.4462118843793674</v>
      </c>
      <c r="AH200" s="21">
        <f t="shared" si="54"/>
        <v>0.79060469664124922</v>
      </c>
      <c r="AI200" s="21">
        <f t="shared" si="54"/>
        <v>1.0593464003601247</v>
      </c>
      <c r="AJ200" s="21">
        <f t="shared" si="54"/>
        <v>0.22959491224741302</v>
      </c>
      <c r="AK200" s="53">
        <f t="shared" si="54"/>
        <v>2.0806947862433778</v>
      </c>
    </row>
    <row r="201" spans="1:38" x14ac:dyDescent="0.35">
      <c r="N201" s="21"/>
      <c r="O201" s="21"/>
      <c r="Z201" t="s">
        <v>3228</v>
      </c>
      <c r="AB201" s="52">
        <f>(AB192-AB85)/(SQRT(((AB192^2)/R192)+((AB192^2)/R85)))</f>
        <v>-39.444268877817002</v>
      </c>
      <c r="AC201" s="21">
        <f t="shared" ref="AC201:AK201" si="55">(AC192-AC85)/(SQRT(((AC192^2)/S192)+((AC192^2)/S85)))</f>
        <v>-24.958974587976972</v>
      </c>
      <c r="AD201" s="21">
        <f t="shared" si="55"/>
        <v>-47.098331974053345</v>
      </c>
      <c r="AE201" s="21">
        <f t="shared" si="55"/>
        <v>-44.242338089200629</v>
      </c>
      <c r="AF201" s="21">
        <f t="shared" si="55"/>
        <v>-56.671757042157694</v>
      </c>
      <c r="AG201" s="21">
        <f t="shared" si="55"/>
        <v>-37.855232688139843</v>
      </c>
      <c r="AH201" s="21">
        <f t="shared" si="55"/>
        <v>-32.745985522896063</v>
      </c>
      <c r="AI201" s="21">
        <f t="shared" si="55"/>
        <v>-11.371372942106424</v>
      </c>
      <c r="AJ201" s="21">
        <f t="shared" si="55"/>
        <v>5.6465544965752361</v>
      </c>
      <c r="AK201" s="53">
        <f t="shared" si="55"/>
        <v>-28.744133479671159</v>
      </c>
    </row>
    <row r="202" spans="1:38" x14ac:dyDescent="0.35">
      <c r="N202" s="21"/>
      <c r="O202" s="21"/>
      <c r="Z202" t="s">
        <v>3229</v>
      </c>
      <c r="AB202" s="52">
        <f>TINV(0.05,R192+R85-2)</f>
        <v>1.9601049410443954</v>
      </c>
      <c r="AC202" s="21">
        <f t="shared" ref="AC202:AK202" si="56">TINV(0.05,S192+S85-2)</f>
        <v>1.9601690420332201</v>
      </c>
      <c r="AD202" s="21">
        <f t="shared" si="56"/>
        <v>1.9601963366770321</v>
      </c>
      <c r="AE202" s="21">
        <f t="shared" si="56"/>
        <v>1.9600958153955668</v>
      </c>
      <c r="AF202" s="21">
        <f t="shared" si="56"/>
        <v>1.9600958153955668</v>
      </c>
      <c r="AG202" s="21">
        <f t="shared" si="56"/>
        <v>1.9600958153955668</v>
      </c>
      <c r="AH202" s="21">
        <f t="shared" si="56"/>
        <v>1.9618485186029391</v>
      </c>
      <c r="AI202" s="21">
        <f t="shared" si="56"/>
        <v>1.9605752669906702</v>
      </c>
      <c r="AJ202" s="21">
        <f t="shared" si="56"/>
        <v>1.9617136916687505</v>
      </c>
      <c r="AK202" s="53">
        <f t="shared" si="56"/>
        <v>1.9605752669906702</v>
      </c>
    </row>
    <row r="203" spans="1:38" x14ac:dyDescent="0.35">
      <c r="N203" s="21"/>
      <c r="O203" s="21"/>
      <c r="Z203" t="s">
        <v>3230</v>
      </c>
      <c r="AB203" s="52">
        <f>TDIST(ABS(AB200),R192+R85-2,2)</f>
        <v>6.7008054988454864E-3</v>
      </c>
      <c r="AC203" s="21">
        <f t="shared" ref="AC203:AK203" si="57">TDIST(ABS(AC200),S192+S85-2,2)</f>
        <v>2.3233706565569659E-3</v>
      </c>
      <c r="AD203" s="21">
        <f t="shared" si="57"/>
        <v>4.2590776013603775E-2</v>
      </c>
      <c r="AE203" s="21">
        <f t="shared" si="57"/>
        <v>7.8942977766304264E-3</v>
      </c>
      <c r="AF203" s="21">
        <f t="shared" si="57"/>
        <v>2.1898806224692441E-3</v>
      </c>
      <c r="AG203" s="21">
        <f t="shared" si="57"/>
        <v>5.6980228031221051E-4</v>
      </c>
      <c r="AH203" s="21">
        <f t="shared" si="57"/>
        <v>0.42932348241295548</v>
      </c>
      <c r="AI203" s="21">
        <f t="shared" si="57"/>
        <v>0.28950795831089393</v>
      </c>
      <c r="AJ203" s="21">
        <f t="shared" si="57"/>
        <v>0.8184411613861895</v>
      </c>
      <c r="AK203" s="53">
        <f t="shared" si="57"/>
        <v>3.752726781235792E-2</v>
      </c>
    </row>
    <row r="204" spans="1:38" x14ac:dyDescent="0.35">
      <c r="N204" s="21"/>
      <c r="O204" s="21"/>
      <c r="Z204" t="s">
        <v>3231</v>
      </c>
      <c r="AB204" s="52" t="str">
        <f>IF(AND(R191&gt;4,R84&gt;4),IF(AB203&lt;0.001,"***",IF(AB203&lt;0.01,"**",IF(AB203&lt;0.05,"*","ns"))),"na")</f>
        <v>**</v>
      </c>
      <c r="AC204" s="21" t="str">
        <f t="shared" ref="AC204:AK204" si="58">IF(AND(S191&gt;4,S84&gt;4),IF(AC203&lt;0.001,"***",IF(AC203&lt;0.01,"**",IF(AC203&lt;0.05,"*","ns"))),"na")</f>
        <v>**</v>
      </c>
      <c r="AD204" s="21" t="str">
        <f t="shared" si="58"/>
        <v>*</v>
      </c>
      <c r="AE204" s="21" t="str">
        <f t="shared" si="58"/>
        <v>**</v>
      </c>
      <c r="AF204" s="21" t="str">
        <f t="shared" si="58"/>
        <v>**</v>
      </c>
      <c r="AG204" s="21" t="str">
        <f t="shared" si="58"/>
        <v>***</v>
      </c>
      <c r="AH204" s="21" t="str">
        <f t="shared" si="58"/>
        <v>ns</v>
      </c>
      <c r="AI204" s="21" t="str">
        <f t="shared" si="58"/>
        <v>ns</v>
      </c>
      <c r="AJ204" s="21" t="str">
        <f t="shared" si="58"/>
        <v>ns</v>
      </c>
      <c r="AK204" s="53" t="str">
        <f t="shared" si="58"/>
        <v>*</v>
      </c>
    </row>
    <row r="205" spans="1:38" x14ac:dyDescent="0.35">
      <c r="N205" s="21"/>
      <c r="O205" s="21"/>
      <c r="AB205"/>
      <c r="AK205"/>
    </row>
    <row r="206" spans="1:38" ht="16.5" x14ac:dyDescent="0.35">
      <c r="A206" s="11" t="s">
        <v>4</v>
      </c>
      <c r="B206">
        <v>1</v>
      </c>
      <c r="C206">
        <v>1</v>
      </c>
      <c r="H206" t="s">
        <v>245</v>
      </c>
      <c r="I206" t="s">
        <v>247</v>
      </c>
      <c r="J206" s="20" t="s">
        <v>248</v>
      </c>
      <c r="K206" s="20"/>
      <c r="N206" s="21"/>
      <c r="O206" s="21"/>
      <c r="R206" s="25">
        <v>0</v>
      </c>
      <c r="S206">
        <v>1</v>
      </c>
      <c r="T206">
        <v>0</v>
      </c>
      <c r="U206">
        <v>1</v>
      </c>
      <c r="V206">
        <v>1</v>
      </c>
      <c r="W206" s="3">
        <v>0.25</v>
      </c>
      <c r="X206" s="3">
        <v>1</v>
      </c>
      <c r="Y206">
        <v>0</v>
      </c>
      <c r="Z206">
        <v>0.125</v>
      </c>
      <c r="AA206">
        <v>0</v>
      </c>
      <c r="AB206"/>
      <c r="AK206"/>
    </row>
    <row r="207" spans="1:38" x14ac:dyDescent="0.35">
      <c r="A207" s="11" t="s">
        <v>181</v>
      </c>
      <c r="C207">
        <v>1</v>
      </c>
      <c r="H207" s="12" t="s">
        <v>248</v>
      </c>
      <c r="I207" t="s">
        <v>247</v>
      </c>
      <c r="J207" s="20" t="s">
        <v>248</v>
      </c>
      <c r="K207" s="20"/>
      <c r="N207" s="21"/>
      <c r="O207" s="21"/>
      <c r="R207" s="25">
        <v>0</v>
      </c>
      <c r="S207">
        <v>1</v>
      </c>
      <c r="T207">
        <v>0.25</v>
      </c>
      <c r="U207">
        <v>0.25</v>
      </c>
      <c r="V207">
        <v>1</v>
      </c>
      <c r="W207" s="3">
        <v>0.25</v>
      </c>
      <c r="X207" s="3">
        <v>0.25</v>
      </c>
      <c r="Y207">
        <v>0</v>
      </c>
      <c r="Z207">
        <v>1</v>
      </c>
      <c r="AA207">
        <v>0</v>
      </c>
      <c r="AB207" s="21"/>
      <c r="AC207" s="21"/>
      <c r="AD207" s="21"/>
      <c r="AE207" s="21"/>
      <c r="AF207" s="21"/>
      <c r="AG207" s="21"/>
      <c r="AH207" s="21"/>
      <c r="AI207" s="21"/>
      <c r="AK207" s="21"/>
    </row>
    <row r="208" spans="1:38" ht="16.5" x14ac:dyDescent="0.35">
      <c r="A208" s="11" t="s">
        <v>15</v>
      </c>
      <c r="C208">
        <v>1</v>
      </c>
      <c r="H208" t="s">
        <v>245</v>
      </c>
      <c r="I208" t="s">
        <v>246</v>
      </c>
      <c r="J208" s="20" t="s">
        <v>248</v>
      </c>
      <c r="K208" s="20"/>
      <c r="N208" s="21"/>
      <c r="O208" s="21"/>
      <c r="R208" s="25">
        <v>0</v>
      </c>
      <c r="S208">
        <v>0.125</v>
      </c>
      <c r="T208">
        <v>0</v>
      </c>
      <c r="U208">
        <v>0.125</v>
      </c>
      <c r="V208">
        <v>1</v>
      </c>
      <c r="W208" s="3">
        <v>1</v>
      </c>
      <c r="X208" s="3">
        <v>0</v>
      </c>
      <c r="Y208">
        <v>0</v>
      </c>
      <c r="Z208">
        <v>0</v>
      </c>
      <c r="AA208">
        <v>0</v>
      </c>
      <c r="AB208" s="21"/>
      <c r="AC208" s="21"/>
      <c r="AD208" s="21"/>
      <c r="AE208" s="21"/>
      <c r="AF208" s="21"/>
      <c r="AG208" s="21"/>
      <c r="AH208" s="21"/>
      <c r="AI208" s="21"/>
      <c r="AK208" s="21"/>
    </row>
    <row r="209" spans="1:37" x14ac:dyDescent="0.35">
      <c r="A209" s="11" t="s">
        <v>17</v>
      </c>
      <c r="C209">
        <v>1</v>
      </c>
      <c r="H209" s="12" t="s">
        <v>248</v>
      </c>
      <c r="I209" t="s">
        <v>247</v>
      </c>
      <c r="J209" s="20" t="s">
        <v>248</v>
      </c>
      <c r="K209" s="20"/>
      <c r="N209" s="21"/>
      <c r="O209" s="21"/>
      <c r="R209" s="25">
        <v>0</v>
      </c>
      <c r="S209">
        <v>1</v>
      </c>
      <c r="T209">
        <v>0</v>
      </c>
      <c r="U209">
        <v>1</v>
      </c>
      <c r="V209">
        <v>0.25</v>
      </c>
      <c r="W209" s="3">
        <v>1</v>
      </c>
      <c r="X209" s="3">
        <v>0</v>
      </c>
      <c r="Y209">
        <v>0</v>
      </c>
      <c r="Z209">
        <v>1</v>
      </c>
      <c r="AA209">
        <v>0</v>
      </c>
      <c r="AB209" s="21"/>
      <c r="AC209" s="21"/>
      <c r="AD209" s="21"/>
      <c r="AE209" s="21"/>
      <c r="AF209" s="21"/>
      <c r="AG209" s="21"/>
      <c r="AH209" s="21"/>
      <c r="AI209" s="21"/>
      <c r="AK209"/>
    </row>
    <row r="210" spans="1:37" ht="16.5" x14ac:dyDescent="0.35">
      <c r="A210" s="11" t="s">
        <v>3</v>
      </c>
      <c r="B210" s="48"/>
      <c r="C210">
        <v>1</v>
      </c>
      <c r="E210">
        <v>1</v>
      </c>
      <c r="G210" s="49"/>
      <c r="H210" t="s">
        <v>245</v>
      </c>
      <c r="I210" t="s">
        <v>246</v>
      </c>
      <c r="J210" s="20">
        <v>62</v>
      </c>
      <c r="K210" s="34"/>
      <c r="L210" s="21">
        <v>0.45021118970486262</v>
      </c>
      <c r="N210" s="21">
        <v>0</v>
      </c>
      <c r="O210" s="21">
        <v>0</v>
      </c>
      <c r="R210" s="25">
        <v>0</v>
      </c>
      <c r="S210">
        <v>1</v>
      </c>
      <c r="T210">
        <v>0</v>
      </c>
      <c r="U210">
        <v>1</v>
      </c>
      <c r="V210">
        <v>0.3</v>
      </c>
      <c r="W210" s="3">
        <v>1</v>
      </c>
      <c r="X210" s="3">
        <v>0</v>
      </c>
      <c r="Y210">
        <v>0</v>
      </c>
      <c r="Z210">
        <v>0</v>
      </c>
      <c r="AA210">
        <v>0</v>
      </c>
      <c r="AB210"/>
      <c r="AK210"/>
    </row>
    <row r="211" spans="1:37" ht="16.5" x14ac:dyDescent="0.35">
      <c r="A211" s="11" t="s">
        <v>202</v>
      </c>
      <c r="B211" s="48">
        <v>1</v>
      </c>
      <c r="C211">
        <v>1</v>
      </c>
      <c r="G211" s="49"/>
      <c r="H211" t="s">
        <v>245</v>
      </c>
      <c r="I211" t="s">
        <v>246</v>
      </c>
      <c r="J211" s="20">
        <v>64</v>
      </c>
      <c r="K211" s="34"/>
      <c r="L211" s="21">
        <v>0.28737658947494016</v>
      </c>
      <c r="N211" s="21">
        <v>0</v>
      </c>
      <c r="O211" s="21">
        <v>0</v>
      </c>
      <c r="R211" s="25">
        <v>0</v>
      </c>
      <c r="S211">
        <v>0.25</v>
      </c>
      <c r="T211">
        <v>0.25</v>
      </c>
      <c r="U211">
        <v>0.25</v>
      </c>
      <c r="V211">
        <v>0.15</v>
      </c>
      <c r="W211" s="3">
        <v>1</v>
      </c>
      <c r="X211" s="3">
        <v>0</v>
      </c>
      <c r="Y211">
        <v>0</v>
      </c>
      <c r="Z211">
        <v>0</v>
      </c>
      <c r="AA211">
        <v>0</v>
      </c>
      <c r="AB211"/>
      <c r="AK211"/>
    </row>
    <row r="212" spans="1:37" ht="16.5" x14ac:dyDescent="0.35">
      <c r="A212" s="11" t="s">
        <v>6</v>
      </c>
      <c r="B212" s="48"/>
      <c r="C212">
        <v>1</v>
      </c>
      <c r="G212" s="49">
        <v>1</v>
      </c>
      <c r="H212" t="s">
        <v>245</v>
      </c>
      <c r="I212" t="s">
        <v>246</v>
      </c>
      <c r="J212" s="20">
        <v>64</v>
      </c>
      <c r="L212" s="21">
        <v>0.52871630660627511</v>
      </c>
      <c r="N212" s="21">
        <v>0.28444444444444444</v>
      </c>
      <c r="O212" s="21">
        <v>0.99486491686296119</v>
      </c>
      <c r="R212" s="25">
        <v>0</v>
      </c>
      <c r="S212">
        <v>1</v>
      </c>
      <c r="T212">
        <v>0.375</v>
      </c>
      <c r="U212">
        <v>0.375</v>
      </c>
      <c r="V212">
        <v>0.25</v>
      </c>
      <c r="W212" s="3">
        <v>1</v>
      </c>
      <c r="X212" s="3">
        <v>0</v>
      </c>
      <c r="Y212">
        <v>0</v>
      </c>
      <c r="Z212">
        <v>0</v>
      </c>
      <c r="AA212">
        <v>0</v>
      </c>
      <c r="AB212"/>
      <c r="AK212"/>
    </row>
    <row r="213" spans="1:37" ht="16.5" x14ac:dyDescent="0.35">
      <c r="A213" s="11" t="s">
        <v>2</v>
      </c>
      <c r="B213" s="48">
        <v>1</v>
      </c>
      <c r="C213">
        <v>1</v>
      </c>
      <c r="G213" s="49"/>
      <c r="H213" t="s">
        <v>245</v>
      </c>
      <c r="I213" t="s">
        <v>246</v>
      </c>
      <c r="J213" s="20">
        <v>62</v>
      </c>
      <c r="L213" s="21">
        <v>8.2879805765025225E-2</v>
      </c>
      <c r="N213" s="21">
        <v>0</v>
      </c>
      <c r="O213" s="21">
        <v>0</v>
      </c>
      <c r="R213" s="25">
        <v>0</v>
      </c>
      <c r="S213">
        <v>0.25</v>
      </c>
      <c r="T213">
        <v>0.25</v>
      </c>
      <c r="U213">
        <v>0.25</v>
      </c>
      <c r="V213">
        <v>0.25</v>
      </c>
      <c r="W213" s="3">
        <v>0.25</v>
      </c>
      <c r="X213" s="3">
        <v>1</v>
      </c>
      <c r="Y213">
        <v>0</v>
      </c>
      <c r="Z213">
        <v>0</v>
      </c>
      <c r="AA213">
        <v>0</v>
      </c>
      <c r="AB213"/>
      <c r="AK213"/>
    </row>
    <row r="214" spans="1:37" ht="16.5" x14ac:dyDescent="0.35">
      <c r="A214" s="11" t="s">
        <v>57</v>
      </c>
      <c r="B214" s="48"/>
      <c r="D214">
        <v>1</v>
      </c>
      <c r="E214">
        <v>1</v>
      </c>
      <c r="G214" s="49"/>
      <c r="H214" t="s">
        <v>245</v>
      </c>
      <c r="I214" t="s">
        <v>246</v>
      </c>
      <c r="J214" s="20">
        <v>64</v>
      </c>
      <c r="L214" s="21">
        <v>0.7831901938550947</v>
      </c>
      <c r="N214" s="21">
        <v>0</v>
      </c>
      <c r="O214" s="21">
        <v>0</v>
      </c>
      <c r="R214" s="25">
        <v>0</v>
      </c>
      <c r="S214">
        <v>1</v>
      </c>
      <c r="T214" s="3">
        <v>0.25</v>
      </c>
      <c r="U214">
        <v>1</v>
      </c>
      <c r="V214">
        <v>1</v>
      </c>
      <c r="W214">
        <v>0.05</v>
      </c>
      <c r="X214">
        <v>0.25</v>
      </c>
      <c r="Y214">
        <v>1</v>
      </c>
      <c r="Z214">
        <v>0</v>
      </c>
      <c r="AA214">
        <v>0.125</v>
      </c>
      <c r="AB214"/>
      <c r="AK214"/>
    </row>
    <row r="215" spans="1:37" ht="16.5" x14ac:dyDescent="0.35">
      <c r="A215" s="40" t="s">
        <v>84</v>
      </c>
      <c r="B215" s="39"/>
      <c r="C215" s="17"/>
      <c r="D215" s="17"/>
      <c r="E215" s="17"/>
      <c r="F215" s="17"/>
      <c r="G215" s="45">
        <v>1</v>
      </c>
      <c r="H215" s="17" t="s">
        <v>245</v>
      </c>
      <c r="I215" s="17" t="s">
        <v>246</v>
      </c>
      <c r="J215" s="43">
        <v>64</v>
      </c>
      <c r="L215" s="21">
        <v>9.7982127604019129E-2</v>
      </c>
      <c r="N215" s="21">
        <v>0</v>
      </c>
      <c r="O215" s="21">
        <v>0</v>
      </c>
      <c r="R215" s="41">
        <v>0</v>
      </c>
      <c r="S215" s="46">
        <v>0</v>
      </c>
      <c r="T215" s="46">
        <v>0</v>
      </c>
      <c r="U215" s="46">
        <v>0</v>
      </c>
      <c r="V215" s="46">
        <v>0</v>
      </c>
      <c r="W215" s="46">
        <v>0</v>
      </c>
      <c r="X215" s="46">
        <v>0</v>
      </c>
      <c r="Y215" s="46">
        <v>0</v>
      </c>
      <c r="Z215" s="46">
        <v>0</v>
      </c>
      <c r="AA215" s="44">
        <v>0</v>
      </c>
      <c r="AB215"/>
      <c r="AK215"/>
    </row>
    <row r="216" spans="1:37" ht="16.5" x14ac:dyDescent="0.35">
      <c r="A216" s="11" t="s">
        <v>231</v>
      </c>
      <c r="B216" s="48">
        <v>1</v>
      </c>
      <c r="C216">
        <v>1</v>
      </c>
      <c r="E216">
        <v>1</v>
      </c>
      <c r="G216" s="49"/>
      <c r="H216" t="s">
        <v>245</v>
      </c>
      <c r="I216" t="s">
        <v>246</v>
      </c>
      <c r="J216" s="20">
        <v>64</v>
      </c>
      <c r="L216" s="21">
        <v>0.17852333402476422</v>
      </c>
      <c r="N216" s="21">
        <v>0</v>
      </c>
      <c r="O216" s="21">
        <v>0</v>
      </c>
      <c r="R216" s="23">
        <v>0</v>
      </c>
      <c r="S216">
        <v>1</v>
      </c>
      <c r="T216">
        <v>0.125</v>
      </c>
      <c r="U216">
        <v>1</v>
      </c>
      <c r="V216">
        <v>1</v>
      </c>
      <c r="W216">
        <v>0.05</v>
      </c>
      <c r="X216">
        <v>1</v>
      </c>
      <c r="Y216">
        <v>0</v>
      </c>
      <c r="Z216">
        <v>1</v>
      </c>
      <c r="AA216">
        <v>0</v>
      </c>
      <c r="AB216"/>
      <c r="AK216"/>
    </row>
    <row r="217" spans="1:37" ht="16.5" x14ac:dyDescent="0.35">
      <c r="A217" s="11" t="s">
        <v>16</v>
      </c>
      <c r="B217" s="48">
        <v>1</v>
      </c>
      <c r="C217">
        <v>1</v>
      </c>
      <c r="D217">
        <v>1</v>
      </c>
      <c r="G217" s="49"/>
      <c r="H217" t="s">
        <v>245</v>
      </c>
      <c r="I217" t="s">
        <v>246</v>
      </c>
      <c r="J217" s="20">
        <v>64</v>
      </c>
      <c r="L217" s="21">
        <v>0.13593052590699345</v>
      </c>
      <c r="N217" s="21">
        <v>0</v>
      </c>
      <c r="O217" s="21">
        <v>0</v>
      </c>
      <c r="R217" s="25">
        <v>0</v>
      </c>
      <c r="S217">
        <v>1</v>
      </c>
      <c r="T217">
        <v>0.25</v>
      </c>
      <c r="U217">
        <v>0.25</v>
      </c>
      <c r="V217">
        <v>1</v>
      </c>
      <c r="W217" s="3">
        <v>0.25</v>
      </c>
      <c r="X217" s="3">
        <v>1</v>
      </c>
      <c r="Y217">
        <v>0</v>
      </c>
      <c r="Z217">
        <v>0</v>
      </c>
      <c r="AA217">
        <v>0</v>
      </c>
      <c r="AB217"/>
      <c r="AK217"/>
    </row>
    <row r="218" spans="1:37" ht="16.5" x14ac:dyDescent="0.35">
      <c r="A218" s="29" t="s">
        <v>21</v>
      </c>
      <c r="B218" s="48">
        <v>1</v>
      </c>
      <c r="C218">
        <v>1</v>
      </c>
      <c r="F218">
        <v>1</v>
      </c>
      <c r="G218" s="49"/>
      <c r="H218" t="s">
        <v>245</v>
      </c>
      <c r="I218" t="s">
        <v>246</v>
      </c>
      <c r="J218" s="20">
        <v>64</v>
      </c>
      <c r="L218" s="21">
        <v>1.3388678895361654</v>
      </c>
      <c r="N218" s="21">
        <v>0</v>
      </c>
      <c r="O218" s="21">
        <v>0</v>
      </c>
      <c r="R218" s="25">
        <v>0</v>
      </c>
      <c r="S218">
        <v>0.125</v>
      </c>
      <c r="T218">
        <v>0</v>
      </c>
      <c r="U218">
        <v>0.25</v>
      </c>
      <c r="V218">
        <v>1</v>
      </c>
      <c r="W218" s="3">
        <v>1</v>
      </c>
      <c r="X218" s="3">
        <v>0</v>
      </c>
      <c r="Y218">
        <v>0</v>
      </c>
      <c r="Z218">
        <v>0.25</v>
      </c>
      <c r="AA218">
        <v>0</v>
      </c>
      <c r="AB218"/>
      <c r="AK218"/>
    </row>
  </sheetData>
  <mergeCells count="36">
    <mergeCell ref="K1:K2"/>
    <mergeCell ref="R1:AA1"/>
    <mergeCell ref="AB1:AK1"/>
    <mergeCell ref="AL1:AU1"/>
    <mergeCell ref="N2:N3"/>
    <mergeCell ref="O2:O3"/>
    <mergeCell ref="P2:P3"/>
    <mergeCell ref="Q2:Q3"/>
    <mergeCell ref="S2:V2"/>
    <mergeCell ref="AS2:AU2"/>
    <mergeCell ref="AL3:AL4"/>
    <mergeCell ref="AI2:AK2"/>
    <mergeCell ref="AM2:AP2"/>
    <mergeCell ref="N4:Q4"/>
    <mergeCell ref="Y2:AA2"/>
    <mergeCell ref="AC2:AF2"/>
    <mergeCell ref="R3:R4"/>
    <mergeCell ref="AB3:AB4"/>
    <mergeCell ref="K108:K109"/>
    <mergeCell ref="R108:AA108"/>
    <mergeCell ref="AB108:AK108"/>
    <mergeCell ref="AL108:AU108"/>
    <mergeCell ref="N109:N110"/>
    <mergeCell ref="O109:O110"/>
    <mergeCell ref="P109:P110"/>
    <mergeCell ref="Q109:Q110"/>
    <mergeCell ref="S109:V109"/>
    <mergeCell ref="AS109:AU109"/>
    <mergeCell ref="AL110:AL111"/>
    <mergeCell ref="AI109:AK109"/>
    <mergeCell ref="AM109:AP109"/>
    <mergeCell ref="N111:Q111"/>
    <mergeCell ref="Y109:AA109"/>
    <mergeCell ref="AC109:AF109"/>
    <mergeCell ref="R110:R111"/>
    <mergeCell ref="AB110:AB111"/>
  </mergeCells>
  <pageMargins left="0.7" right="0.7" top="0.75" bottom="0.75" header="0.3" footer="0.3"/>
  <pageSetup paperSize="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218"/>
  <sheetViews>
    <sheetView workbookViewId="0">
      <pane xSplit="1" ySplit="4" topLeftCell="AD31" activePane="bottomRight" state="frozen"/>
      <selection pane="topRight" activeCell="B1" sqref="B1"/>
      <selection pane="bottomLeft" activeCell="A5" sqref="A5"/>
      <selection pane="bottomRight" activeCell="A83" sqref="A83:A87"/>
    </sheetView>
  </sheetViews>
  <sheetFormatPr defaultRowHeight="14.5" x14ac:dyDescent="0.35"/>
  <cols>
    <col min="1" max="1" width="24.453125" customWidth="1"/>
    <col min="2" max="2" width="11.26953125" customWidth="1"/>
    <col min="3" max="4" width="11.453125" customWidth="1"/>
    <col min="5" max="5" width="11.26953125" customWidth="1"/>
    <col min="6" max="6" width="11" customWidth="1"/>
    <col min="7" max="7" width="11.1796875" customWidth="1"/>
    <col min="8" max="8" width="11.26953125" customWidth="1"/>
    <col min="10" max="10" width="9.81640625" customWidth="1"/>
    <col min="11" max="11" width="13.1796875" customWidth="1"/>
    <col min="13" max="13" width="10.26953125" customWidth="1"/>
    <col min="14" max="14" width="11.54296875" customWidth="1"/>
    <col min="15" max="15" width="10.7265625" customWidth="1"/>
    <col min="16" max="16" width="11.26953125" customWidth="1"/>
    <col min="18" max="27" width="12.7265625" customWidth="1"/>
    <col min="28" max="28" width="11.453125" style="48" customWidth="1"/>
    <col min="29" max="36" width="11.453125" customWidth="1"/>
    <col min="37" max="37" width="11.453125" style="49" customWidth="1"/>
    <col min="38" max="47" width="11.26953125" customWidth="1"/>
  </cols>
  <sheetData>
    <row r="1" spans="1:47" ht="34.5" customHeight="1" x14ac:dyDescent="0.45">
      <c r="A1" s="31" t="s">
        <v>3246</v>
      </c>
      <c r="B1" s="48" t="s">
        <v>41</v>
      </c>
      <c r="G1" s="49"/>
      <c r="K1" s="132" t="s">
        <v>3216</v>
      </c>
      <c r="L1" s="56"/>
      <c r="M1" s="62"/>
      <c r="N1" s="9"/>
      <c r="O1" s="9"/>
      <c r="P1" s="9"/>
      <c r="Q1" s="9"/>
      <c r="R1" s="129" t="s">
        <v>26</v>
      </c>
      <c r="S1" s="128"/>
      <c r="T1" s="128"/>
      <c r="U1" s="128"/>
      <c r="V1" s="128"/>
      <c r="W1" s="128"/>
      <c r="X1" s="128"/>
      <c r="Y1" s="128"/>
      <c r="Z1" s="128"/>
      <c r="AA1" s="128"/>
      <c r="AB1" s="129" t="s">
        <v>3944</v>
      </c>
      <c r="AC1" s="128"/>
      <c r="AD1" s="128"/>
      <c r="AE1" s="128"/>
      <c r="AF1" s="128"/>
      <c r="AG1" s="128"/>
      <c r="AH1" s="128"/>
      <c r="AI1" s="128"/>
      <c r="AJ1" s="128"/>
      <c r="AK1" s="130"/>
      <c r="AL1" s="129" t="s">
        <v>3948</v>
      </c>
      <c r="AM1" s="128"/>
      <c r="AN1" s="128"/>
      <c r="AO1" s="128"/>
      <c r="AP1" s="128"/>
      <c r="AQ1" s="128"/>
      <c r="AR1" s="128"/>
      <c r="AS1" s="128"/>
      <c r="AT1" s="128"/>
      <c r="AU1" s="130"/>
    </row>
    <row r="2" spans="1:47" ht="61.5" customHeight="1" x14ac:dyDescent="0.55000000000000004">
      <c r="B2" s="35" t="s">
        <v>101</v>
      </c>
      <c r="C2" s="3" t="s">
        <v>40</v>
      </c>
      <c r="D2" s="3" t="s">
        <v>103</v>
      </c>
      <c r="E2" s="3" t="s">
        <v>73</v>
      </c>
      <c r="F2" s="3" t="s">
        <v>104</v>
      </c>
      <c r="G2" s="36" t="s">
        <v>99</v>
      </c>
      <c r="H2" s="9"/>
      <c r="I2" s="9"/>
      <c r="J2" s="9"/>
      <c r="K2" s="132"/>
      <c r="L2" s="32" t="s">
        <v>3223</v>
      </c>
      <c r="M2" s="63"/>
      <c r="N2" s="133" t="s">
        <v>3237</v>
      </c>
      <c r="O2" s="134" t="s">
        <v>3220</v>
      </c>
      <c r="P2" s="133" t="s">
        <v>3238</v>
      </c>
      <c r="Q2" s="134" t="s">
        <v>3220</v>
      </c>
      <c r="R2" s="4"/>
      <c r="S2" s="128" t="s">
        <v>27</v>
      </c>
      <c r="T2" s="128"/>
      <c r="U2" s="128"/>
      <c r="V2" s="128"/>
      <c r="W2" s="3" t="s">
        <v>28</v>
      </c>
      <c r="X2" s="3"/>
      <c r="Y2" s="128" t="s">
        <v>29</v>
      </c>
      <c r="Z2" s="128"/>
      <c r="AA2" s="128"/>
      <c r="AB2" s="4"/>
      <c r="AC2" s="128" t="s">
        <v>27</v>
      </c>
      <c r="AD2" s="128"/>
      <c r="AE2" s="128"/>
      <c r="AF2" s="128"/>
      <c r="AG2" s="3" t="s">
        <v>28</v>
      </c>
      <c r="AH2" s="3"/>
      <c r="AI2" s="128" t="s">
        <v>29</v>
      </c>
      <c r="AJ2" s="128"/>
      <c r="AK2" s="130"/>
      <c r="AL2" s="4"/>
      <c r="AM2" s="128" t="s">
        <v>27</v>
      </c>
      <c r="AN2" s="128"/>
      <c r="AO2" s="128"/>
      <c r="AP2" s="128"/>
      <c r="AQ2" s="3" t="s">
        <v>28</v>
      </c>
      <c r="AR2" s="3"/>
      <c r="AS2" s="128" t="s">
        <v>29</v>
      </c>
      <c r="AT2" s="128"/>
      <c r="AU2" s="130"/>
    </row>
    <row r="3" spans="1:47" ht="63.75" customHeight="1" x14ac:dyDescent="0.35">
      <c r="B3" s="35" t="s">
        <v>126</v>
      </c>
      <c r="C3" s="3" t="s">
        <v>127</v>
      </c>
      <c r="D3" s="3" t="s">
        <v>125</v>
      </c>
      <c r="E3" s="3"/>
      <c r="F3" s="3"/>
      <c r="G3" s="36"/>
      <c r="H3" s="9" t="s">
        <v>244</v>
      </c>
      <c r="I3" s="9" t="s">
        <v>243</v>
      </c>
      <c r="J3" s="9" t="s">
        <v>249</v>
      </c>
      <c r="K3" s="50" t="s">
        <v>3217</v>
      </c>
      <c r="L3" s="56" t="s">
        <v>3219</v>
      </c>
      <c r="M3" s="62" t="s">
        <v>3224</v>
      </c>
      <c r="N3" s="133"/>
      <c r="O3" s="134"/>
      <c r="P3" s="133"/>
      <c r="Q3" s="134"/>
      <c r="R3" s="129" t="s">
        <v>30</v>
      </c>
      <c r="S3" s="9" t="s">
        <v>117</v>
      </c>
      <c r="T3" s="9" t="s">
        <v>128</v>
      </c>
      <c r="U3" s="9" t="s">
        <v>129</v>
      </c>
      <c r="V3" s="9" t="s">
        <v>130</v>
      </c>
      <c r="W3" s="3" t="s">
        <v>131</v>
      </c>
      <c r="X3" s="3" t="s">
        <v>136</v>
      </c>
      <c r="Y3" s="9" t="s">
        <v>132</v>
      </c>
      <c r="Z3" s="9" t="s">
        <v>133</v>
      </c>
      <c r="AA3" s="9" t="s">
        <v>134</v>
      </c>
      <c r="AB3" s="129" t="s">
        <v>30</v>
      </c>
      <c r="AC3" s="9" t="s">
        <v>117</v>
      </c>
      <c r="AD3" s="9" t="s">
        <v>128</v>
      </c>
      <c r="AE3" s="9" t="s">
        <v>129</v>
      </c>
      <c r="AF3" s="9" t="s">
        <v>130</v>
      </c>
      <c r="AG3" s="3" t="s">
        <v>131</v>
      </c>
      <c r="AH3" s="3" t="s">
        <v>136</v>
      </c>
      <c r="AI3" s="9" t="s">
        <v>132</v>
      </c>
      <c r="AJ3" s="9" t="s">
        <v>133</v>
      </c>
      <c r="AK3" s="55" t="s">
        <v>134</v>
      </c>
      <c r="AL3" s="129" t="s">
        <v>30</v>
      </c>
      <c r="AM3" s="9" t="s">
        <v>117</v>
      </c>
      <c r="AN3" s="9" t="s">
        <v>128</v>
      </c>
      <c r="AO3" s="9" t="s">
        <v>129</v>
      </c>
      <c r="AP3" s="9" t="s">
        <v>130</v>
      </c>
      <c r="AQ3" s="3" t="s">
        <v>131</v>
      </c>
      <c r="AR3" s="3" t="s">
        <v>136</v>
      </c>
      <c r="AS3" s="9" t="s">
        <v>132</v>
      </c>
      <c r="AT3" s="9" t="s">
        <v>133</v>
      </c>
      <c r="AU3" s="55" t="s">
        <v>134</v>
      </c>
    </row>
    <row r="4" spans="1:47" ht="30" customHeight="1" x14ac:dyDescent="0.35">
      <c r="A4" t="s">
        <v>1</v>
      </c>
      <c r="B4" s="48" t="s">
        <v>102</v>
      </c>
      <c r="C4" t="s">
        <v>75</v>
      </c>
      <c r="D4" t="s">
        <v>74</v>
      </c>
      <c r="E4" t="s">
        <v>105</v>
      </c>
      <c r="F4" t="s">
        <v>106</v>
      </c>
      <c r="G4" s="49" t="s">
        <v>100</v>
      </c>
      <c r="H4" s="9"/>
      <c r="I4" s="9"/>
      <c r="J4" s="9"/>
      <c r="K4" s="56"/>
      <c r="L4" s="56"/>
      <c r="M4" s="64" t="s">
        <v>3222</v>
      </c>
      <c r="N4" s="128" t="s">
        <v>3221</v>
      </c>
      <c r="O4" s="128"/>
      <c r="P4" s="128"/>
      <c r="Q4" s="130"/>
      <c r="R4" s="128"/>
      <c r="S4" s="9" t="s">
        <v>31</v>
      </c>
      <c r="T4" s="9" t="s">
        <v>32</v>
      </c>
      <c r="U4" s="9" t="s">
        <v>33</v>
      </c>
      <c r="V4" s="9" t="s">
        <v>34</v>
      </c>
      <c r="W4" s="9" t="s">
        <v>35</v>
      </c>
      <c r="X4" s="9" t="s">
        <v>36</v>
      </c>
      <c r="Y4" s="9" t="s">
        <v>37</v>
      </c>
      <c r="Z4" s="9" t="s">
        <v>38</v>
      </c>
      <c r="AA4" s="9" t="s">
        <v>39</v>
      </c>
      <c r="AB4" s="129"/>
      <c r="AC4" s="9" t="s">
        <v>31</v>
      </c>
      <c r="AD4" s="9" t="s">
        <v>32</v>
      </c>
      <c r="AE4" s="9" t="s">
        <v>33</v>
      </c>
      <c r="AF4" s="9" t="s">
        <v>34</v>
      </c>
      <c r="AG4" s="9" t="s">
        <v>35</v>
      </c>
      <c r="AH4" s="9" t="s">
        <v>36</v>
      </c>
      <c r="AI4" s="9" t="s">
        <v>37</v>
      </c>
      <c r="AJ4" s="9" t="s">
        <v>38</v>
      </c>
      <c r="AK4" s="55" t="s">
        <v>39</v>
      </c>
      <c r="AL4" s="129"/>
      <c r="AM4" s="9" t="s">
        <v>31</v>
      </c>
      <c r="AN4" s="9" t="s">
        <v>32</v>
      </c>
      <c r="AO4" s="9" t="s">
        <v>33</v>
      </c>
      <c r="AP4" s="9" t="s">
        <v>34</v>
      </c>
      <c r="AQ4" s="9" t="s">
        <v>35</v>
      </c>
      <c r="AR4" s="9" t="s">
        <v>36</v>
      </c>
      <c r="AS4" s="9" t="s">
        <v>37</v>
      </c>
      <c r="AT4" s="9" t="s">
        <v>38</v>
      </c>
      <c r="AU4" s="55" t="s">
        <v>39</v>
      </c>
    </row>
    <row r="5" spans="1:47" ht="16.5" x14ac:dyDescent="0.35">
      <c r="A5" s="1" t="s">
        <v>96</v>
      </c>
      <c r="B5" s="48">
        <v>1</v>
      </c>
      <c r="D5">
        <v>1</v>
      </c>
      <c r="F5">
        <v>1</v>
      </c>
      <c r="G5" s="49">
        <v>1</v>
      </c>
      <c r="H5" t="s">
        <v>245</v>
      </c>
      <c r="I5" t="s">
        <v>246</v>
      </c>
      <c r="J5" s="19">
        <v>4</v>
      </c>
      <c r="K5" s="34"/>
      <c r="L5" s="21">
        <v>22.96038872913206</v>
      </c>
      <c r="M5" s="61">
        <v>63.676000000000002</v>
      </c>
      <c r="N5" s="21">
        <v>0.14499999999999999</v>
      </c>
      <c r="O5" s="21">
        <v>5.1854497287013484E-3</v>
      </c>
      <c r="P5" s="21">
        <f t="shared" ref="P5:P33" si="0">IF(N5&lt;0.01*L5,0.01,IF(N5&gt;100*L5,100,N5/L5))</f>
        <v>0.01</v>
      </c>
      <c r="Q5" s="21">
        <f t="shared" ref="Q5:Q33" si="1">IF(O5&gt;0,SQRT((((1/L5)^2)*((O5^2)+(N5^2))-((1/L5)^2)*(N5^2))),0.01)</f>
        <v>2.2584328993185837E-4</v>
      </c>
      <c r="R5" s="23">
        <v>1</v>
      </c>
      <c r="S5">
        <v>0.375</v>
      </c>
      <c r="T5">
        <v>0.25</v>
      </c>
      <c r="U5">
        <v>0.25</v>
      </c>
      <c r="V5">
        <v>0.25</v>
      </c>
      <c r="W5">
        <v>1</v>
      </c>
      <c r="X5">
        <v>0</v>
      </c>
      <c r="Y5">
        <v>1</v>
      </c>
      <c r="Z5">
        <v>0</v>
      </c>
      <c r="AA5">
        <v>1</v>
      </c>
      <c r="AB5" s="52">
        <f>IF(R5&gt;0,(R5/R$83)*LN($P5),"na")</f>
        <v>-4.6051701859880909</v>
      </c>
      <c r="AC5" s="21">
        <f t="shared" ref="AC5:AK20" si="2">IF(S5&gt;0,(S5/S$83)*LN($P5),"na")</f>
        <v>-3.3771248030579337</v>
      </c>
      <c r="AD5" s="21">
        <f t="shared" si="2"/>
        <v>-3.3492146807186116</v>
      </c>
      <c r="AE5" s="21">
        <f t="shared" si="2"/>
        <v>-3.4594937006934927</v>
      </c>
      <c r="AF5" s="21">
        <f t="shared" si="2"/>
        <v>-3.1408158044382901</v>
      </c>
      <c r="AG5" s="21">
        <f t="shared" si="2"/>
        <v>-7.0009497398042049</v>
      </c>
      <c r="AH5" s="21" t="str">
        <f t="shared" si="2"/>
        <v>na</v>
      </c>
      <c r="AI5" s="21">
        <f t="shared" si="2"/>
        <v>-5.7873403103605128</v>
      </c>
      <c r="AJ5" s="21" t="str">
        <f t="shared" si="2"/>
        <v>na</v>
      </c>
      <c r="AK5" s="21">
        <f t="shared" si="2"/>
        <v>-8.438524139687674</v>
      </c>
      <c r="AL5" s="73">
        <f>IF(R5&gt;0,(((R5/R$83)^2)*($Q5^2))/($P5^2),"na")</f>
        <v>5.1005191607245441E-4</v>
      </c>
      <c r="AM5" s="72">
        <f t="shared" ref="AM5:AU20" si="3">IF(S5&gt;0,(((S5/S$83)^2)*($Q5^2))/($P5^2),"na")</f>
        <v>2.7429458597674219E-4</v>
      </c>
      <c r="AN5" s="72">
        <f t="shared" si="3"/>
        <v>2.6977952585650482E-4</v>
      </c>
      <c r="AO5" s="72">
        <f t="shared" si="3"/>
        <v>2.8783798314275616E-4</v>
      </c>
      <c r="AP5" s="72">
        <f t="shared" si="3"/>
        <v>2.3725094441443369E-4</v>
      </c>
      <c r="AQ5" s="72">
        <f t="shared" si="3"/>
        <v>1.1787913337446682E-3</v>
      </c>
      <c r="AR5" s="72" t="str">
        <f t="shared" si="3"/>
        <v>na</v>
      </c>
      <c r="AS5" s="72">
        <f t="shared" si="3"/>
        <v>8.0552876996431249E-4</v>
      </c>
      <c r="AT5" s="72" t="str">
        <f t="shared" si="3"/>
        <v>na</v>
      </c>
      <c r="AU5" s="74">
        <f t="shared" si="3"/>
        <v>1.7126002727361482E-3</v>
      </c>
    </row>
    <row r="6" spans="1:47" ht="16.5" x14ac:dyDescent="0.35">
      <c r="A6" s="1" t="s">
        <v>199</v>
      </c>
      <c r="B6" s="48"/>
      <c r="C6">
        <v>1</v>
      </c>
      <c r="E6">
        <v>1</v>
      </c>
      <c r="G6" s="49">
        <v>1</v>
      </c>
      <c r="H6" t="s">
        <v>245</v>
      </c>
      <c r="I6" t="s">
        <v>246</v>
      </c>
      <c r="J6" s="19">
        <v>2</v>
      </c>
      <c r="K6" s="34"/>
      <c r="L6" s="21">
        <v>40.909182534685776</v>
      </c>
      <c r="M6" s="61">
        <v>63.676000000000002</v>
      </c>
      <c r="N6" s="21">
        <v>0.01</v>
      </c>
      <c r="O6" s="21">
        <v>9.4280904158206328E-4</v>
      </c>
      <c r="P6" s="21">
        <f t="shared" si="0"/>
        <v>0.01</v>
      </c>
      <c r="Q6" s="21">
        <f t="shared" si="1"/>
        <v>2.3046391620822091E-5</v>
      </c>
      <c r="R6" s="23">
        <v>1</v>
      </c>
      <c r="S6">
        <v>0.375</v>
      </c>
      <c r="T6">
        <v>1</v>
      </c>
      <c r="U6">
        <v>0.125</v>
      </c>
      <c r="V6">
        <v>0.1</v>
      </c>
      <c r="W6">
        <v>1</v>
      </c>
      <c r="X6">
        <v>0</v>
      </c>
      <c r="Y6">
        <v>1</v>
      </c>
      <c r="Z6">
        <v>0</v>
      </c>
      <c r="AA6">
        <v>1</v>
      </c>
      <c r="AB6" s="52">
        <f t="shared" ref="AB6:AK44" si="4">IF(R6&gt;0,(R6/R$83)*LN($P6),"na")</f>
        <v>-4.6051701859880909</v>
      </c>
      <c r="AC6" s="21">
        <f t="shared" si="2"/>
        <v>-3.3771248030579337</v>
      </c>
      <c r="AD6" s="21">
        <f t="shared" si="2"/>
        <v>-13.396858722874446</v>
      </c>
      <c r="AE6" s="21">
        <f t="shared" si="2"/>
        <v>-1.7297468503467464</v>
      </c>
      <c r="AF6" s="21">
        <f t="shared" si="2"/>
        <v>-1.2563263217753162</v>
      </c>
      <c r="AG6" s="21">
        <f t="shared" si="2"/>
        <v>-7.0009497398042049</v>
      </c>
      <c r="AH6" s="21" t="str">
        <f t="shared" si="2"/>
        <v>na</v>
      </c>
      <c r="AI6" s="21">
        <f t="shared" si="2"/>
        <v>-5.7873403103605128</v>
      </c>
      <c r="AJ6" s="21" t="str">
        <f t="shared" si="2"/>
        <v>na</v>
      </c>
      <c r="AK6" s="21">
        <f t="shared" si="2"/>
        <v>-8.438524139687674</v>
      </c>
      <c r="AL6" s="52">
        <f t="shared" ref="AL6:AU44" si="5">IF(R6&gt;0,(((R6/R$83)^2)*($Q6^2))/($P6^2),"na")</f>
        <v>5.3113616674029857E-6</v>
      </c>
      <c r="AM6" s="21">
        <f t="shared" si="3"/>
        <v>2.8563322744700508E-6</v>
      </c>
      <c r="AN6" s="21">
        <f t="shared" si="3"/>
        <v>4.4949044193559151E-5</v>
      </c>
      <c r="AO6" s="21">
        <f t="shared" si="3"/>
        <v>7.4934118562837136E-7</v>
      </c>
      <c r="AP6" s="21">
        <f t="shared" si="3"/>
        <v>3.952932733346227E-7</v>
      </c>
      <c r="AQ6" s="21">
        <f t="shared" si="3"/>
        <v>1.2275195733269001E-5</v>
      </c>
      <c r="AR6" s="21" t="str">
        <f t="shared" si="3"/>
        <v>na</v>
      </c>
      <c r="AS6" s="21">
        <f t="shared" si="3"/>
        <v>8.3882728325462451E-6</v>
      </c>
      <c r="AT6" s="21" t="str">
        <f t="shared" si="3"/>
        <v>na</v>
      </c>
      <c r="AU6" s="53">
        <f t="shared" si="3"/>
        <v>1.7833948179703593E-5</v>
      </c>
    </row>
    <row r="7" spans="1:47" ht="16.5" x14ac:dyDescent="0.35">
      <c r="A7" s="1" t="s">
        <v>198</v>
      </c>
      <c r="B7" s="48"/>
      <c r="D7">
        <v>1</v>
      </c>
      <c r="E7">
        <v>1</v>
      </c>
      <c r="G7" s="49"/>
      <c r="H7" t="s">
        <v>245</v>
      </c>
      <c r="I7" t="s">
        <v>246</v>
      </c>
      <c r="J7" s="19">
        <v>5</v>
      </c>
      <c r="K7" s="34"/>
      <c r="L7" s="21">
        <v>10.390210279851555</v>
      </c>
      <c r="M7" s="61">
        <v>63.676000000000002</v>
      </c>
      <c r="N7" s="21">
        <v>0</v>
      </c>
      <c r="O7" s="21">
        <v>0</v>
      </c>
      <c r="P7" s="21">
        <f t="shared" si="0"/>
        <v>0.01</v>
      </c>
      <c r="Q7" s="21">
        <f t="shared" si="1"/>
        <v>0.01</v>
      </c>
      <c r="R7" s="24">
        <v>1</v>
      </c>
      <c r="S7">
        <v>0</v>
      </c>
      <c r="T7">
        <v>0.25</v>
      </c>
      <c r="U7">
        <v>0.25</v>
      </c>
      <c r="V7">
        <v>0.1</v>
      </c>
      <c r="W7">
        <v>1</v>
      </c>
      <c r="X7">
        <v>0</v>
      </c>
      <c r="Y7">
        <v>1</v>
      </c>
      <c r="Z7">
        <v>0</v>
      </c>
      <c r="AA7">
        <v>1</v>
      </c>
      <c r="AB7" s="52">
        <f t="shared" si="4"/>
        <v>-4.6051701859880909</v>
      </c>
      <c r="AC7" s="21" t="str">
        <f t="shared" si="2"/>
        <v>na</v>
      </c>
      <c r="AD7" s="21">
        <f t="shared" si="2"/>
        <v>-3.3492146807186116</v>
      </c>
      <c r="AE7" s="21">
        <f t="shared" si="2"/>
        <v>-3.4594937006934927</v>
      </c>
      <c r="AF7" s="21">
        <f t="shared" si="2"/>
        <v>-1.2563263217753162</v>
      </c>
      <c r="AG7" s="21">
        <f t="shared" si="2"/>
        <v>-7.0009497398042049</v>
      </c>
      <c r="AH7" s="21" t="str">
        <f t="shared" si="2"/>
        <v>na</v>
      </c>
      <c r="AI7" s="21">
        <f t="shared" si="2"/>
        <v>-5.7873403103605128</v>
      </c>
      <c r="AJ7" s="21" t="str">
        <f t="shared" si="2"/>
        <v>na</v>
      </c>
      <c r="AK7" s="21">
        <f t="shared" si="2"/>
        <v>-8.438524139687674</v>
      </c>
      <c r="AL7" s="52">
        <f t="shared" si="5"/>
        <v>1</v>
      </c>
      <c r="AM7" s="21" t="str">
        <f t="shared" si="3"/>
        <v>na</v>
      </c>
      <c r="AN7" s="21">
        <f t="shared" si="3"/>
        <v>0.52892561983471076</v>
      </c>
      <c r="AO7" s="21">
        <f t="shared" si="3"/>
        <v>0.56433075550267697</v>
      </c>
      <c r="AP7" s="21">
        <f t="shared" si="3"/>
        <v>7.4424092744545325E-2</v>
      </c>
      <c r="AQ7" s="21">
        <f t="shared" si="3"/>
        <v>2.3111202930511441</v>
      </c>
      <c r="AR7" s="21" t="str">
        <f t="shared" si="3"/>
        <v>na</v>
      </c>
      <c r="AS7" s="21">
        <f t="shared" si="3"/>
        <v>1.5793074088753833</v>
      </c>
      <c r="AT7" s="21" t="str">
        <f t="shared" si="3"/>
        <v>na</v>
      </c>
      <c r="AU7" s="53">
        <f t="shared" si="3"/>
        <v>3.3576979495021999</v>
      </c>
    </row>
    <row r="8" spans="1:47" ht="16.5" x14ac:dyDescent="0.35">
      <c r="A8" s="1" t="s">
        <v>76</v>
      </c>
      <c r="B8" s="48"/>
      <c r="E8">
        <v>1</v>
      </c>
      <c r="G8" s="49">
        <v>1</v>
      </c>
      <c r="H8" t="s">
        <v>245</v>
      </c>
      <c r="I8" t="s">
        <v>246</v>
      </c>
      <c r="J8" s="19">
        <v>5</v>
      </c>
      <c r="K8" s="34"/>
      <c r="L8" s="21">
        <v>10.865832650408041</v>
      </c>
      <c r="M8" s="61">
        <v>63.676000000000002</v>
      </c>
      <c r="N8" s="21">
        <v>0</v>
      </c>
      <c r="O8" s="21">
        <v>0</v>
      </c>
      <c r="P8" s="21">
        <f t="shared" si="0"/>
        <v>0.01</v>
      </c>
      <c r="Q8" s="21">
        <f t="shared" si="1"/>
        <v>0.01</v>
      </c>
      <c r="R8" s="25">
        <v>1</v>
      </c>
      <c r="S8" s="3">
        <v>1</v>
      </c>
      <c r="T8" s="3">
        <v>0</v>
      </c>
      <c r="U8" s="3">
        <v>0.375</v>
      </c>
      <c r="V8" s="3">
        <v>1</v>
      </c>
      <c r="W8" s="3">
        <v>0.05</v>
      </c>
      <c r="X8" s="3">
        <v>0</v>
      </c>
      <c r="Y8" s="3">
        <v>0</v>
      </c>
      <c r="Z8" s="3">
        <v>0</v>
      </c>
      <c r="AA8" s="3">
        <v>0</v>
      </c>
      <c r="AB8" s="52">
        <f t="shared" si="4"/>
        <v>-4.6051701859880909</v>
      </c>
      <c r="AC8" s="21">
        <f t="shared" si="2"/>
        <v>-9.0056661414878221</v>
      </c>
      <c r="AD8" s="21" t="str">
        <f t="shared" si="2"/>
        <v>na</v>
      </c>
      <c r="AE8" s="21">
        <f t="shared" si="2"/>
        <v>-5.1892405510402382</v>
      </c>
      <c r="AF8" s="21">
        <f t="shared" si="2"/>
        <v>-12.56326321775316</v>
      </c>
      <c r="AG8" s="21">
        <f t="shared" si="2"/>
        <v>-0.35004748699021027</v>
      </c>
      <c r="AH8" s="21" t="str">
        <f t="shared" si="2"/>
        <v>na</v>
      </c>
      <c r="AI8" s="21" t="str">
        <f t="shared" si="2"/>
        <v>na</v>
      </c>
      <c r="AJ8" s="21" t="str">
        <f t="shared" si="2"/>
        <v>na</v>
      </c>
      <c r="AK8" s="21" t="str">
        <f t="shared" si="2"/>
        <v>na</v>
      </c>
      <c r="AL8" s="52">
        <f t="shared" si="5"/>
        <v>1</v>
      </c>
      <c r="AM8" s="21">
        <f t="shared" si="3"/>
        <v>3.8241975308641978</v>
      </c>
      <c r="AN8" s="21" t="str">
        <f t="shared" si="3"/>
        <v>na</v>
      </c>
      <c r="AO8" s="21">
        <f t="shared" si="3"/>
        <v>1.2697441998810231</v>
      </c>
      <c r="AP8" s="21">
        <f t="shared" si="3"/>
        <v>7.4424092744545316</v>
      </c>
      <c r="AQ8" s="21">
        <f t="shared" si="3"/>
        <v>5.7778007326278608E-3</v>
      </c>
      <c r="AR8" s="21" t="str">
        <f t="shared" si="3"/>
        <v>na</v>
      </c>
      <c r="AS8" s="21" t="str">
        <f t="shared" si="3"/>
        <v>na</v>
      </c>
      <c r="AT8" s="21" t="str">
        <f t="shared" si="3"/>
        <v>na</v>
      </c>
      <c r="AU8" s="53" t="str">
        <f t="shared" si="3"/>
        <v>na</v>
      </c>
    </row>
    <row r="9" spans="1:47" ht="16.5" x14ac:dyDescent="0.35">
      <c r="A9" s="1" t="s">
        <v>204</v>
      </c>
      <c r="B9" s="48"/>
      <c r="C9">
        <v>1</v>
      </c>
      <c r="D9">
        <v>1</v>
      </c>
      <c r="E9">
        <v>1</v>
      </c>
      <c r="G9" s="49">
        <v>1</v>
      </c>
      <c r="H9" t="s">
        <v>245</v>
      </c>
      <c r="I9" t="s">
        <v>246</v>
      </c>
      <c r="J9" s="19">
        <v>2</v>
      </c>
      <c r="K9" s="34"/>
      <c r="L9" s="21">
        <v>32.741629008807394</v>
      </c>
      <c r="M9" s="61">
        <v>63.676000000000002</v>
      </c>
      <c r="N9" s="21">
        <v>8.6262591015541847</v>
      </c>
      <c r="O9" s="21">
        <v>3.5429972988094742</v>
      </c>
      <c r="P9" s="21">
        <f t="shared" si="0"/>
        <v>0.26346456675181767</v>
      </c>
      <c r="Q9" s="21">
        <f t="shared" si="1"/>
        <v>0.10821078260511775</v>
      </c>
      <c r="R9" s="25">
        <v>0</v>
      </c>
      <c r="S9" s="12">
        <v>0.25</v>
      </c>
      <c r="T9" s="12">
        <v>0.25</v>
      </c>
      <c r="U9" s="12">
        <v>0.125</v>
      </c>
      <c r="V9" s="12">
        <v>0.1</v>
      </c>
      <c r="W9" s="13">
        <v>0.25</v>
      </c>
      <c r="X9" s="13">
        <v>0</v>
      </c>
      <c r="Y9">
        <v>0.25</v>
      </c>
      <c r="Z9">
        <v>0.125</v>
      </c>
      <c r="AA9">
        <v>0.125</v>
      </c>
      <c r="AB9" s="52" t="str">
        <f t="shared" si="4"/>
        <v>na</v>
      </c>
      <c r="AC9" s="21">
        <f t="shared" si="2"/>
        <v>-0.65209779143565494</v>
      </c>
      <c r="AD9" s="21">
        <f t="shared" si="2"/>
        <v>-0.97006283023485862</v>
      </c>
      <c r="AE9" s="21">
        <f t="shared" si="2"/>
        <v>-0.50100196171275924</v>
      </c>
      <c r="AF9" s="21">
        <f t="shared" si="2"/>
        <v>-0.36388096422007316</v>
      </c>
      <c r="AG9" s="21">
        <f t="shared" si="2"/>
        <v>-0.50693683194035366</v>
      </c>
      <c r="AH9" s="21" t="str">
        <f t="shared" si="2"/>
        <v>na</v>
      </c>
      <c r="AI9" s="21">
        <f t="shared" si="2"/>
        <v>-0.41905970922980956</v>
      </c>
      <c r="AJ9" s="21">
        <f t="shared" si="2"/>
        <v>-0.22735847583629501</v>
      </c>
      <c r="AK9" s="21">
        <f t="shared" si="2"/>
        <v>-0.30551559806977735</v>
      </c>
      <c r="AL9" s="52" t="str">
        <f t="shared" si="5"/>
        <v>na</v>
      </c>
      <c r="AM9" s="21">
        <f t="shared" si="3"/>
        <v>4.0319670960033284E-2</v>
      </c>
      <c r="AN9" s="21">
        <f t="shared" si="3"/>
        <v>8.9225964012367903E-2</v>
      </c>
      <c r="AO9" s="21">
        <f t="shared" si="3"/>
        <v>2.3799639208859621E-2</v>
      </c>
      <c r="AP9" s="21">
        <f t="shared" si="3"/>
        <v>1.2554811436347341E-2</v>
      </c>
      <c r="AQ9" s="21">
        <f t="shared" si="3"/>
        <v>2.436684010509783E-2</v>
      </c>
      <c r="AR9" s="21" t="str">
        <f t="shared" si="3"/>
        <v>na</v>
      </c>
      <c r="AS9" s="21">
        <f t="shared" si="3"/>
        <v>1.6651115575666502E-2</v>
      </c>
      <c r="AT9" s="21">
        <f t="shared" si="3"/>
        <v>4.9013285895465773E-3</v>
      </c>
      <c r="AU9" s="53">
        <f t="shared" si="3"/>
        <v>8.8503062024435693E-3</v>
      </c>
    </row>
    <row r="10" spans="1:47" ht="16.5" x14ac:dyDescent="0.35">
      <c r="A10" s="1" t="s">
        <v>250</v>
      </c>
      <c r="B10" s="48">
        <v>1</v>
      </c>
      <c r="C10">
        <v>1</v>
      </c>
      <c r="G10" s="49"/>
      <c r="H10" t="s">
        <v>245</v>
      </c>
      <c r="I10" t="s">
        <v>246</v>
      </c>
      <c r="J10" s="19">
        <v>6</v>
      </c>
      <c r="K10" s="34"/>
      <c r="L10" s="21">
        <v>38.73156121552023</v>
      </c>
      <c r="M10" s="61">
        <v>63.676000000000002</v>
      </c>
      <c r="N10" s="21">
        <v>0</v>
      </c>
      <c r="O10" s="21">
        <v>0</v>
      </c>
      <c r="P10" s="21">
        <f t="shared" si="0"/>
        <v>0.01</v>
      </c>
      <c r="Q10" s="21">
        <f t="shared" si="1"/>
        <v>0.01</v>
      </c>
      <c r="R10" s="25">
        <v>1</v>
      </c>
      <c r="S10">
        <v>1</v>
      </c>
      <c r="T10">
        <v>0.125</v>
      </c>
      <c r="U10">
        <v>0.25</v>
      </c>
      <c r="V10">
        <v>0.15</v>
      </c>
      <c r="W10" s="3">
        <v>0.05</v>
      </c>
      <c r="X10" s="3">
        <v>0</v>
      </c>
      <c r="Y10">
        <v>0</v>
      </c>
      <c r="Z10">
        <v>0</v>
      </c>
      <c r="AA10">
        <v>0</v>
      </c>
      <c r="AB10" s="52">
        <f t="shared" si="4"/>
        <v>-4.6051701859880909</v>
      </c>
      <c r="AC10" s="21">
        <f t="shared" si="2"/>
        <v>-9.0056661414878221</v>
      </c>
      <c r="AD10" s="21">
        <f t="shared" si="2"/>
        <v>-1.6746073403593058</v>
      </c>
      <c r="AE10" s="21">
        <f t="shared" si="2"/>
        <v>-3.4594937006934927</v>
      </c>
      <c r="AF10" s="21">
        <f t="shared" si="2"/>
        <v>-1.8844894826629741</v>
      </c>
      <c r="AG10" s="21">
        <f t="shared" si="2"/>
        <v>-0.35004748699021027</v>
      </c>
      <c r="AH10" s="21" t="str">
        <f t="shared" si="2"/>
        <v>na</v>
      </c>
      <c r="AI10" s="21" t="str">
        <f t="shared" si="2"/>
        <v>na</v>
      </c>
      <c r="AJ10" s="21" t="str">
        <f t="shared" si="2"/>
        <v>na</v>
      </c>
      <c r="AK10" s="21" t="str">
        <f t="shared" si="2"/>
        <v>na</v>
      </c>
      <c r="AL10" s="52">
        <f t="shared" si="5"/>
        <v>1</v>
      </c>
      <c r="AM10" s="21">
        <f t="shared" si="3"/>
        <v>3.8241975308641978</v>
      </c>
      <c r="AN10" s="21">
        <f t="shared" si="3"/>
        <v>0.13223140495867769</v>
      </c>
      <c r="AO10" s="21">
        <f t="shared" si="3"/>
        <v>0.56433075550267697</v>
      </c>
      <c r="AP10" s="21">
        <f t="shared" si="3"/>
        <v>0.16745420867522695</v>
      </c>
      <c r="AQ10" s="21">
        <f t="shared" si="3"/>
        <v>5.7778007326278608E-3</v>
      </c>
      <c r="AR10" s="21" t="str">
        <f t="shared" si="3"/>
        <v>na</v>
      </c>
      <c r="AS10" s="21" t="str">
        <f t="shared" si="3"/>
        <v>na</v>
      </c>
      <c r="AT10" s="21" t="str">
        <f t="shared" si="3"/>
        <v>na</v>
      </c>
      <c r="AU10" s="53" t="str">
        <f t="shared" si="3"/>
        <v>na</v>
      </c>
    </row>
    <row r="11" spans="1:47" ht="16.5" x14ac:dyDescent="0.35">
      <c r="A11" s="1" t="s">
        <v>77</v>
      </c>
      <c r="B11" s="48"/>
      <c r="C11">
        <v>1</v>
      </c>
      <c r="E11">
        <v>1</v>
      </c>
      <c r="G11" s="49">
        <v>1</v>
      </c>
      <c r="H11" t="s">
        <v>245</v>
      </c>
      <c r="I11" t="s">
        <v>246</v>
      </c>
      <c r="J11" s="19">
        <v>2</v>
      </c>
      <c r="K11" s="34"/>
      <c r="L11" s="21">
        <v>62.533424837166862</v>
      </c>
      <c r="M11" s="61">
        <v>63.676000000000002</v>
      </c>
      <c r="N11" s="21">
        <v>0.02</v>
      </c>
      <c r="O11" s="21">
        <v>1.8856180831641266E-3</v>
      </c>
      <c r="P11" s="21">
        <f t="shared" si="0"/>
        <v>0.01</v>
      </c>
      <c r="Q11" s="21">
        <f t="shared" si="1"/>
        <v>3.0153763176639707E-5</v>
      </c>
      <c r="R11" s="25">
        <v>1</v>
      </c>
      <c r="S11" s="3">
        <v>0.25</v>
      </c>
      <c r="T11" s="3">
        <v>0.375</v>
      </c>
      <c r="U11" s="3">
        <v>0.375</v>
      </c>
      <c r="V11" s="3">
        <v>1</v>
      </c>
      <c r="W11" s="3">
        <v>1</v>
      </c>
      <c r="X11" s="3">
        <v>0.25</v>
      </c>
      <c r="Y11" s="3">
        <v>1</v>
      </c>
      <c r="Z11" s="3">
        <v>0</v>
      </c>
      <c r="AA11" s="3">
        <v>1</v>
      </c>
      <c r="AB11" s="52">
        <f t="shared" si="4"/>
        <v>-4.6051701859880909</v>
      </c>
      <c r="AC11" s="21">
        <f t="shared" si="2"/>
        <v>-2.2514165353719555</v>
      </c>
      <c r="AD11" s="21">
        <f t="shared" si="2"/>
        <v>-5.0238220210779172</v>
      </c>
      <c r="AE11" s="21">
        <f t="shared" si="2"/>
        <v>-5.1892405510402382</v>
      </c>
      <c r="AF11" s="21">
        <f t="shared" si="2"/>
        <v>-12.56326321775316</v>
      </c>
      <c r="AG11" s="21">
        <f t="shared" si="2"/>
        <v>-7.0009497398042049</v>
      </c>
      <c r="AH11" s="21">
        <f t="shared" si="2"/>
        <v>-2.2231856070287335</v>
      </c>
      <c r="AI11" s="21">
        <f t="shared" si="2"/>
        <v>-5.7873403103605128</v>
      </c>
      <c r="AJ11" s="21" t="str">
        <f t="shared" si="2"/>
        <v>na</v>
      </c>
      <c r="AK11" s="21">
        <f t="shared" si="2"/>
        <v>-8.438524139687674</v>
      </c>
      <c r="AL11" s="52">
        <f t="shared" si="5"/>
        <v>9.0924943371287269E-6</v>
      </c>
      <c r="AM11" s="21">
        <f t="shared" si="3"/>
        <v>2.1732183995902733E-6</v>
      </c>
      <c r="AN11" s="21">
        <f t="shared" si="3"/>
        <v>1.0820819706996168E-5</v>
      </c>
      <c r="AO11" s="21">
        <f t="shared" si="3"/>
        <v>1.1545141947020248E-5</v>
      </c>
      <c r="AP11" s="21">
        <f t="shared" si="3"/>
        <v>6.7670064182572147E-5</v>
      </c>
      <c r="AQ11" s="21">
        <f t="shared" si="3"/>
        <v>2.1013848176990811E-5</v>
      </c>
      <c r="AR11" s="21">
        <f t="shared" si="3"/>
        <v>2.1190593223272654E-6</v>
      </c>
      <c r="AS11" s="21">
        <f t="shared" si="3"/>
        <v>1.4359843671784865E-5</v>
      </c>
      <c r="AT11" s="21" t="str">
        <f t="shared" si="3"/>
        <v>na</v>
      </c>
      <c r="AU11" s="53">
        <f t="shared" si="3"/>
        <v>3.0529849591637492E-5</v>
      </c>
    </row>
    <row r="12" spans="1:47" ht="16.5" x14ac:dyDescent="0.35">
      <c r="A12" s="1" t="s">
        <v>5</v>
      </c>
      <c r="B12" s="48"/>
      <c r="C12">
        <v>1</v>
      </c>
      <c r="G12" s="49"/>
      <c r="H12" t="s">
        <v>245</v>
      </c>
      <c r="I12" t="s">
        <v>246</v>
      </c>
      <c r="J12" s="19">
        <v>4</v>
      </c>
      <c r="K12" s="34"/>
      <c r="L12" s="21">
        <v>149.13784423735882</v>
      </c>
      <c r="M12" s="61">
        <v>63.676000000000002</v>
      </c>
      <c r="N12" s="21">
        <v>8.3044455326094688</v>
      </c>
      <c r="O12" s="21">
        <v>4.462202648659213</v>
      </c>
      <c r="P12" s="21">
        <f t="shared" si="0"/>
        <v>5.5683019793370578E-2</v>
      </c>
      <c r="Q12" s="21">
        <f t="shared" si="1"/>
        <v>2.9919988930223778E-2</v>
      </c>
      <c r="R12" s="25">
        <v>0</v>
      </c>
      <c r="S12" s="12">
        <v>0.25</v>
      </c>
      <c r="T12" s="12">
        <v>0</v>
      </c>
      <c r="U12" s="12">
        <v>0.125</v>
      </c>
      <c r="V12" s="12">
        <v>0.05</v>
      </c>
      <c r="W12" s="13">
        <v>1</v>
      </c>
      <c r="X12" s="13">
        <v>0</v>
      </c>
      <c r="Y12">
        <v>1</v>
      </c>
      <c r="Z12">
        <v>0.125</v>
      </c>
      <c r="AA12">
        <v>0</v>
      </c>
      <c r="AB12" s="52" t="str">
        <f t="shared" si="4"/>
        <v>na</v>
      </c>
      <c r="AC12" s="21">
        <f t="shared" si="2"/>
        <v>-1.4119502367089269</v>
      </c>
      <c r="AD12" s="21" t="str">
        <f t="shared" si="2"/>
        <v>na</v>
      </c>
      <c r="AE12" s="21">
        <f t="shared" si="2"/>
        <v>-1.0847910355202732</v>
      </c>
      <c r="AF12" s="21">
        <f t="shared" si="2"/>
        <v>-0.39394537162383703</v>
      </c>
      <c r="AG12" s="21">
        <f t="shared" si="2"/>
        <v>-4.3905658890751429</v>
      </c>
      <c r="AH12" s="21" t="str">
        <f t="shared" si="2"/>
        <v>na</v>
      </c>
      <c r="AI12" s="21">
        <f t="shared" si="2"/>
        <v>-3.6294645583113483</v>
      </c>
      <c r="AJ12" s="21">
        <f t="shared" si="2"/>
        <v>-0.49228636868725506</v>
      </c>
      <c r="AK12" s="21" t="str">
        <f t="shared" si="2"/>
        <v>na</v>
      </c>
      <c r="AL12" s="52" t="str">
        <f t="shared" si="5"/>
        <v>na</v>
      </c>
      <c r="AM12" s="21">
        <f t="shared" si="3"/>
        <v>6.9007712499902119E-2</v>
      </c>
      <c r="AN12" s="21" t="str">
        <f t="shared" si="3"/>
        <v>na</v>
      </c>
      <c r="AO12" s="21">
        <f t="shared" si="3"/>
        <v>4.0733434103526402E-2</v>
      </c>
      <c r="AP12" s="21">
        <f t="shared" si="3"/>
        <v>5.3719363121088907E-3</v>
      </c>
      <c r="AQ12" s="21">
        <f t="shared" si="3"/>
        <v>0.66726730906924558</v>
      </c>
      <c r="AR12" s="21" t="str">
        <f t="shared" si="3"/>
        <v>na</v>
      </c>
      <c r="AS12" s="21">
        <f t="shared" si="3"/>
        <v>0.45597808477642893</v>
      </c>
      <c r="AT12" s="21">
        <f t="shared" si="3"/>
        <v>8.3886962894674805E-3</v>
      </c>
      <c r="AU12" s="53" t="str">
        <f t="shared" si="3"/>
        <v>na</v>
      </c>
    </row>
    <row r="13" spans="1:47" ht="16.5" x14ac:dyDescent="0.35">
      <c r="A13" s="1" t="s">
        <v>208</v>
      </c>
      <c r="B13" s="48"/>
      <c r="F13">
        <v>1</v>
      </c>
      <c r="G13" s="49">
        <v>1</v>
      </c>
      <c r="H13" t="s">
        <v>245</v>
      </c>
      <c r="I13" t="s">
        <v>246</v>
      </c>
      <c r="J13" s="19">
        <v>45</v>
      </c>
      <c r="K13" s="34"/>
      <c r="L13" s="21">
        <v>1.7990663240217333</v>
      </c>
      <c r="M13" s="61">
        <v>63.676000000000002</v>
      </c>
      <c r="N13" s="21">
        <v>0</v>
      </c>
      <c r="O13" s="21">
        <v>0</v>
      </c>
      <c r="P13" s="21">
        <f t="shared" si="0"/>
        <v>0.01</v>
      </c>
      <c r="Q13" s="21">
        <f t="shared" si="1"/>
        <v>0.01</v>
      </c>
      <c r="R13" s="25">
        <v>1</v>
      </c>
      <c r="S13">
        <v>0.25</v>
      </c>
      <c r="T13">
        <v>0.25</v>
      </c>
      <c r="U13">
        <v>0.25</v>
      </c>
      <c r="V13">
        <v>0.25</v>
      </c>
      <c r="W13" s="3">
        <v>0.25</v>
      </c>
      <c r="X13" s="3">
        <v>0</v>
      </c>
      <c r="Y13">
        <v>1</v>
      </c>
      <c r="Z13">
        <v>0</v>
      </c>
      <c r="AA13">
        <v>0.125</v>
      </c>
      <c r="AB13" s="52">
        <f t="shared" si="4"/>
        <v>-4.6051701859880909</v>
      </c>
      <c r="AC13" s="21">
        <f t="shared" si="2"/>
        <v>-2.2514165353719555</v>
      </c>
      <c r="AD13" s="21">
        <f t="shared" si="2"/>
        <v>-3.3492146807186116</v>
      </c>
      <c r="AE13" s="21">
        <f t="shared" si="2"/>
        <v>-3.4594937006934927</v>
      </c>
      <c r="AF13" s="21">
        <f t="shared" si="2"/>
        <v>-3.1408158044382901</v>
      </c>
      <c r="AG13" s="21">
        <f t="shared" si="2"/>
        <v>-1.7502374349510512</v>
      </c>
      <c r="AH13" s="21" t="str">
        <f t="shared" si="2"/>
        <v>na</v>
      </c>
      <c r="AI13" s="21">
        <f t="shared" si="2"/>
        <v>-5.7873403103605128</v>
      </c>
      <c r="AJ13" s="21" t="str">
        <f t="shared" si="2"/>
        <v>na</v>
      </c>
      <c r="AK13" s="21">
        <f t="shared" si="2"/>
        <v>-1.0548155174609593</v>
      </c>
      <c r="AL13" s="52">
        <f t="shared" si="5"/>
        <v>1</v>
      </c>
      <c r="AM13" s="21">
        <f t="shared" si="3"/>
        <v>0.23901234567901236</v>
      </c>
      <c r="AN13" s="21">
        <f t="shared" si="3"/>
        <v>0.52892561983471076</v>
      </c>
      <c r="AO13" s="21">
        <f t="shared" si="3"/>
        <v>0.56433075550267697</v>
      </c>
      <c r="AP13" s="21">
        <f t="shared" si="3"/>
        <v>0.46515057965340822</v>
      </c>
      <c r="AQ13" s="21">
        <f t="shared" si="3"/>
        <v>0.14444501831569651</v>
      </c>
      <c r="AR13" s="21" t="str">
        <f t="shared" si="3"/>
        <v>na</v>
      </c>
      <c r="AS13" s="21">
        <f t="shared" si="3"/>
        <v>1.5793074088753833</v>
      </c>
      <c r="AT13" s="21" t="str">
        <f t="shared" si="3"/>
        <v>na</v>
      </c>
      <c r="AU13" s="53">
        <f t="shared" si="3"/>
        <v>5.2464030460971874E-2</v>
      </c>
    </row>
    <row r="14" spans="1:47" ht="16.5" x14ac:dyDescent="0.35">
      <c r="A14" s="1" t="s">
        <v>148</v>
      </c>
      <c r="B14" s="48"/>
      <c r="E14">
        <v>1</v>
      </c>
      <c r="G14" s="49">
        <v>1</v>
      </c>
      <c r="H14" t="s">
        <v>245</v>
      </c>
      <c r="I14" t="s">
        <v>246</v>
      </c>
      <c r="J14" s="19">
        <v>37</v>
      </c>
      <c r="K14" s="34"/>
      <c r="L14" s="21">
        <v>0.68880959171987288</v>
      </c>
      <c r="M14" s="61">
        <v>63.676000000000002</v>
      </c>
      <c r="N14" s="21">
        <v>0</v>
      </c>
      <c r="O14" s="21">
        <v>0</v>
      </c>
      <c r="P14" s="21">
        <f t="shared" si="0"/>
        <v>0.01</v>
      </c>
      <c r="Q14" s="21">
        <f t="shared" si="1"/>
        <v>0.01</v>
      </c>
      <c r="R14" s="25">
        <v>1</v>
      </c>
      <c r="S14" s="3">
        <v>0.25</v>
      </c>
      <c r="T14" s="3">
        <v>0.375</v>
      </c>
      <c r="U14" s="3">
        <v>0.375</v>
      </c>
      <c r="V14" s="3">
        <v>1</v>
      </c>
      <c r="W14" s="3">
        <v>0.05</v>
      </c>
      <c r="X14" s="3">
        <v>0</v>
      </c>
      <c r="Y14" s="3">
        <v>0</v>
      </c>
      <c r="Z14" s="3">
        <v>0</v>
      </c>
      <c r="AA14" s="3">
        <v>0</v>
      </c>
      <c r="AB14" s="52">
        <f t="shared" si="4"/>
        <v>-4.6051701859880909</v>
      </c>
      <c r="AC14" s="21">
        <f t="shared" si="2"/>
        <v>-2.2514165353719555</v>
      </c>
      <c r="AD14" s="21">
        <f t="shared" si="2"/>
        <v>-5.0238220210779172</v>
      </c>
      <c r="AE14" s="21">
        <f t="shared" si="2"/>
        <v>-5.1892405510402382</v>
      </c>
      <c r="AF14" s="21">
        <f t="shared" si="2"/>
        <v>-12.56326321775316</v>
      </c>
      <c r="AG14" s="21">
        <f t="shared" si="2"/>
        <v>-0.35004748699021027</v>
      </c>
      <c r="AH14" s="21" t="str">
        <f t="shared" si="2"/>
        <v>na</v>
      </c>
      <c r="AI14" s="21" t="str">
        <f t="shared" si="2"/>
        <v>na</v>
      </c>
      <c r="AJ14" s="21" t="str">
        <f t="shared" si="2"/>
        <v>na</v>
      </c>
      <c r="AK14" s="21" t="str">
        <f t="shared" si="2"/>
        <v>na</v>
      </c>
      <c r="AL14" s="52">
        <f t="shared" si="5"/>
        <v>1</v>
      </c>
      <c r="AM14" s="21">
        <f t="shared" si="3"/>
        <v>0.23901234567901236</v>
      </c>
      <c r="AN14" s="21">
        <f t="shared" si="3"/>
        <v>1.190082644628099</v>
      </c>
      <c r="AO14" s="21">
        <f t="shared" si="3"/>
        <v>1.2697441998810231</v>
      </c>
      <c r="AP14" s="21">
        <f t="shared" si="3"/>
        <v>7.4424092744545316</v>
      </c>
      <c r="AQ14" s="21">
        <f t="shared" si="3"/>
        <v>5.7778007326278608E-3</v>
      </c>
      <c r="AR14" s="21" t="str">
        <f t="shared" si="3"/>
        <v>na</v>
      </c>
      <c r="AS14" s="21" t="str">
        <f t="shared" si="3"/>
        <v>na</v>
      </c>
      <c r="AT14" s="21" t="str">
        <f t="shared" si="3"/>
        <v>na</v>
      </c>
      <c r="AU14" s="53" t="str">
        <f t="shared" si="3"/>
        <v>na</v>
      </c>
    </row>
    <row r="15" spans="1:47" ht="16.5" x14ac:dyDescent="0.35">
      <c r="A15" s="1" t="s">
        <v>7</v>
      </c>
      <c r="B15" s="48"/>
      <c r="C15">
        <v>1</v>
      </c>
      <c r="E15">
        <v>1</v>
      </c>
      <c r="G15" s="49">
        <v>1</v>
      </c>
      <c r="H15" t="s">
        <v>245</v>
      </c>
      <c r="I15" t="s">
        <v>246</v>
      </c>
      <c r="J15" s="19">
        <v>9</v>
      </c>
      <c r="K15" s="34"/>
      <c r="L15" s="21">
        <v>2.1827560816680593</v>
      </c>
      <c r="M15" s="61">
        <v>63.676000000000002</v>
      </c>
      <c r="N15" s="21">
        <v>0</v>
      </c>
      <c r="O15" s="21">
        <v>0</v>
      </c>
      <c r="P15" s="21">
        <f t="shared" si="0"/>
        <v>0.01</v>
      </c>
      <c r="Q15" s="21">
        <f t="shared" si="1"/>
        <v>0.01</v>
      </c>
      <c r="R15" s="25">
        <v>1</v>
      </c>
      <c r="S15">
        <v>1</v>
      </c>
      <c r="T15">
        <v>0.125</v>
      </c>
      <c r="U15">
        <v>1</v>
      </c>
      <c r="V15">
        <v>1</v>
      </c>
      <c r="W15" s="3">
        <v>0.05</v>
      </c>
      <c r="X15" s="3">
        <v>0</v>
      </c>
      <c r="Y15">
        <v>0</v>
      </c>
      <c r="Z15">
        <v>0</v>
      </c>
      <c r="AA15">
        <v>0</v>
      </c>
      <c r="AB15" s="52">
        <f t="shared" si="4"/>
        <v>-4.6051701859880909</v>
      </c>
      <c r="AC15" s="21">
        <f t="shared" si="2"/>
        <v>-9.0056661414878221</v>
      </c>
      <c r="AD15" s="21">
        <f t="shared" si="2"/>
        <v>-1.6746073403593058</v>
      </c>
      <c r="AE15" s="21">
        <f t="shared" si="2"/>
        <v>-13.837974802773971</v>
      </c>
      <c r="AF15" s="21">
        <f t="shared" si="2"/>
        <v>-12.56326321775316</v>
      </c>
      <c r="AG15" s="21">
        <f t="shared" si="2"/>
        <v>-0.35004748699021027</v>
      </c>
      <c r="AH15" s="21" t="str">
        <f t="shared" si="2"/>
        <v>na</v>
      </c>
      <c r="AI15" s="21" t="str">
        <f t="shared" si="2"/>
        <v>na</v>
      </c>
      <c r="AJ15" s="21" t="str">
        <f t="shared" si="2"/>
        <v>na</v>
      </c>
      <c r="AK15" s="21" t="str">
        <f t="shared" si="2"/>
        <v>na</v>
      </c>
      <c r="AL15" s="52">
        <f t="shared" si="5"/>
        <v>1</v>
      </c>
      <c r="AM15" s="21">
        <f t="shared" si="3"/>
        <v>3.8241975308641978</v>
      </c>
      <c r="AN15" s="21">
        <f t="shared" si="3"/>
        <v>0.13223140495867769</v>
      </c>
      <c r="AO15" s="21">
        <f t="shared" si="3"/>
        <v>9.0292920880428316</v>
      </c>
      <c r="AP15" s="21">
        <f t="shared" si="3"/>
        <v>7.4424092744545316</v>
      </c>
      <c r="AQ15" s="21">
        <f t="shared" si="3"/>
        <v>5.7778007326278608E-3</v>
      </c>
      <c r="AR15" s="21" t="str">
        <f t="shared" si="3"/>
        <v>na</v>
      </c>
      <c r="AS15" s="21" t="str">
        <f t="shared" si="3"/>
        <v>na</v>
      </c>
      <c r="AT15" s="21" t="str">
        <f t="shared" si="3"/>
        <v>na</v>
      </c>
      <c r="AU15" s="53" t="str">
        <f t="shared" si="3"/>
        <v>na</v>
      </c>
    </row>
    <row r="16" spans="1:47" ht="16.5" x14ac:dyDescent="0.35">
      <c r="A16" s="1" t="s">
        <v>78</v>
      </c>
      <c r="B16" s="48"/>
      <c r="E16">
        <v>1</v>
      </c>
      <c r="G16" s="49">
        <v>1</v>
      </c>
      <c r="H16" t="s">
        <v>245</v>
      </c>
      <c r="I16" t="s">
        <v>246</v>
      </c>
      <c r="J16" s="19">
        <v>37</v>
      </c>
      <c r="K16" s="34"/>
      <c r="L16" s="21">
        <v>0.68307816853497549</v>
      </c>
      <c r="M16" s="61">
        <v>63.676000000000002</v>
      </c>
      <c r="N16" s="21">
        <v>0.16598360655737704</v>
      </c>
      <c r="O16" s="21">
        <v>0.38138479820087867</v>
      </c>
      <c r="P16" s="21">
        <f t="shared" si="0"/>
        <v>0.24299357555719953</v>
      </c>
      <c r="Q16" s="21">
        <f t="shared" si="1"/>
        <v>0.55833258295876975</v>
      </c>
      <c r="R16" s="25">
        <v>0</v>
      </c>
      <c r="S16" s="13">
        <v>0</v>
      </c>
      <c r="T16" s="13">
        <v>0</v>
      </c>
      <c r="U16" s="13">
        <v>0.125</v>
      </c>
      <c r="V16" s="13">
        <v>0.1</v>
      </c>
      <c r="W16" s="13">
        <v>1</v>
      </c>
      <c r="X16" s="13">
        <v>0.25</v>
      </c>
      <c r="Y16" s="3">
        <v>0</v>
      </c>
      <c r="Z16" s="3">
        <v>0</v>
      </c>
      <c r="AA16" s="3">
        <v>0</v>
      </c>
      <c r="AB16" s="52" t="str">
        <f t="shared" si="4"/>
        <v>na</v>
      </c>
      <c r="AC16" s="21" t="str">
        <f t="shared" si="2"/>
        <v>na</v>
      </c>
      <c r="AD16" s="21" t="str">
        <f t="shared" si="2"/>
        <v>na</v>
      </c>
      <c r="AE16" s="21">
        <f t="shared" si="2"/>
        <v>-0.53138273707366712</v>
      </c>
      <c r="AF16" s="21">
        <f t="shared" si="2"/>
        <v>-0.3859467178037263</v>
      </c>
      <c r="AG16" s="21">
        <f t="shared" si="2"/>
        <v>-2.150709992104674</v>
      </c>
      <c r="AH16" s="21">
        <f t="shared" si="2"/>
        <v>-0.68296840815110815</v>
      </c>
      <c r="AI16" s="21" t="str">
        <f t="shared" si="2"/>
        <v>na</v>
      </c>
      <c r="AJ16" s="21" t="str">
        <f t="shared" si="2"/>
        <v>na</v>
      </c>
      <c r="AK16" s="21" t="str">
        <f t="shared" si="2"/>
        <v>na</v>
      </c>
      <c r="AL16" s="52" t="str">
        <f t="shared" si="5"/>
        <v>na</v>
      </c>
      <c r="AM16" s="21" t="str">
        <f t="shared" si="3"/>
        <v>na</v>
      </c>
      <c r="AN16" s="21" t="str">
        <f t="shared" si="3"/>
        <v>na</v>
      </c>
      <c r="AO16" s="21">
        <f t="shared" si="3"/>
        <v>0.74485217641676338</v>
      </c>
      <c r="AP16" s="21">
        <f t="shared" si="3"/>
        <v>0.39292522633638155</v>
      </c>
      <c r="AQ16" s="21">
        <f t="shared" si="3"/>
        <v>12.201659848977888</v>
      </c>
      <c r="AR16" s="21">
        <f t="shared" si="3"/>
        <v>1.2304286598565062</v>
      </c>
      <c r="AS16" s="21" t="str">
        <f t="shared" si="3"/>
        <v>na</v>
      </c>
      <c r="AT16" s="21" t="str">
        <f t="shared" si="3"/>
        <v>na</v>
      </c>
      <c r="AU16" s="53" t="str">
        <f t="shared" si="3"/>
        <v>na</v>
      </c>
    </row>
    <row r="17" spans="1:47" ht="15" customHeight="1" x14ac:dyDescent="0.35">
      <c r="A17" s="2" t="s">
        <v>51</v>
      </c>
      <c r="B17" s="48">
        <v>1</v>
      </c>
      <c r="C17">
        <v>1</v>
      </c>
      <c r="D17">
        <v>1</v>
      </c>
      <c r="E17">
        <v>1</v>
      </c>
      <c r="G17" s="49"/>
      <c r="H17" t="s">
        <v>245</v>
      </c>
      <c r="I17" t="s">
        <v>246</v>
      </c>
      <c r="J17" s="19">
        <v>3</v>
      </c>
      <c r="K17" s="34"/>
      <c r="L17" s="21">
        <v>200.94012195536769</v>
      </c>
      <c r="M17" s="61">
        <v>63.676000000000002</v>
      </c>
      <c r="N17" s="21">
        <v>0</v>
      </c>
      <c r="O17" s="21">
        <v>0</v>
      </c>
      <c r="P17" s="21">
        <f t="shared" si="0"/>
        <v>0.01</v>
      </c>
      <c r="Q17" s="21">
        <f t="shared" si="1"/>
        <v>0.01</v>
      </c>
      <c r="R17" s="25">
        <v>1</v>
      </c>
      <c r="S17">
        <v>0.125</v>
      </c>
      <c r="T17">
        <v>1</v>
      </c>
      <c r="U17">
        <v>0.125</v>
      </c>
      <c r="V17">
        <v>0.05</v>
      </c>
      <c r="W17">
        <v>1</v>
      </c>
      <c r="X17">
        <v>0</v>
      </c>
      <c r="Y17">
        <v>1</v>
      </c>
      <c r="Z17">
        <v>0</v>
      </c>
      <c r="AA17">
        <v>1</v>
      </c>
      <c r="AB17" s="52">
        <f t="shared" si="4"/>
        <v>-4.6051701859880909</v>
      </c>
      <c r="AC17" s="21">
        <f t="shared" si="2"/>
        <v>-1.1257082676859778</v>
      </c>
      <c r="AD17" s="21">
        <f t="shared" si="2"/>
        <v>-13.396858722874446</v>
      </c>
      <c r="AE17" s="21">
        <f t="shared" si="2"/>
        <v>-1.7297468503467464</v>
      </c>
      <c r="AF17" s="21">
        <f t="shared" si="2"/>
        <v>-0.62816316088765811</v>
      </c>
      <c r="AG17" s="21">
        <f t="shared" si="2"/>
        <v>-7.0009497398042049</v>
      </c>
      <c r="AH17" s="21" t="str">
        <f t="shared" si="2"/>
        <v>na</v>
      </c>
      <c r="AI17" s="21">
        <f t="shared" si="2"/>
        <v>-5.7873403103605128</v>
      </c>
      <c r="AJ17" s="21" t="str">
        <f t="shared" si="2"/>
        <v>na</v>
      </c>
      <c r="AK17" s="21">
        <f t="shared" si="2"/>
        <v>-8.438524139687674</v>
      </c>
      <c r="AL17" s="52">
        <f t="shared" si="5"/>
        <v>1</v>
      </c>
      <c r="AM17" s="21">
        <f t="shared" si="3"/>
        <v>5.975308641975309E-2</v>
      </c>
      <c r="AN17" s="21">
        <f t="shared" si="3"/>
        <v>8.4628099173553721</v>
      </c>
      <c r="AO17" s="21">
        <f t="shared" si="3"/>
        <v>0.14108268887566924</v>
      </c>
      <c r="AP17" s="21">
        <f t="shared" si="3"/>
        <v>1.8606023186136331E-2</v>
      </c>
      <c r="AQ17" s="21">
        <f t="shared" si="3"/>
        <v>2.3111202930511441</v>
      </c>
      <c r="AR17" s="21" t="str">
        <f t="shared" si="3"/>
        <v>na</v>
      </c>
      <c r="AS17" s="21">
        <f t="shared" si="3"/>
        <v>1.5793074088753833</v>
      </c>
      <c r="AT17" s="21" t="str">
        <f t="shared" si="3"/>
        <v>na</v>
      </c>
      <c r="AU17" s="53">
        <f t="shared" si="3"/>
        <v>3.3576979495021999</v>
      </c>
    </row>
    <row r="18" spans="1:47" ht="16.5" x14ac:dyDescent="0.35">
      <c r="A18" s="1" t="s">
        <v>52</v>
      </c>
      <c r="B18" s="48">
        <v>1</v>
      </c>
      <c r="D18">
        <v>1</v>
      </c>
      <c r="E18">
        <v>1</v>
      </c>
      <c r="G18" s="49"/>
      <c r="H18" t="s">
        <v>245</v>
      </c>
      <c r="I18" t="s">
        <v>246</v>
      </c>
      <c r="J18" s="19">
        <v>4</v>
      </c>
      <c r="K18" s="34"/>
      <c r="L18" s="21">
        <v>284.05507951911005</v>
      </c>
      <c r="M18" s="61">
        <v>63.676000000000002</v>
      </c>
      <c r="N18" s="21">
        <v>0</v>
      </c>
      <c r="O18" s="21">
        <v>0</v>
      </c>
      <c r="P18" s="21">
        <f t="shared" si="0"/>
        <v>0.01</v>
      </c>
      <c r="Q18" s="21">
        <f t="shared" si="1"/>
        <v>0.01</v>
      </c>
      <c r="R18" s="25">
        <v>1</v>
      </c>
      <c r="S18">
        <v>0</v>
      </c>
      <c r="T18">
        <v>1</v>
      </c>
      <c r="U18">
        <v>0.125</v>
      </c>
      <c r="V18">
        <v>0.05</v>
      </c>
      <c r="W18">
        <v>1</v>
      </c>
      <c r="X18">
        <v>0</v>
      </c>
      <c r="Y18">
        <v>1</v>
      </c>
      <c r="Z18">
        <v>0</v>
      </c>
      <c r="AA18">
        <v>1</v>
      </c>
      <c r="AB18" s="52">
        <f t="shared" si="4"/>
        <v>-4.6051701859880909</v>
      </c>
      <c r="AC18" s="21" t="str">
        <f t="shared" si="2"/>
        <v>na</v>
      </c>
      <c r="AD18" s="21">
        <f t="shared" si="2"/>
        <v>-13.396858722874446</v>
      </c>
      <c r="AE18" s="21">
        <f t="shared" si="2"/>
        <v>-1.7297468503467464</v>
      </c>
      <c r="AF18" s="21">
        <f t="shared" si="2"/>
        <v>-0.62816316088765811</v>
      </c>
      <c r="AG18" s="21">
        <f t="shared" si="2"/>
        <v>-7.0009497398042049</v>
      </c>
      <c r="AH18" s="21" t="str">
        <f t="shared" si="2"/>
        <v>na</v>
      </c>
      <c r="AI18" s="21">
        <f t="shared" si="2"/>
        <v>-5.7873403103605128</v>
      </c>
      <c r="AJ18" s="21" t="str">
        <f t="shared" si="2"/>
        <v>na</v>
      </c>
      <c r="AK18" s="21">
        <f t="shared" si="2"/>
        <v>-8.438524139687674</v>
      </c>
      <c r="AL18" s="52">
        <f t="shared" si="5"/>
        <v>1</v>
      </c>
      <c r="AM18" s="21" t="str">
        <f t="shared" si="3"/>
        <v>na</v>
      </c>
      <c r="AN18" s="21">
        <f t="shared" si="3"/>
        <v>8.4628099173553721</v>
      </c>
      <c r="AO18" s="21">
        <f t="shared" si="3"/>
        <v>0.14108268887566924</v>
      </c>
      <c r="AP18" s="21">
        <f t="shared" si="3"/>
        <v>1.8606023186136331E-2</v>
      </c>
      <c r="AQ18" s="21">
        <f t="shared" si="3"/>
        <v>2.3111202930511441</v>
      </c>
      <c r="AR18" s="21" t="str">
        <f t="shared" si="3"/>
        <v>na</v>
      </c>
      <c r="AS18" s="21">
        <f t="shared" si="3"/>
        <v>1.5793074088753833</v>
      </c>
      <c r="AT18" s="21" t="str">
        <f t="shared" si="3"/>
        <v>na</v>
      </c>
      <c r="AU18" s="53">
        <f t="shared" si="3"/>
        <v>3.3576979495021999</v>
      </c>
    </row>
    <row r="19" spans="1:47" ht="16.5" x14ac:dyDescent="0.35">
      <c r="A19" s="1" t="s">
        <v>79</v>
      </c>
      <c r="B19" s="48"/>
      <c r="G19" s="49">
        <v>1</v>
      </c>
      <c r="H19" t="s">
        <v>245</v>
      </c>
      <c r="I19" t="s">
        <v>246</v>
      </c>
      <c r="J19" s="19">
        <v>39</v>
      </c>
      <c r="K19" s="34"/>
      <c r="L19" s="21">
        <v>8.4653771802463057E-2</v>
      </c>
      <c r="M19" s="61">
        <v>63.676000000000002</v>
      </c>
      <c r="N19" s="21">
        <v>5.0000000000000001E-3</v>
      </c>
      <c r="O19" s="21">
        <v>4.7140452079103164E-4</v>
      </c>
      <c r="P19" s="21">
        <f t="shared" si="0"/>
        <v>5.9064113666043666E-2</v>
      </c>
      <c r="Q19" s="21">
        <f t="shared" si="1"/>
        <v>5.5686180397376611E-3</v>
      </c>
      <c r="R19" s="25">
        <v>1</v>
      </c>
      <c r="S19" s="3">
        <v>1</v>
      </c>
      <c r="T19" s="3">
        <v>1</v>
      </c>
      <c r="U19" s="3">
        <v>0.375</v>
      </c>
      <c r="V19" s="3">
        <v>0.25</v>
      </c>
      <c r="W19" s="3">
        <v>1</v>
      </c>
      <c r="X19" s="3">
        <v>1</v>
      </c>
      <c r="Y19" s="3">
        <v>0</v>
      </c>
      <c r="Z19" s="3">
        <v>0</v>
      </c>
      <c r="AA19" s="3">
        <v>1</v>
      </c>
      <c r="AB19" s="52">
        <f t="shared" si="4"/>
        <v>-2.8291317527715565</v>
      </c>
      <c r="AC19" s="21">
        <f t="shared" si="2"/>
        <v>-5.5325243165310436</v>
      </c>
      <c r="AD19" s="21">
        <f t="shared" si="2"/>
        <v>-8.2302014626081643</v>
      </c>
      <c r="AE19" s="21">
        <f t="shared" si="2"/>
        <v>-3.1879484628791683</v>
      </c>
      <c r="AF19" s="21">
        <f t="shared" si="2"/>
        <v>-1.9295229846183333</v>
      </c>
      <c r="AG19" s="21">
        <f t="shared" si="2"/>
        <v>-4.3009505422193453</v>
      </c>
      <c r="AH19" s="21">
        <f t="shared" si="2"/>
        <v>-5.4631509708692123</v>
      </c>
      <c r="AI19" s="21" t="str">
        <f t="shared" si="2"/>
        <v>na</v>
      </c>
      <c r="AJ19" s="21" t="str">
        <f t="shared" si="2"/>
        <v>na</v>
      </c>
      <c r="AK19" s="21">
        <f t="shared" si="2"/>
        <v>-5.1841073458607285</v>
      </c>
      <c r="AL19" s="52">
        <f t="shared" si="5"/>
        <v>8.8888888888888663E-3</v>
      </c>
      <c r="AM19" s="21">
        <f t="shared" si="3"/>
        <v>3.3992866941015006E-2</v>
      </c>
      <c r="AN19" s="21">
        <f t="shared" si="3"/>
        <v>7.5224977043158683E-2</v>
      </c>
      <c r="AO19" s="21">
        <f t="shared" si="3"/>
        <v>1.1286615110053511E-2</v>
      </c>
      <c r="AP19" s="21">
        <f t="shared" si="3"/>
        <v>4.1346718191413966E-3</v>
      </c>
      <c r="AQ19" s="21">
        <f t="shared" si="3"/>
        <v>2.0543291493787898E-2</v>
      </c>
      <c r="AR19" s="21">
        <f t="shared" si="3"/>
        <v>3.3145725987580837E-2</v>
      </c>
      <c r="AS19" s="21" t="str">
        <f t="shared" si="3"/>
        <v>na</v>
      </c>
      <c r="AT19" s="21" t="str">
        <f t="shared" si="3"/>
        <v>na</v>
      </c>
      <c r="AU19" s="53">
        <f t="shared" si="3"/>
        <v>2.9846203995575037E-2</v>
      </c>
    </row>
    <row r="20" spans="1:47" ht="16.5" x14ac:dyDescent="0.35">
      <c r="A20" s="1" t="s">
        <v>8</v>
      </c>
      <c r="B20" s="48"/>
      <c r="C20">
        <v>1</v>
      </c>
      <c r="D20">
        <v>1</v>
      </c>
      <c r="E20">
        <v>1</v>
      </c>
      <c r="G20" s="49">
        <v>1</v>
      </c>
      <c r="H20" t="s">
        <v>245</v>
      </c>
      <c r="I20" t="s">
        <v>246</v>
      </c>
      <c r="J20" s="19">
        <v>58</v>
      </c>
      <c r="K20" s="34"/>
      <c r="L20" s="21">
        <v>0.16695182206353129</v>
      </c>
      <c r="M20" s="61">
        <v>63.676000000000002</v>
      </c>
      <c r="N20" s="21">
        <v>0</v>
      </c>
      <c r="O20" s="21">
        <v>0</v>
      </c>
      <c r="P20" s="21">
        <f t="shared" si="0"/>
        <v>0.01</v>
      </c>
      <c r="Q20" s="21">
        <f t="shared" si="1"/>
        <v>0.01</v>
      </c>
      <c r="R20" s="25">
        <v>1</v>
      </c>
      <c r="S20">
        <v>1</v>
      </c>
      <c r="T20">
        <v>0.25</v>
      </c>
      <c r="U20">
        <v>1</v>
      </c>
      <c r="V20">
        <v>1</v>
      </c>
      <c r="W20" s="3">
        <v>0.05</v>
      </c>
      <c r="X20" s="3">
        <v>0</v>
      </c>
      <c r="Y20">
        <v>0</v>
      </c>
      <c r="Z20">
        <v>0</v>
      </c>
      <c r="AA20">
        <v>0</v>
      </c>
      <c r="AB20" s="52">
        <f t="shared" si="4"/>
        <v>-4.6051701859880909</v>
      </c>
      <c r="AC20" s="21">
        <f t="shared" si="2"/>
        <v>-9.0056661414878221</v>
      </c>
      <c r="AD20" s="21">
        <f t="shared" si="2"/>
        <v>-3.3492146807186116</v>
      </c>
      <c r="AE20" s="21">
        <f t="shared" si="2"/>
        <v>-13.837974802773971</v>
      </c>
      <c r="AF20" s="21">
        <f t="shared" si="2"/>
        <v>-12.56326321775316</v>
      </c>
      <c r="AG20" s="21">
        <f t="shared" si="2"/>
        <v>-0.35004748699021027</v>
      </c>
      <c r="AH20" s="21" t="str">
        <f t="shared" si="2"/>
        <v>na</v>
      </c>
      <c r="AI20" s="21" t="str">
        <f t="shared" si="2"/>
        <v>na</v>
      </c>
      <c r="AJ20" s="21" t="str">
        <f t="shared" si="2"/>
        <v>na</v>
      </c>
      <c r="AK20" s="21" t="str">
        <f t="shared" si="2"/>
        <v>na</v>
      </c>
      <c r="AL20" s="52">
        <f t="shared" si="5"/>
        <v>1</v>
      </c>
      <c r="AM20" s="21">
        <f t="shared" si="3"/>
        <v>3.8241975308641978</v>
      </c>
      <c r="AN20" s="21">
        <f t="shared" si="3"/>
        <v>0.52892561983471076</v>
      </c>
      <c r="AO20" s="21">
        <f t="shared" si="3"/>
        <v>9.0292920880428316</v>
      </c>
      <c r="AP20" s="21">
        <f t="shared" si="3"/>
        <v>7.4424092744545316</v>
      </c>
      <c r="AQ20" s="21">
        <f t="shared" si="3"/>
        <v>5.7778007326278608E-3</v>
      </c>
      <c r="AR20" s="21" t="str">
        <f t="shared" si="3"/>
        <v>na</v>
      </c>
      <c r="AS20" s="21" t="str">
        <f t="shared" si="3"/>
        <v>na</v>
      </c>
      <c r="AT20" s="21" t="str">
        <f t="shared" si="3"/>
        <v>na</v>
      </c>
      <c r="AU20" s="53" t="str">
        <f t="shared" si="3"/>
        <v>na</v>
      </c>
    </row>
    <row r="21" spans="1:47" ht="16.5" x14ac:dyDescent="0.35">
      <c r="A21" s="1" t="s">
        <v>80</v>
      </c>
      <c r="B21" s="48">
        <v>1</v>
      </c>
      <c r="C21">
        <v>1</v>
      </c>
      <c r="E21">
        <v>1</v>
      </c>
      <c r="G21" s="49">
        <v>1</v>
      </c>
      <c r="H21" t="s">
        <v>245</v>
      </c>
      <c r="I21" t="s">
        <v>246</v>
      </c>
      <c r="J21" s="19">
        <v>3</v>
      </c>
      <c r="K21" s="34"/>
      <c r="L21" s="21">
        <v>11.764985610831372</v>
      </c>
      <c r="M21" s="61">
        <v>63.676000000000002</v>
      </c>
      <c r="N21" s="21">
        <v>3.5000000000000003E-2</v>
      </c>
      <c r="O21" s="21">
        <v>2.3570226039551583E-3</v>
      </c>
      <c r="P21" s="21">
        <f t="shared" si="0"/>
        <v>0.01</v>
      </c>
      <c r="Q21" s="21">
        <f t="shared" si="1"/>
        <v>2.0034215781659291E-4</v>
      </c>
      <c r="R21" s="25">
        <v>1</v>
      </c>
      <c r="S21" s="3">
        <v>0.25</v>
      </c>
      <c r="T21" s="3">
        <v>0.125</v>
      </c>
      <c r="U21" s="3">
        <v>0.375</v>
      </c>
      <c r="V21" s="3">
        <v>0.1</v>
      </c>
      <c r="W21" s="3">
        <v>1</v>
      </c>
      <c r="X21" s="3">
        <v>0</v>
      </c>
      <c r="Y21" s="3">
        <v>1</v>
      </c>
      <c r="Z21" s="3">
        <v>1</v>
      </c>
      <c r="AA21" s="3">
        <v>1</v>
      </c>
      <c r="AB21" s="52">
        <f t="shared" si="4"/>
        <v>-4.6051701859880909</v>
      </c>
      <c r="AC21" s="21">
        <f t="shared" si="4"/>
        <v>-2.2514165353719555</v>
      </c>
      <c r="AD21" s="21">
        <f t="shared" si="4"/>
        <v>-1.6746073403593058</v>
      </c>
      <c r="AE21" s="21">
        <f t="shared" si="4"/>
        <v>-5.1892405510402382</v>
      </c>
      <c r="AF21" s="21">
        <f t="shared" si="4"/>
        <v>-1.2563263217753162</v>
      </c>
      <c r="AG21" s="21">
        <f t="shared" si="4"/>
        <v>-7.0009497398042049</v>
      </c>
      <c r="AH21" s="21" t="str">
        <f t="shared" si="4"/>
        <v>na</v>
      </c>
      <c r="AI21" s="21">
        <f t="shared" si="4"/>
        <v>-5.7873403103605128</v>
      </c>
      <c r="AJ21" s="21">
        <f t="shared" si="4"/>
        <v>-6.2797775263473969</v>
      </c>
      <c r="AK21" s="21">
        <f t="shared" si="4"/>
        <v>-8.438524139687674</v>
      </c>
      <c r="AL21" s="52">
        <f t="shared" si="5"/>
        <v>4.0136980198608616E-4</v>
      </c>
      <c r="AM21" s="21">
        <f t="shared" si="5"/>
        <v>9.5932337857415156E-5</v>
      </c>
      <c r="AN21" s="21">
        <f t="shared" si="5"/>
        <v>5.3073692824606433E-5</v>
      </c>
      <c r="AO21" s="21">
        <f t="shared" si="5"/>
        <v>5.0963697807922758E-4</v>
      </c>
      <c r="AP21" s="21">
        <f t="shared" si="5"/>
        <v>2.9871583367872271E-5</v>
      </c>
      <c r="AQ21" s="21">
        <f t="shared" si="5"/>
        <v>9.2761389438796309E-4</v>
      </c>
      <c r="AR21" s="21" t="str">
        <f t="shared" si="5"/>
        <v>na</v>
      </c>
      <c r="AS21" s="21">
        <f t="shared" si="5"/>
        <v>6.3388630197547149E-4</v>
      </c>
      <c r="AT21" s="21">
        <f t="shared" si="5"/>
        <v>7.4634880534602812E-4</v>
      </c>
      <c r="AU21" s="53">
        <f t="shared" si="5"/>
        <v>1.3476785611207856E-3</v>
      </c>
    </row>
    <row r="22" spans="1:47" ht="16.5" x14ac:dyDescent="0.35">
      <c r="A22" s="1" t="s">
        <v>216</v>
      </c>
      <c r="B22" s="48"/>
      <c r="D22">
        <v>1</v>
      </c>
      <c r="F22">
        <v>1</v>
      </c>
      <c r="G22" s="49"/>
      <c r="H22" t="s">
        <v>245</v>
      </c>
      <c r="I22" t="s">
        <v>246</v>
      </c>
      <c r="J22" s="19">
        <v>9</v>
      </c>
      <c r="K22" s="34"/>
      <c r="L22" s="21">
        <v>0.4996949678828409</v>
      </c>
      <c r="M22" s="61">
        <v>63.676000000000002</v>
      </c>
      <c r="N22" s="21">
        <v>0</v>
      </c>
      <c r="O22" s="21">
        <v>0</v>
      </c>
      <c r="P22" s="21">
        <f t="shared" si="0"/>
        <v>0.01</v>
      </c>
      <c r="Q22" s="21">
        <f t="shared" si="1"/>
        <v>0.01</v>
      </c>
      <c r="R22" s="25">
        <v>1</v>
      </c>
      <c r="S22">
        <v>0.25</v>
      </c>
      <c r="T22">
        <v>0.25</v>
      </c>
      <c r="U22">
        <v>0.375</v>
      </c>
      <c r="V22">
        <v>0.45</v>
      </c>
      <c r="W22">
        <v>0.05</v>
      </c>
      <c r="X22" s="3">
        <v>0.25</v>
      </c>
      <c r="Y22">
        <v>1</v>
      </c>
      <c r="Z22">
        <v>1</v>
      </c>
      <c r="AA22">
        <v>0.25</v>
      </c>
      <c r="AB22" s="52">
        <f t="shared" si="4"/>
        <v>-4.6051701859880909</v>
      </c>
      <c r="AC22" s="21">
        <f t="shared" si="4"/>
        <v>-2.2514165353719555</v>
      </c>
      <c r="AD22" s="21">
        <f t="shared" si="4"/>
        <v>-3.3492146807186116</v>
      </c>
      <c r="AE22" s="21">
        <f t="shared" si="4"/>
        <v>-5.1892405510402382</v>
      </c>
      <c r="AF22" s="21">
        <f t="shared" si="4"/>
        <v>-5.6534684479889226</v>
      </c>
      <c r="AG22" s="21">
        <f t="shared" si="4"/>
        <v>-0.35004748699021027</v>
      </c>
      <c r="AH22" s="21">
        <f t="shared" si="4"/>
        <v>-2.2231856070287335</v>
      </c>
      <c r="AI22" s="21">
        <f t="shared" si="4"/>
        <v>-5.7873403103605128</v>
      </c>
      <c r="AJ22" s="21">
        <f t="shared" si="4"/>
        <v>-6.2797775263473969</v>
      </c>
      <c r="AK22" s="21">
        <f t="shared" si="4"/>
        <v>-2.1096310349219185</v>
      </c>
      <c r="AL22" s="52">
        <f t="shared" si="5"/>
        <v>1</v>
      </c>
      <c r="AM22" s="21">
        <f t="shared" si="5"/>
        <v>0.23901234567901236</v>
      </c>
      <c r="AN22" s="21">
        <f t="shared" si="5"/>
        <v>0.52892561983471076</v>
      </c>
      <c r="AO22" s="21">
        <f t="shared" si="5"/>
        <v>1.2697441998810231</v>
      </c>
      <c r="AP22" s="21">
        <f t="shared" si="5"/>
        <v>1.5070878780770427</v>
      </c>
      <c r="AQ22" s="21">
        <f t="shared" si="5"/>
        <v>5.7778007326278608E-3</v>
      </c>
      <c r="AR22" s="21">
        <f t="shared" si="5"/>
        <v>0.23305588585017831</v>
      </c>
      <c r="AS22" s="21">
        <f t="shared" si="5"/>
        <v>1.5793074088753833</v>
      </c>
      <c r="AT22" s="21">
        <f t="shared" si="5"/>
        <v>1.8595041322314052</v>
      </c>
      <c r="AU22" s="53">
        <f t="shared" si="5"/>
        <v>0.20985612184388749</v>
      </c>
    </row>
    <row r="23" spans="1:47" ht="16.5" x14ac:dyDescent="0.35">
      <c r="A23" s="1" t="s">
        <v>9</v>
      </c>
      <c r="B23" s="48">
        <v>1</v>
      </c>
      <c r="C23">
        <v>1</v>
      </c>
      <c r="E23">
        <v>1</v>
      </c>
      <c r="G23" s="49"/>
      <c r="H23" t="s">
        <v>245</v>
      </c>
      <c r="I23" t="s">
        <v>246</v>
      </c>
      <c r="J23" s="19">
        <v>9</v>
      </c>
      <c r="K23" s="34"/>
      <c r="L23" s="21">
        <v>25.647673217157529</v>
      </c>
      <c r="M23" s="61">
        <v>63.676000000000002</v>
      </c>
      <c r="N23" s="21">
        <v>0.46393989071038244</v>
      </c>
      <c r="O23" s="21">
        <v>0.59241103016247632</v>
      </c>
      <c r="P23" s="21">
        <f t="shared" si="0"/>
        <v>1.8088966074318993E-2</v>
      </c>
      <c r="Q23" s="21">
        <f t="shared" si="1"/>
        <v>2.3098041882651993E-2</v>
      </c>
      <c r="R23" s="25">
        <v>1</v>
      </c>
      <c r="S23">
        <v>1</v>
      </c>
      <c r="T23">
        <v>0</v>
      </c>
      <c r="U23">
        <v>1</v>
      </c>
      <c r="V23">
        <v>1</v>
      </c>
      <c r="W23" s="3">
        <v>0.05</v>
      </c>
      <c r="X23" s="3">
        <v>0</v>
      </c>
      <c r="Y23">
        <v>0</v>
      </c>
      <c r="Z23">
        <v>0.25</v>
      </c>
      <c r="AA23">
        <v>0</v>
      </c>
      <c r="AB23" s="52">
        <f t="shared" si="4"/>
        <v>-4.0124531357512137</v>
      </c>
      <c r="AC23" s="21">
        <f t="shared" si="4"/>
        <v>-7.846575021024595</v>
      </c>
      <c r="AD23" s="21" t="str">
        <f t="shared" si="4"/>
        <v>na</v>
      </c>
      <c r="AE23" s="21">
        <f t="shared" si="4"/>
        <v>-12.056932349379256</v>
      </c>
      <c r="AF23" s="21">
        <f t="shared" si="4"/>
        <v>-10.946284905326605</v>
      </c>
      <c r="AG23" s="21">
        <f t="shared" si="4"/>
        <v>-0.30499396984486027</v>
      </c>
      <c r="AH23" s="21" t="str">
        <f t="shared" si="4"/>
        <v>na</v>
      </c>
      <c r="AI23" s="21" t="str">
        <f t="shared" si="4"/>
        <v>na</v>
      </c>
      <c r="AJ23" s="21">
        <f t="shared" si="4"/>
        <v>-1.3678817508242775</v>
      </c>
      <c r="AK23" s="21" t="str">
        <f t="shared" si="4"/>
        <v>na</v>
      </c>
      <c r="AL23" s="52">
        <f t="shared" si="5"/>
        <v>1.6305076490049313</v>
      </c>
      <c r="AM23" s="21">
        <f t="shared" si="5"/>
        <v>6.2353833253798454</v>
      </c>
      <c r="AN23" s="21" t="str">
        <f t="shared" si="5"/>
        <v>na</v>
      </c>
      <c r="AO23" s="21">
        <f t="shared" si="5"/>
        <v>14.722329814653543</v>
      </c>
      <c r="AP23" s="21">
        <f t="shared" si="5"/>
        <v>12.134905249023355</v>
      </c>
      <c r="AQ23" s="21">
        <f t="shared" si="5"/>
        <v>9.4207482889760216E-3</v>
      </c>
      <c r="AR23" s="21" t="str">
        <f t="shared" si="5"/>
        <v>na</v>
      </c>
      <c r="AS23" s="21" t="str">
        <f t="shared" si="5"/>
        <v>na</v>
      </c>
      <c r="AT23" s="21">
        <f t="shared" si="5"/>
        <v>0.18949598193497394</v>
      </c>
      <c r="AU23" s="53" t="str">
        <f t="shared" si="5"/>
        <v>na</v>
      </c>
    </row>
    <row r="24" spans="1:47" ht="16.5" x14ac:dyDescent="0.35">
      <c r="A24" s="1" t="s">
        <v>164</v>
      </c>
      <c r="B24" s="48">
        <v>1</v>
      </c>
      <c r="C24">
        <v>1</v>
      </c>
      <c r="G24" s="49">
        <v>1</v>
      </c>
      <c r="H24" t="s">
        <v>245</v>
      </c>
      <c r="I24" t="s">
        <v>246</v>
      </c>
      <c r="J24" s="19">
        <v>22</v>
      </c>
      <c r="K24" s="34"/>
      <c r="L24" s="21">
        <v>22.800462924897555</v>
      </c>
      <c r="M24" s="61">
        <v>63.676000000000002</v>
      </c>
      <c r="N24" s="21">
        <v>0</v>
      </c>
      <c r="O24" s="21">
        <v>0</v>
      </c>
      <c r="P24" s="21">
        <f t="shared" si="0"/>
        <v>0.01</v>
      </c>
      <c r="Q24" s="21">
        <f t="shared" si="1"/>
        <v>0.01</v>
      </c>
      <c r="R24" s="25">
        <v>1</v>
      </c>
      <c r="S24" s="3">
        <v>1</v>
      </c>
      <c r="T24" s="3">
        <v>0.25</v>
      </c>
      <c r="U24" s="3">
        <v>0.375</v>
      </c>
      <c r="V24" s="3">
        <v>0.15</v>
      </c>
      <c r="W24" s="3">
        <v>0.05</v>
      </c>
      <c r="X24" s="3">
        <v>0</v>
      </c>
      <c r="Y24" s="3">
        <v>0</v>
      </c>
      <c r="Z24" s="3">
        <v>1</v>
      </c>
      <c r="AA24" s="3">
        <v>0</v>
      </c>
      <c r="AB24" s="52">
        <f t="shared" si="4"/>
        <v>-4.6051701859880909</v>
      </c>
      <c r="AC24" s="21">
        <f t="shared" si="4"/>
        <v>-9.0056661414878221</v>
      </c>
      <c r="AD24" s="21">
        <f t="shared" si="4"/>
        <v>-3.3492146807186116</v>
      </c>
      <c r="AE24" s="21">
        <f t="shared" si="4"/>
        <v>-5.1892405510402382</v>
      </c>
      <c r="AF24" s="21">
        <f t="shared" si="4"/>
        <v>-1.8844894826629741</v>
      </c>
      <c r="AG24" s="21">
        <f t="shared" si="4"/>
        <v>-0.35004748699021027</v>
      </c>
      <c r="AH24" s="21" t="str">
        <f t="shared" si="4"/>
        <v>na</v>
      </c>
      <c r="AI24" s="21" t="str">
        <f t="shared" si="4"/>
        <v>na</v>
      </c>
      <c r="AJ24" s="21">
        <f t="shared" si="4"/>
        <v>-6.2797775263473969</v>
      </c>
      <c r="AK24" s="21" t="str">
        <f t="shared" si="4"/>
        <v>na</v>
      </c>
      <c r="AL24" s="52">
        <f t="shared" si="5"/>
        <v>1</v>
      </c>
      <c r="AM24" s="21">
        <f t="shared" si="5"/>
        <v>3.8241975308641978</v>
      </c>
      <c r="AN24" s="21">
        <f t="shared" si="5"/>
        <v>0.52892561983471076</v>
      </c>
      <c r="AO24" s="21">
        <f t="shared" si="5"/>
        <v>1.2697441998810231</v>
      </c>
      <c r="AP24" s="21">
        <f t="shared" si="5"/>
        <v>0.16745420867522695</v>
      </c>
      <c r="AQ24" s="21">
        <f t="shared" si="5"/>
        <v>5.7778007326278608E-3</v>
      </c>
      <c r="AR24" s="21" t="str">
        <f t="shared" si="5"/>
        <v>na</v>
      </c>
      <c r="AS24" s="21" t="str">
        <f t="shared" si="5"/>
        <v>na</v>
      </c>
      <c r="AT24" s="21">
        <f t="shared" si="5"/>
        <v>1.8595041322314052</v>
      </c>
      <c r="AU24" s="53" t="str">
        <f t="shared" si="5"/>
        <v>na</v>
      </c>
    </row>
    <row r="25" spans="1:47" ht="16.5" x14ac:dyDescent="0.35">
      <c r="A25" s="1" t="s">
        <v>220</v>
      </c>
      <c r="B25" s="48">
        <v>1</v>
      </c>
      <c r="C25">
        <v>1</v>
      </c>
      <c r="D25">
        <v>1</v>
      </c>
      <c r="E25">
        <v>1</v>
      </c>
      <c r="G25" s="49">
        <v>1</v>
      </c>
      <c r="H25" t="s">
        <v>245</v>
      </c>
      <c r="I25" t="s">
        <v>246</v>
      </c>
      <c r="J25" s="19">
        <v>4</v>
      </c>
      <c r="K25" s="34"/>
      <c r="L25" s="21">
        <v>12.271120830771542</v>
      </c>
      <c r="M25" s="61">
        <v>63.676000000000002</v>
      </c>
      <c r="N25" s="21">
        <v>0</v>
      </c>
      <c r="O25" s="21">
        <v>0</v>
      </c>
      <c r="P25" s="21">
        <f t="shared" si="0"/>
        <v>0.01</v>
      </c>
      <c r="Q25" s="21">
        <f t="shared" si="1"/>
        <v>0.01</v>
      </c>
      <c r="R25" s="25">
        <v>1</v>
      </c>
      <c r="S25" s="3">
        <v>1</v>
      </c>
      <c r="T25" s="3">
        <v>0.25</v>
      </c>
      <c r="U25" s="3">
        <v>0.375</v>
      </c>
      <c r="V25" s="3">
        <v>1</v>
      </c>
      <c r="W25" s="3">
        <v>0.1</v>
      </c>
      <c r="X25" s="3">
        <v>0</v>
      </c>
      <c r="Y25" s="3">
        <v>0</v>
      </c>
      <c r="Z25" s="3">
        <v>0</v>
      </c>
      <c r="AA25" s="3">
        <v>0</v>
      </c>
      <c r="AB25" s="52">
        <f t="shared" si="4"/>
        <v>-4.6051701859880909</v>
      </c>
      <c r="AC25" s="21">
        <f t="shared" si="4"/>
        <v>-9.0056661414878221</v>
      </c>
      <c r="AD25" s="21">
        <f t="shared" si="4"/>
        <v>-3.3492146807186116</v>
      </c>
      <c r="AE25" s="21">
        <f t="shared" si="4"/>
        <v>-5.1892405510402382</v>
      </c>
      <c r="AF25" s="21">
        <f t="shared" si="4"/>
        <v>-12.56326321775316</v>
      </c>
      <c r="AG25" s="21">
        <f t="shared" si="4"/>
        <v>-0.70009497398042053</v>
      </c>
      <c r="AH25" s="21" t="str">
        <f t="shared" si="4"/>
        <v>na</v>
      </c>
      <c r="AI25" s="21" t="str">
        <f t="shared" si="4"/>
        <v>na</v>
      </c>
      <c r="AJ25" s="21" t="str">
        <f t="shared" si="4"/>
        <v>na</v>
      </c>
      <c r="AK25" s="21" t="str">
        <f t="shared" si="4"/>
        <v>na</v>
      </c>
      <c r="AL25" s="52">
        <f t="shared" si="5"/>
        <v>1</v>
      </c>
      <c r="AM25" s="21">
        <f t="shared" si="5"/>
        <v>3.8241975308641978</v>
      </c>
      <c r="AN25" s="21">
        <f t="shared" si="5"/>
        <v>0.52892561983471076</v>
      </c>
      <c r="AO25" s="21">
        <f t="shared" si="5"/>
        <v>1.2697441998810231</v>
      </c>
      <c r="AP25" s="21">
        <f t="shared" si="5"/>
        <v>7.4424092744545316</v>
      </c>
      <c r="AQ25" s="21">
        <f t="shared" si="5"/>
        <v>2.3111202930511443E-2</v>
      </c>
      <c r="AR25" s="21" t="str">
        <f t="shared" si="5"/>
        <v>na</v>
      </c>
      <c r="AS25" s="21" t="str">
        <f t="shared" si="5"/>
        <v>na</v>
      </c>
      <c r="AT25" s="21" t="str">
        <f t="shared" si="5"/>
        <v>na</v>
      </c>
      <c r="AU25" s="53" t="str">
        <f t="shared" si="5"/>
        <v>na</v>
      </c>
    </row>
    <row r="26" spans="1:47" ht="16.5" x14ac:dyDescent="0.35">
      <c r="A26" s="1" t="s">
        <v>10</v>
      </c>
      <c r="B26" s="48">
        <v>1</v>
      </c>
      <c r="C26">
        <v>1</v>
      </c>
      <c r="G26" s="49"/>
      <c r="H26" t="s">
        <v>245</v>
      </c>
      <c r="I26" t="s">
        <v>246</v>
      </c>
      <c r="J26" s="19">
        <v>18</v>
      </c>
      <c r="K26" s="34"/>
      <c r="L26" s="21">
        <v>10.898062610071623</v>
      </c>
      <c r="M26" s="61">
        <v>63.676000000000002</v>
      </c>
      <c r="N26" s="21">
        <v>0</v>
      </c>
      <c r="O26" s="21">
        <v>0</v>
      </c>
      <c r="P26" s="21">
        <f t="shared" si="0"/>
        <v>0.01</v>
      </c>
      <c r="Q26" s="21">
        <f t="shared" si="1"/>
        <v>0.01</v>
      </c>
      <c r="R26" s="25">
        <v>1</v>
      </c>
      <c r="S26" s="3">
        <v>1</v>
      </c>
      <c r="T26" s="3">
        <v>0</v>
      </c>
      <c r="U26" s="3">
        <v>0.125</v>
      </c>
      <c r="V26" s="3">
        <v>0.05</v>
      </c>
      <c r="W26" s="3">
        <v>1</v>
      </c>
      <c r="X26" s="3">
        <v>0</v>
      </c>
      <c r="Y26" s="3">
        <v>0</v>
      </c>
      <c r="Z26" s="3">
        <v>0</v>
      </c>
      <c r="AA26" s="3">
        <v>0.25</v>
      </c>
      <c r="AB26" s="52">
        <f t="shared" si="4"/>
        <v>-4.6051701859880909</v>
      </c>
      <c r="AC26" s="21">
        <f t="shared" si="4"/>
        <v>-9.0056661414878221</v>
      </c>
      <c r="AD26" s="21" t="str">
        <f t="shared" si="4"/>
        <v>na</v>
      </c>
      <c r="AE26" s="21">
        <f t="shared" si="4"/>
        <v>-1.7297468503467464</v>
      </c>
      <c r="AF26" s="21">
        <f t="shared" si="4"/>
        <v>-0.62816316088765811</v>
      </c>
      <c r="AG26" s="21">
        <f t="shared" si="4"/>
        <v>-7.0009497398042049</v>
      </c>
      <c r="AH26" s="21" t="str">
        <f t="shared" si="4"/>
        <v>na</v>
      </c>
      <c r="AI26" s="21" t="str">
        <f t="shared" si="4"/>
        <v>na</v>
      </c>
      <c r="AJ26" s="21" t="str">
        <f t="shared" si="4"/>
        <v>na</v>
      </c>
      <c r="AK26" s="21">
        <f t="shared" si="4"/>
        <v>-2.1096310349219185</v>
      </c>
      <c r="AL26" s="52">
        <f t="shared" si="5"/>
        <v>1</v>
      </c>
      <c r="AM26" s="21">
        <f t="shared" si="5"/>
        <v>3.8241975308641978</v>
      </c>
      <c r="AN26" s="21" t="str">
        <f t="shared" si="5"/>
        <v>na</v>
      </c>
      <c r="AO26" s="21">
        <f t="shared" si="5"/>
        <v>0.14108268887566924</v>
      </c>
      <c r="AP26" s="21">
        <f t="shared" si="5"/>
        <v>1.8606023186136331E-2</v>
      </c>
      <c r="AQ26" s="21">
        <f t="shared" si="5"/>
        <v>2.3111202930511441</v>
      </c>
      <c r="AR26" s="21" t="str">
        <f t="shared" si="5"/>
        <v>na</v>
      </c>
      <c r="AS26" s="21" t="str">
        <f t="shared" si="5"/>
        <v>na</v>
      </c>
      <c r="AT26" s="21" t="str">
        <f t="shared" si="5"/>
        <v>na</v>
      </c>
      <c r="AU26" s="53">
        <f t="shared" si="5"/>
        <v>0.20985612184388749</v>
      </c>
    </row>
    <row r="27" spans="1:47" ht="16.5" x14ac:dyDescent="0.35">
      <c r="A27" s="1" t="s">
        <v>81</v>
      </c>
      <c r="B27" s="48"/>
      <c r="G27" s="49">
        <v>1</v>
      </c>
      <c r="H27" t="s">
        <v>245</v>
      </c>
      <c r="I27" t="s">
        <v>246</v>
      </c>
      <c r="J27" s="19">
        <v>3</v>
      </c>
      <c r="K27" s="34"/>
      <c r="L27" s="21">
        <v>5.6274085301152352</v>
      </c>
      <c r="M27" s="61">
        <v>63.676000000000002</v>
      </c>
      <c r="N27" s="21">
        <v>4.4999999999999998E-2</v>
      </c>
      <c r="O27" s="21">
        <v>4.2426406871192849E-3</v>
      </c>
      <c r="P27" s="21">
        <f t="shared" si="0"/>
        <v>0.01</v>
      </c>
      <c r="Q27" s="21">
        <f t="shared" si="1"/>
        <v>7.5392441554840797E-4</v>
      </c>
      <c r="R27" s="25">
        <v>1</v>
      </c>
      <c r="S27" s="3">
        <v>0.25</v>
      </c>
      <c r="T27" s="3">
        <v>0</v>
      </c>
      <c r="U27" s="3">
        <v>0.25</v>
      </c>
      <c r="V27" s="3">
        <v>0.15</v>
      </c>
      <c r="W27" s="3">
        <v>1</v>
      </c>
      <c r="X27" s="3">
        <v>0.25</v>
      </c>
      <c r="Y27" s="3">
        <v>1</v>
      </c>
      <c r="Z27" s="3">
        <v>0</v>
      </c>
      <c r="AA27" s="3">
        <v>0</v>
      </c>
      <c r="AB27" s="52">
        <f t="shared" si="4"/>
        <v>-4.6051701859880909</v>
      </c>
      <c r="AC27" s="21">
        <f t="shared" si="4"/>
        <v>-2.2514165353719555</v>
      </c>
      <c r="AD27" s="21" t="str">
        <f t="shared" si="4"/>
        <v>na</v>
      </c>
      <c r="AE27" s="21">
        <f t="shared" si="4"/>
        <v>-3.4594937006934927</v>
      </c>
      <c r="AF27" s="21">
        <f t="shared" si="4"/>
        <v>-1.8844894826629741</v>
      </c>
      <c r="AG27" s="21">
        <f t="shared" si="4"/>
        <v>-7.0009497398042049</v>
      </c>
      <c r="AH27" s="21">
        <f t="shared" si="4"/>
        <v>-2.2231856070287335</v>
      </c>
      <c r="AI27" s="21">
        <f t="shared" si="4"/>
        <v>-5.7873403103605128</v>
      </c>
      <c r="AJ27" s="21" t="str">
        <f t="shared" si="4"/>
        <v>na</v>
      </c>
      <c r="AK27" s="21" t="str">
        <f t="shared" si="4"/>
        <v>na</v>
      </c>
      <c r="AL27" s="52">
        <f t="shared" si="5"/>
        <v>5.6840202436000851E-3</v>
      </c>
      <c r="AM27" s="21">
        <f t="shared" si="5"/>
        <v>1.3585510113098473E-3</v>
      </c>
      <c r="AN27" s="21" t="str">
        <f t="shared" si="5"/>
        <v>na</v>
      </c>
      <c r="AO27" s="21">
        <f t="shared" si="5"/>
        <v>3.207667438363346E-3</v>
      </c>
      <c r="AP27" s="21">
        <f t="shared" si="5"/>
        <v>9.5181311198602302E-4</v>
      </c>
      <c r="AQ27" s="21">
        <f t="shared" si="5"/>
        <v>1.3136454531097665E-2</v>
      </c>
      <c r="AR27" s="21">
        <f t="shared" si="5"/>
        <v>1.3246943730625645E-3</v>
      </c>
      <c r="AS27" s="21">
        <f t="shared" si="5"/>
        <v>8.9768152829152771E-3</v>
      </c>
      <c r="AT27" s="21" t="str">
        <f t="shared" si="5"/>
        <v>na</v>
      </c>
      <c r="AU27" s="53" t="str">
        <f t="shared" si="5"/>
        <v>na</v>
      </c>
    </row>
    <row r="28" spans="1:47" ht="16.5" x14ac:dyDescent="0.35">
      <c r="A28" s="1" t="s">
        <v>97</v>
      </c>
      <c r="B28" s="48">
        <v>1</v>
      </c>
      <c r="D28">
        <v>1</v>
      </c>
      <c r="E28">
        <v>1</v>
      </c>
      <c r="G28" s="49">
        <v>1</v>
      </c>
      <c r="H28" t="s">
        <v>245</v>
      </c>
      <c r="I28" t="s">
        <v>246</v>
      </c>
      <c r="J28" s="19">
        <v>4</v>
      </c>
      <c r="K28" s="34"/>
      <c r="L28" s="21">
        <v>4.8879913510540351</v>
      </c>
      <c r="M28" s="61">
        <v>63.676000000000002</v>
      </c>
      <c r="N28" s="21">
        <v>0</v>
      </c>
      <c r="O28" s="21">
        <v>0</v>
      </c>
      <c r="P28" s="21">
        <f t="shared" si="0"/>
        <v>0.01</v>
      </c>
      <c r="Q28" s="21">
        <f t="shared" si="1"/>
        <v>0.01</v>
      </c>
      <c r="R28" s="23">
        <v>1</v>
      </c>
      <c r="S28">
        <v>0.375</v>
      </c>
      <c r="T28">
        <v>1</v>
      </c>
      <c r="U28">
        <v>1</v>
      </c>
      <c r="V28">
        <v>1</v>
      </c>
      <c r="W28">
        <v>1</v>
      </c>
      <c r="X28">
        <v>0</v>
      </c>
      <c r="Y28">
        <v>1</v>
      </c>
      <c r="Z28">
        <v>0</v>
      </c>
      <c r="AA28">
        <v>1</v>
      </c>
      <c r="AB28" s="52">
        <f t="shared" si="4"/>
        <v>-4.6051701859880909</v>
      </c>
      <c r="AC28" s="21">
        <f t="shared" si="4"/>
        <v>-3.3771248030579337</v>
      </c>
      <c r="AD28" s="21">
        <f t="shared" si="4"/>
        <v>-13.396858722874446</v>
      </c>
      <c r="AE28" s="21">
        <f t="shared" si="4"/>
        <v>-13.837974802773971</v>
      </c>
      <c r="AF28" s="21">
        <f t="shared" si="4"/>
        <v>-12.56326321775316</v>
      </c>
      <c r="AG28" s="21">
        <f t="shared" si="4"/>
        <v>-7.0009497398042049</v>
      </c>
      <c r="AH28" s="21" t="str">
        <f t="shared" si="4"/>
        <v>na</v>
      </c>
      <c r="AI28" s="21">
        <f t="shared" si="4"/>
        <v>-5.7873403103605128</v>
      </c>
      <c r="AJ28" s="21" t="str">
        <f t="shared" si="4"/>
        <v>na</v>
      </c>
      <c r="AK28" s="21">
        <f t="shared" si="4"/>
        <v>-8.438524139687674</v>
      </c>
      <c r="AL28" s="52">
        <f t="shared" si="5"/>
        <v>1</v>
      </c>
      <c r="AM28" s="21">
        <f t="shared" si="5"/>
        <v>0.53777777777777791</v>
      </c>
      <c r="AN28" s="21">
        <f t="shared" si="5"/>
        <v>8.4628099173553721</v>
      </c>
      <c r="AO28" s="21">
        <f t="shared" si="5"/>
        <v>9.0292920880428316</v>
      </c>
      <c r="AP28" s="21">
        <f t="shared" si="5"/>
        <v>7.4424092744545316</v>
      </c>
      <c r="AQ28" s="21">
        <f t="shared" si="5"/>
        <v>2.3111202930511441</v>
      </c>
      <c r="AR28" s="21" t="str">
        <f t="shared" si="5"/>
        <v>na</v>
      </c>
      <c r="AS28" s="21">
        <f t="shared" si="5"/>
        <v>1.5793074088753833</v>
      </c>
      <c r="AT28" s="21" t="str">
        <f t="shared" si="5"/>
        <v>na</v>
      </c>
      <c r="AU28" s="53">
        <f t="shared" si="5"/>
        <v>3.3576979495021999</v>
      </c>
    </row>
    <row r="29" spans="1:47" ht="16.5" x14ac:dyDescent="0.35">
      <c r="A29" s="1" t="s">
        <v>82</v>
      </c>
      <c r="B29" s="48">
        <v>1</v>
      </c>
      <c r="C29">
        <v>1</v>
      </c>
      <c r="E29">
        <v>1</v>
      </c>
      <c r="G29" s="49">
        <v>1</v>
      </c>
      <c r="H29" t="s">
        <v>245</v>
      </c>
      <c r="I29" t="s">
        <v>246</v>
      </c>
      <c r="J29" s="19">
        <v>2</v>
      </c>
      <c r="K29" s="34"/>
      <c r="L29" s="21">
        <v>29.394443871140329</v>
      </c>
      <c r="M29" s="61">
        <v>63.676000000000002</v>
      </c>
      <c r="N29" s="21">
        <v>0</v>
      </c>
      <c r="O29" s="21">
        <v>0</v>
      </c>
      <c r="P29" s="21">
        <f t="shared" si="0"/>
        <v>0.01</v>
      </c>
      <c r="Q29" s="21">
        <f t="shared" si="1"/>
        <v>0.01</v>
      </c>
      <c r="R29" s="25">
        <v>0</v>
      </c>
      <c r="S29" s="13">
        <v>0.125</v>
      </c>
      <c r="T29" s="13">
        <v>0</v>
      </c>
      <c r="U29" s="13">
        <v>0.125</v>
      </c>
      <c r="V29" s="13">
        <v>0.15</v>
      </c>
      <c r="W29" s="13">
        <v>0.05</v>
      </c>
      <c r="X29" s="13">
        <v>0.25</v>
      </c>
      <c r="Y29" s="3">
        <v>0</v>
      </c>
      <c r="Z29" s="3">
        <v>0</v>
      </c>
      <c r="AA29" s="3">
        <v>0</v>
      </c>
      <c r="AB29" s="52" t="str">
        <f t="shared" si="4"/>
        <v>na</v>
      </c>
      <c r="AC29" s="21">
        <f t="shared" si="4"/>
        <v>-1.1257082676859778</v>
      </c>
      <c r="AD29" s="21" t="str">
        <f t="shared" si="4"/>
        <v>na</v>
      </c>
      <c r="AE29" s="21">
        <f t="shared" si="4"/>
        <v>-1.7297468503467464</v>
      </c>
      <c r="AF29" s="21">
        <f t="shared" si="4"/>
        <v>-1.8844894826629741</v>
      </c>
      <c r="AG29" s="21">
        <f t="shared" si="4"/>
        <v>-0.35004748699021027</v>
      </c>
      <c r="AH29" s="21">
        <f t="shared" si="4"/>
        <v>-2.2231856070287335</v>
      </c>
      <c r="AI29" s="21" t="str">
        <f t="shared" si="4"/>
        <v>na</v>
      </c>
      <c r="AJ29" s="21" t="str">
        <f t="shared" si="4"/>
        <v>na</v>
      </c>
      <c r="AK29" s="21" t="str">
        <f t="shared" si="4"/>
        <v>na</v>
      </c>
      <c r="AL29" s="52" t="str">
        <f t="shared" si="5"/>
        <v>na</v>
      </c>
      <c r="AM29" s="21">
        <f t="shared" si="5"/>
        <v>5.975308641975309E-2</v>
      </c>
      <c r="AN29" s="21" t="str">
        <f t="shared" si="5"/>
        <v>na</v>
      </c>
      <c r="AO29" s="21">
        <f t="shared" si="5"/>
        <v>0.14108268887566924</v>
      </c>
      <c r="AP29" s="21">
        <f t="shared" si="5"/>
        <v>0.16745420867522695</v>
      </c>
      <c r="AQ29" s="21">
        <f t="shared" si="5"/>
        <v>5.7778007326278608E-3</v>
      </c>
      <c r="AR29" s="21">
        <f t="shared" si="5"/>
        <v>0.23305588585017831</v>
      </c>
      <c r="AS29" s="21" t="str">
        <f t="shared" si="5"/>
        <v>na</v>
      </c>
      <c r="AT29" s="21" t="str">
        <f t="shared" si="5"/>
        <v>na</v>
      </c>
      <c r="AU29" s="53" t="str">
        <f t="shared" si="5"/>
        <v>na</v>
      </c>
    </row>
    <row r="30" spans="1:47" ht="16.5" x14ac:dyDescent="0.35">
      <c r="A30" s="1" t="s">
        <v>53</v>
      </c>
      <c r="B30" s="48"/>
      <c r="D30">
        <v>1</v>
      </c>
      <c r="E30">
        <v>1</v>
      </c>
      <c r="F30">
        <v>1</v>
      </c>
      <c r="G30" s="49"/>
      <c r="H30" t="s">
        <v>245</v>
      </c>
      <c r="I30" t="s">
        <v>246</v>
      </c>
      <c r="J30" s="19">
        <v>4</v>
      </c>
      <c r="K30" s="34"/>
      <c r="L30" s="21">
        <v>13.807718795974273</v>
      </c>
      <c r="M30" s="61">
        <v>63.676000000000002</v>
      </c>
      <c r="N30" s="21">
        <v>0</v>
      </c>
      <c r="O30" s="21">
        <v>0</v>
      </c>
      <c r="P30" s="21">
        <f t="shared" si="0"/>
        <v>0.01</v>
      </c>
      <c r="Q30" s="21">
        <f t="shared" si="1"/>
        <v>0.01</v>
      </c>
      <c r="R30" s="25">
        <v>1</v>
      </c>
      <c r="S30">
        <v>0.25</v>
      </c>
      <c r="T30">
        <v>0.25</v>
      </c>
      <c r="U30">
        <v>0.25</v>
      </c>
      <c r="V30">
        <v>0.15</v>
      </c>
      <c r="W30">
        <v>1</v>
      </c>
      <c r="X30">
        <v>0</v>
      </c>
      <c r="Y30">
        <v>1</v>
      </c>
      <c r="Z30">
        <v>0</v>
      </c>
      <c r="AA30">
        <v>0</v>
      </c>
      <c r="AB30" s="52">
        <f t="shared" si="4"/>
        <v>-4.6051701859880909</v>
      </c>
      <c r="AC30" s="21">
        <f t="shared" si="4"/>
        <v>-2.2514165353719555</v>
      </c>
      <c r="AD30" s="21">
        <f t="shared" si="4"/>
        <v>-3.3492146807186116</v>
      </c>
      <c r="AE30" s="21">
        <f t="shared" si="4"/>
        <v>-3.4594937006934927</v>
      </c>
      <c r="AF30" s="21">
        <f t="shared" si="4"/>
        <v>-1.8844894826629741</v>
      </c>
      <c r="AG30" s="21">
        <f t="shared" si="4"/>
        <v>-7.0009497398042049</v>
      </c>
      <c r="AH30" s="21" t="str">
        <f t="shared" si="4"/>
        <v>na</v>
      </c>
      <c r="AI30" s="21">
        <f t="shared" si="4"/>
        <v>-5.7873403103605128</v>
      </c>
      <c r="AJ30" s="21" t="str">
        <f t="shared" si="4"/>
        <v>na</v>
      </c>
      <c r="AK30" s="21" t="str">
        <f t="shared" si="4"/>
        <v>na</v>
      </c>
      <c r="AL30" s="52">
        <f t="shared" si="5"/>
        <v>1</v>
      </c>
      <c r="AM30" s="21">
        <f t="shared" si="5"/>
        <v>0.23901234567901236</v>
      </c>
      <c r="AN30" s="21">
        <f t="shared" si="5"/>
        <v>0.52892561983471076</v>
      </c>
      <c r="AO30" s="21">
        <f t="shared" si="5"/>
        <v>0.56433075550267697</v>
      </c>
      <c r="AP30" s="21">
        <f t="shared" si="5"/>
        <v>0.16745420867522695</v>
      </c>
      <c r="AQ30" s="21">
        <f t="shared" si="5"/>
        <v>2.3111202930511441</v>
      </c>
      <c r="AR30" s="21" t="str">
        <f t="shared" si="5"/>
        <v>na</v>
      </c>
      <c r="AS30" s="21">
        <f t="shared" si="5"/>
        <v>1.5793074088753833</v>
      </c>
      <c r="AT30" s="21" t="str">
        <f t="shared" si="5"/>
        <v>na</v>
      </c>
      <c r="AU30" s="53" t="str">
        <f t="shared" si="5"/>
        <v>na</v>
      </c>
    </row>
    <row r="31" spans="1:47" ht="16.5" x14ac:dyDescent="0.35">
      <c r="A31" s="1" t="s">
        <v>11</v>
      </c>
      <c r="B31" s="48">
        <v>1</v>
      </c>
      <c r="C31">
        <v>1</v>
      </c>
      <c r="D31">
        <v>1</v>
      </c>
      <c r="G31" s="49"/>
      <c r="H31" t="s">
        <v>245</v>
      </c>
      <c r="I31" t="s">
        <v>246</v>
      </c>
      <c r="J31" s="19">
        <v>18</v>
      </c>
      <c r="K31" s="34"/>
      <c r="L31" s="21">
        <v>16.992061353940141</v>
      </c>
      <c r="M31" s="61">
        <v>63.676000000000002</v>
      </c>
      <c r="N31" s="21">
        <v>0</v>
      </c>
      <c r="O31" s="21">
        <v>0</v>
      </c>
      <c r="P31" s="21">
        <f t="shared" si="0"/>
        <v>0.01</v>
      </c>
      <c r="Q31" s="21">
        <f t="shared" si="1"/>
        <v>0.01</v>
      </c>
      <c r="R31" s="25">
        <v>1</v>
      </c>
      <c r="S31">
        <v>1</v>
      </c>
      <c r="T31">
        <v>0.25</v>
      </c>
      <c r="U31">
        <v>0.375</v>
      </c>
      <c r="V31">
        <v>1</v>
      </c>
      <c r="W31" s="3">
        <v>0.05</v>
      </c>
      <c r="X31" s="3">
        <v>1</v>
      </c>
      <c r="Y31">
        <v>0</v>
      </c>
      <c r="Z31">
        <v>0</v>
      </c>
      <c r="AA31">
        <v>0.125</v>
      </c>
      <c r="AB31" s="52">
        <f t="shared" si="4"/>
        <v>-4.6051701859880909</v>
      </c>
      <c r="AC31" s="21">
        <f t="shared" si="4"/>
        <v>-9.0056661414878221</v>
      </c>
      <c r="AD31" s="21">
        <f t="shared" si="4"/>
        <v>-3.3492146807186116</v>
      </c>
      <c r="AE31" s="21">
        <f t="shared" si="4"/>
        <v>-5.1892405510402382</v>
      </c>
      <c r="AF31" s="21">
        <f t="shared" si="4"/>
        <v>-12.56326321775316</v>
      </c>
      <c r="AG31" s="21">
        <f t="shared" si="4"/>
        <v>-0.35004748699021027</v>
      </c>
      <c r="AH31" s="21">
        <f t="shared" si="4"/>
        <v>-8.8927424281149339</v>
      </c>
      <c r="AI31" s="21" t="str">
        <f t="shared" si="4"/>
        <v>na</v>
      </c>
      <c r="AJ31" s="21" t="str">
        <f t="shared" si="4"/>
        <v>na</v>
      </c>
      <c r="AK31" s="21">
        <f t="shared" si="4"/>
        <v>-1.0548155174609593</v>
      </c>
      <c r="AL31" s="52">
        <f t="shared" si="5"/>
        <v>1</v>
      </c>
      <c r="AM31" s="21">
        <f t="shared" si="5"/>
        <v>3.8241975308641978</v>
      </c>
      <c r="AN31" s="21">
        <f t="shared" si="5"/>
        <v>0.52892561983471076</v>
      </c>
      <c r="AO31" s="21">
        <f t="shared" si="5"/>
        <v>1.2697441998810231</v>
      </c>
      <c r="AP31" s="21">
        <f t="shared" si="5"/>
        <v>7.4424092744545316</v>
      </c>
      <c r="AQ31" s="21">
        <f t="shared" si="5"/>
        <v>5.7778007326278608E-3</v>
      </c>
      <c r="AR31" s="21">
        <f t="shared" si="5"/>
        <v>3.7288941736028529</v>
      </c>
      <c r="AS31" s="21" t="str">
        <f t="shared" si="5"/>
        <v>na</v>
      </c>
      <c r="AT31" s="21" t="str">
        <f t="shared" si="5"/>
        <v>na</v>
      </c>
      <c r="AU31" s="53">
        <f t="shared" si="5"/>
        <v>5.2464030460971874E-2</v>
      </c>
    </row>
    <row r="32" spans="1:47" ht="16.5" x14ac:dyDescent="0.35">
      <c r="A32" s="1" t="s">
        <v>54</v>
      </c>
      <c r="B32" s="48"/>
      <c r="E32">
        <v>1</v>
      </c>
      <c r="G32" s="49">
        <v>1</v>
      </c>
      <c r="H32" t="s">
        <v>245</v>
      </c>
      <c r="I32" t="s">
        <v>246</v>
      </c>
      <c r="J32" s="19">
        <v>4</v>
      </c>
      <c r="K32" s="34"/>
      <c r="L32" s="21">
        <v>4.0452043538671916</v>
      </c>
      <c r="M32" s="61">
        <v>63.676000000000002</v>
      </c>
      <c r="N32" s="21">
        <v>0</v>
      </c>
      <c r="O32" s="21">
        <v>0</v>
      </c>
      <c r="P32" s="21">
        <f t="shared" si="0"/>
        <v>0.01</v>
      </c>
      <c r="Q32" s="21">
        <f t="shared" si="1"/>
        <v>0.01</v>
      </c>
      <c r="R32" s="25">
        <v>1</v>
      </c>
      <c r="S32" s="3">
        <v>1</v>
      </c>
      <c r="T32" s="3">
        <v>0.25</v>
      </c>
      <c r="U32" s="3">
        <v>0.375</v>
      </c>
      <c r="V32" s="3">
        <v>1</v>
      </c>
      <c r="W32" s="3">
        <v>0.25</v>
      </c>
      <c r="X32" s="3">
        <v>0</v>
      </c>
      <c r="Y32" s="3">
        <v>0</v>
      </c>
      <c r="Z32">
        <v>0</v>
      </c>
      <c r="AA32" s="3">
        <v>0.125</v>
      </c>
      <c r="AB32" s="52">
        <f t="shared" si="4"/>
        <v>-4.6051701859880909</v>
      </c>
      <c r="AC32" s="21">
        <f t="shared" si="4"/>
        <v>-9.0056661414878221</v>
      </c>
      <c r="AD32" s="21">
        <f t="shared" si="4"/>
        <v>-3.3492146807186116</v>
      </c>
      <c r="AE32" s="21">
        <f t="shared" si="4"/>
        <v>-5.1892405510402382</v>
      </c>
      <c r="AF32" s="21">
        <f t="shared" si="4"/>
        <v>-12.56326321775316</v>
      </c>
      <c r="AG32" s="21">
        <f t="shared" si="4"/>
        <v>-1.7502374349510512</v>
      </c>
      <c r="AH32" s="21" t="str">
        <f t="shared" si="4"/>
        <v>na</v>
      </c>
      <c r="AI32" s="21" t="str">
        <f t="shared" si="4"/>
        <v>na</v>
      </c>
      <c r="AJ32" s="21" t="str">
        <f t="shared" si="4"/>
        <v>na</v>
      </c>
      <c r="AK32" s="21">
        <f t="shared" si="4"/>
        <v>-1.0548155174609593</v>
      </c>
      <c r="AL32" s="52">
        <f t="shared" si="5"/>
        <v>1</v>
      </c>
      <c r="AM32" s="21">
        <f t="shared" si="5"/>
        <v>3.8241975308641978</v>
      </c>
      <c r="AN32" s="21">
        <f t="shared" si="5"/>
        <v>0.52892561983471076</v>
      </c>
      <c r="AO32" s="21">
        <f t="shared" si="5"/>
        <v>1.2697441998810231</v>
      </c>
      <c r="AP32" s="21">
        <f t="shared" si="5"/>
        <v>7.4424092744545316</v>
      </c>
      <c r="AQ32" s="21">
        <f t="shared" si="5"/>
        <v>0.14444501831569651</v>
      </c>
      <c r="AR32" s="21" t="str">
        <f t="shared" si="5"/>
        <v>na</v>
      </c>
      <c r="AS32" s="21" t="str">
        <f t="shared" si="5"/>
        <v>na</v>
      </c>
      <c r="AT32" s="21" t="str">
        <f t="shared" si="5"/>
        <v>na</v>
      </c>
      <c r="AU32" s="53">
        <f t="shared" si="5"/>
        <v>5.2464030460971874E-2</v>
      </c>
    </row>
    <row r="33" spans="1:47" ht="16.5" x14ac:dyDescent="0.35">
      <c r="A33" s="1" t="s">
        <v>55</v>
      </c>
      <c r="B33" s="48">
        <v>1</v>
      </c>
      <c r="C33">
        <v>1</v>
      </c>
      <c r="D33">
        <v>1</v>
      </c>
      <c r="E33">
        <v>1</v>
      </c>
      <c r="F33">
        <v>1</v>
      </c>
      <c r="G33" s="49">
        <v>1</v>
      </c>
      <c r="H33" t="s">
        <v>245</v>
      </c>
      <c r="I33" t="s">
        <v>246</v>
      </c>
      <c r="J33" s="19">
        <v>2</v>
      </c>
      <c r="K33" s="34"/>
      <c r="L33" s="21">
        <v>421.23588343155075</v>
      </c>
      <c r="M33" s="61">
        <v>63.676000000000002</v>
      </c>
      <c r="N33" s="21">
        <v>0</v>
      </c>
      <c r="O33" s="21">
        <v>0</v>
      </c>
      <c r="P33" s="21">
        <f t="shared" si="0"/>
        <v>0.01</v>
      </c>
      <c r="Q33" s="21">
        <f t="shared" si="1"/>
        <v>0.01</v>
      </c>
      <c r="R33" s="25">
        <v>1</v>
      </c>
      <c r="S33" s="3">
        <v>1</v>
      </c>
      <c r="T33" s="3">
        <v>1</v>
      </c>
      <c r="U33" s="3">
        <v>0.375</v>
      </c>
      <c r="V33" s="3">
        <v>1</v>
      </c>
      <c r="W33" s="3">
        <v>1</v>
      </c>
      <c r="X33" s="3">
        <v>0</v>
      </c>
      <c r="Y33" s="3">
        <v>0.25</v>
      </c>
      <c r="Z33" s="3">
        <v>0</v>
      </c>
      <c r="AA33" s="3">
        <v>0.25</v>
      </c>
      <c r="AB33" s="52">
        <f t="shared" si="4"/>
        <v>-4.6051701859880909</v>
      </c>
      <c r="AC33" s="21">
        <f t="shared" si="4"/>
        <v>-9.0056661414878221</v>
      </c>
      <c r="AD33" s="21">
        <f t="shared" si="4"/>
        <v>-13.396858722874446</v>
      </c>
      <c r="AE33" s="21">
        <f t="shared" si="4"/>
        <v>-5.1892405510402382</v>
      </c>
      <c r="AF33" s="21">
        <f t="shared" si="4"/>
        <v>-12.56326321775316</v>
      </c>
      <c r="AG33" s="21">
        <f t="shared" si="4"/>
        <v>-7.0009497398042049</v>
      </c>
      <c r="AH33" s="21" t="str">
        <f t="shared" si="4"/>
        <v>na</v>
      </c>
      <c r="AI33" s="21">
        <f t="shared" si="4"/>
        <v>-1.4468350775901282</v>
      </c>
      <c r="AJ33" s="21" t="str">
        <f t="shared" si="4"/>
        <v>na</v>
      </c>
      <c r="AK33" s="21">
        <f t="shared" si="4"/>
        <v>-2.1096310349219185</v>
      </c>
      <c r="AL33" s="52">
        <f t="shared" si="5"/>
        <v>1</v>
      </c>
      <c r="AM33" s="21">
        <f t="shared" si="5"/>
        <v>3.8241975308641978</v>
      </c>
      <c r="AN33" s="21">
        <f t="shared" si="5"/>
        <v>8.4628099173553721</v>
      </c>
      <c r="AO33" s="21">
        <f t="shared" si="5"/>
        <v>1.2697441998810231</v>
      </c>
      <c r="AP33" s="21">
        <f t="shared" si="5"/>
        <v>7.4424092744545316</v>
      </c>
      <c r="AQ33" s="21">
        <f t="shared" si="5"/>
        <v>2.3111202930511441</v>
      </c>
      <c r="AR33" s="21" t="str">
        <f t="shared" si="5"/>
        <v>na</v>
      </c>
      <c r="AS33" s="21">
        <f t="shared" si="5"/>
        <v>9.8706713054711459E-2</v>
      </c>
      <c r="AT33" s="21" t="str">
        <f t="shared" si="5"/>
        <v>na</v>
      </c>
      <c r="AU33" s="53">
        <f t="shared" si="5"/>
        <v>0.20985612184388749</v>
      </c>
    </row>
    <row r="34" spans="1:47" ht="16.5" x14ac:dyDescent="0.35">
      <c r="A34" s="1" t="s">
        <v>83</v>
      </c>
      <c r="B34" s="48"/>
      <c r="G34" s="49">
        <v>1</v>
      </c>
      <c r="H34" t="s">
        <v>245</v>
      </c>
      <c r="I34" t="s">
        <v>246</v>
      </c>
      <c r="J34" s="19">
        <v>45</v>
      </c>
      <c r="K34" s="34"/>
      <c r="L34" s="21">
        <v>0.78443386308479279</v>
      </c>
      <c r="M34" s="61">
        <v>63.676000000000002</v>
      </c>
      <c r="N34" s="21">
        <v>0</v>
      </c>
      <c r="O34" s="21">
        <v>0</v>
      </c>
      <c r="P34" s="21">
        <f>IF(N35&lt;0.01*L34,0.01,IF(N35&gt;100*L34,100,N35/L34))</f>
        <v>0.01</v>
      </c>
      <c r="Q34" s="21">
        <f>IF(O34&gt;0,SQRT((((1/L34)^2)*((O34^2)+(N35^2))-((1/L34)^2)*(N35^2))),0.01)</f>
        <v>0.01</v>
      </c>
      <c r="R34" s="25">
        <v>1</v>
      </c>
      <c r="S34" s="3">
        <v>0</v>
      </c>
      <c r="T34" s="3">
        <v>0</v>
      </c>
      <c r="U34" s="3">
        <v>0.375</v>
      </c>
      <c r="V34" s="3">
        <v>1</v>
      </c>
      <c r="W34" s="3">
        <v>0.25</v>
      </c>
      <c r="X34" s="3">
        <v>0</v>
      </c>
      <c r="Y34" s="3">
        <v>0</v>
      </c>
      <c r="Z34" s="3">
        <v>0</v>
      </c>
      <c r="AA34" s="3">
        <v>0.25</v>
      </c>
      <c r="AB34" s="52">
        <f t="shared" si="4"/>
        <v>-4.6051701859880909</v>
      </c>
      <c r="AC34" s="21" t="str">
        <f t="shared" si="4"/>
        <v>na</v>
      </c>
      <c r="AD34" s="21" t="str">
        <f t="shared" si="4"/>
        <v>na</v>
      </c>
      <c r="AE34" s="21">
        <f t="shared" si="4"/>
        <v>-5.1892405510402382</v>
      </c>
      <c r="AF34" s="21">
        <f t="shared" si="4"/>
        <v>-12.56326321775316</v>
      </c>
      <c r="AG34" s="21">
        <f t="shared" si="4"/>
        <v>-1.7502374349510512</v>
      </c>
      <c r="AH34" s="21" t="str">
        <f t="shared" si="4"/>
        <v>na</v>
      </c>
      <c r="AI34" s="21" t="str">
        <f t="shared" si="4"/>
        <v>na</v>
      </c>
      <c r="AJ34" s="21" t="str">
        <f t="shared" si="4"/>
        <v>na</v>
      </c>
      <c r="AK34" s="21">
        <f t="shared" si="4"/>
        <v>-2.1096310349219185</v>
      </c>
      <c r="AL34" s="52">
        <f t="shared" si="5"/>
        <v>1</v>
      </c>
      <c r="AM34" s="21" t="str">
        <f t="shared" si="5"/>
        <v>na</v>
      </c>
      <c r="AN34" s="21" t="str">
        <f t="shared" si="5"/>
        <v>na</v>
      </c>
      <c r="AO34" s="21">
        <f t="shared" si="5"/>
        <v>1.2697441998810231</v>
      </c>
      <c r="AP34" s="21">
        <f t="shared" si="5"/>
        <v>7.4424092744545316</v>
      </c>
      <c r="AQ34" s="21">
        <f t="shared" si="5"/>
        <v>0.14444501831569651</v>
      </c>
      <c r="AR34" s="21" t="str">
        <f t="shared" si="5"/>
        <v>na</v>
      </c>
      <c r="AS34" s="21" t="str">
        <f t="shared" si="5"/>
        <v>na</v>
      </c>
      <c r="AT34" s="21" t="str">
        <f t="shared" si="5"/>
        <v>na</v>
      </c>
      <c r="AU34" s="53">
        <f t="shared" si="5"/>
        <v>0.20985612184388749</v>
      </c>
    </row>
    <row r="35" spans="1:47" ht="16.5" x14ac:dyDescent="0.35">
      <c r="A35" s="1" t="s">
        <v>12</v>
      </c>
      <c r="B35" s="48">
        <v>1</v>
      </c>
      <c r="C35">
        <v>1</v>
      </c>
      <c r="E35">
        <v>1</v>
      </c>
      <c r="G35" s="49"/>
      <c r="H35" t="s">
        <v>245</v>
      </c>
      <c r="I35" t="s">
        <v>246</v>
      </c>
      <c r="J35" s="19">
        <v>4</v>
      </c>
      <c r="K35" s="34"/>
      <c r="L35" s="21">
        <v>187.38616840990579</v>
      </c>
      <c r="M35" s="61">
        <v>63.676000000000002</v>
      </c>
      <c r="N35" s="21">
        <v>0</v>
      </c>
      <c r="O35" s="21">
        <v>0</v>
      </c>
      <c r="P35" s="21">
        <f>IF(N36&lt;0.01*L35,0.01,IF(N36&gt;100*L35,100,N36/L35))</f>
        <v>0.01</v>
      </c>
      <c r="Q35" s="21">
        <f>IF(O35&gt;0,SQRT((((1/L35)^2)*((O35^2)+(N36^2))-((1/L35)^2)*(N36^2))),0.01)</f>
        <v>0.01</v>
      </c>
      <c r="R35" s="25">
        <v>1</v>
      </c>
      <c r="S35">
        <v>0.375</v>
      </c>
      <c r="T35" s="3">
        <v>0.25</v>
      </c>
      <c r="U35">
        <v>0.125</v>
      </c>
      <c r="V35">
        <v>0.15</v>
      </c>
      <c r="W35" s="3">
        <v>1</v>
      </c>
      <c r="X35" s="3">
        <v>0</v>
      </c>
      <c r="Y35">
        <v>0</v>
      </c>
      <c r="Z35">
        <v>0</v>
      </c>
      <c r="AA35">
        <v>0</v>
      </c>
      <c r="AB35" s="52">
        <f t="shared" si="4"/>
        <v>-4.6051701859880909</v>
      </c>
      <c r="AC35" s="21">
        <f t="shared" si="4"/>
        <v>-3.3771248030579337</v>
      </c>
      <c r="AD35" s="21">
        <f t="shared" si="4"/>
        <v>-3.3492146807186116</v>
      </c>
      <c r="AE35" s="21">
        <f t="shared" si="4"/>
        <v>-1.7297468503467464</v>
      </c>
      <c r="AF35" s="21">
        <f t="shared" si="4"/>
        <v>-1.8844894826629741</v>
      </c>
      <c r="AG35" s="21">
        <f t="shared" si="4"/>
        <v>-7.0009497398042049</v>
      </c>
      <c r="AH35" s="21" t="str">
        <f t="shared" si="4"/>
        <v>na</v>
      </c>
      <c r="AI35" s="21" t="str">
        <f t="shared" si="4"/>
        <v>na</v>
      </c>
      <c r="AJ35" s="21" t="str">
        <f t="shared" si="4"/>
        <v>na</v>
      </c>
      <c r="AK35" s="21" t="str">
        <f t="shared" si="4"/>
        <v>na</v>
      </c>
      <c r="AL35" s="52">
        <f t="shared" si="5"/>
        <v>1</v>
      </c>
      <c r="AM35" s="21">
        <f t="shared" si="5"/>
        <v>0.53777777777777791</v>
      </c>
      <c r="AN35" s="21">
        <f t="shared" si="5"/>
        <v>0.52892561983471076</v>
      </c>
      <c r="AO35" s="21">
        <f t="shared" si="5"/>
        <v>0.14108268887566924</v>
      </c>
      <c r="AP35" s="21">
        <f t="shared" si="5"/>
        <v>0.16745420867522695</v>
      </c>
      <c r="AQ35" s="21">
        <f t="shared" si="5"/>
        <v>2.3111202930511441</v>
      </c>
      <c r="AR35" s="21" t="str">
        <f t="shared" si="5"/>
        <v>na</v>
      </c>
      <c r="AS35" s="21" t="str">
        <f t="shared" si="5"/>
        <v>na</v>
      </c>
      <c r="AT35" s="21" t="str">
        <f t="shared" si="5"/>
        <v>na</v>
      </c>
      <c r="AU35" s="53" t="str">
        <f t="shared" si="5"/>
        <v>na</v>
      </c>
    </row>
    <row r="36" spans="1:47" ht="16.5" x14ac:dyDescent="0.35">
      <c r="A36" s="1" t="s">
        <v>56</v>
      </c>
      <c r="B36" s="48"/>
      <c r="D36">
        <v>1</v>
      </c>
      <c r="E36">
        <v>1</v>
      </c>
      <c r="G36" s="49"/>
      <c r="H36" t="s">
        <v>245</v>
      </c>
      <c r="I36" t="s">
        <v>246</v>
      </c>
      <c r="J36" s="19">
        <v>9</v>
      </c>
      <c r="K36" s="34"/>
      <c r="L36" s="21">
        <v>2.6325022297366556</v>
      </c>
      <c r="M36" s="61">
        <v>63.676000000000002</v>
      </c>
      <c r="N36" s="21">
        <v>0</v>
      </c>
      <c r="O36" s="21">
        <v>0</v>
      </c>
      <c r="P36" s="21">
        <f t="shared" ref="P36:P81" si="6">IF(N36&lt;0.01*L36,0.01,IF(N36&gt;100*L36,100,N36/L36))</f>
        <v>0.01</v>
      </c>
      <c r="Q36" s="21">
        <f t="shared" ref="Q36:Q81" si="7">IF(O36&gt;0,SQRT((((1/L36)^2)*((O36^2)+(N36^2))-((1/L36)^2)*(N36^2))),0.01)</f>
        <v>0.01</v>
      </c>
      <c r="R36" s="25">
        <v>1</v>
      </c>
      <c r="S36">
        <v>1</v>
      </c>
      <c r="T36" s="3">
        <v>0.125</v>
      </c>
      <c r="U36">
        <v>1</v>
      </c>
      <c r="V36">
        <v>0.2</v>
      </c>
      <c r="W36">
        <v>0.05</v>
      </c>
      <c r="X36">
        <v>1</v>
      </c>
      <c r="Y36">
        <v>1</v>
      </c>
      <c r="Z36">
        <v>0</v>
      </c>
      <c r="AA36">
        <v>0.125</v>
      </c>
      <c r="AB36" s="52">
        <f t="shared" si="4"/>
        <v>-4.6051701859880909</v>
      </c>
      <c r="AC36" s="21">
        <f t="shared" si="4"/>
        <v>-9.0056661414878221</v>
      </c>
      <c r="AD36" s="21">
        <f t="shared" si="4"/>
        <v>-1.6746073403593058</v>
      </c>
      <c r="AE36" s="21">
        <f t="shared" si="4"/>
        <v>-13.837974802773971</v>
      </c>
      <c r="AF36" s="21">
        <f t="shared" si="4"/>
        <v>-2.5126526435506324</v>
      </c>
      <c r="AG36" s="21">
        <f t="shared" si="4"/>
        <v>-0.35004748699021027</v>
      </c>
      <c r="AH36" s="21">
        <f t="shared" si="4"/>
        <v>-8.8927424281149339</v>
      </c>
      <c r="AI36" s="21">
        <f t="shared" si="4"/>
        <v>-5.7873403103605128</v>
      </c>
      <c r="AJ36" s="21" t="str">
        <f t="shared" si="4"/>
        <v>na</v>
      </c>
      <c r="AK36" s="21">
        <f t="shared" si="4"/>
        <v>-1.0548155174609593</v>
      </c>
      <c r="AL36" s="52">
        <f t="shared" si="5"/>
        <v>1</v>
      </c>
      <c r="AM36" s="21">
        <f t="shared" si="5"/>
        <v>3.8241975308641978</v>
      </c>
      <c r="AN36" s="21">
        <f t="shared" si="5"/>
        <v>0.13223140495867769</v>
      </c>
      <c r="AO36" s="21">
        <f t="shared" si="5"/>
        <v>9.0292920880428316</v>
      </c>
      <c r="AP36" s="21">
        <f t="shared" si="5"/>
        <v>0.2976963709781813</v>
      </c>
      <c r="AQ36" s="21">
        <f t="shared" si="5"/>
        <v>5.7778007326278608E-3</v>
      </c>
      <c r="AR36" s="21">
        <f t="shared" si="5"/>
        <v>3.7288941736028529</v>
      </c>
      <c r="AS36" s="21">
        <f t="shared" si="5"/>
        <v>1.5793074088753833</v>
      </c>
      <c r="AT36" s="21" t="str">
        <f t="shared" si="5"/>
        <v>na</v>
      </c>
      <c r="AU36" s="53">
        <f t="shared" si="5"/>
        <v>5.2464030460971874E-2</v>
      </c>
    </row>
    <row r="37" spans="1:47" ht="16.5" x14ac:dyDescent="0.35">
      <c r="A37" s="1" t="s">
        <v>224</v>
      </c>
      <c r="B37" s="48">
        <v>1</v>
      </c>
      <c r="D37">
        <v>1</v>
      </c>
      <c r="F37">
        <v>1</v>
      </c>
      <c r="G37" s="49"/>
      <c r="H37" t="s">
        <v>245</v>
      </c>
      <c r="I37" t="s">
        <v>246</v>
      </c>
      <c r="J37" s="19">
        <v>11</v>
      </c>
      <c r="K37" s="34"/>
      <c r="L37" s="21">
        <v>46.363381995372741</v>
      </c>
      <c r="M37" s="61">
        <v>63.676000000000002</v>
      </c>
      <c r="N37" s="21">
        <v>15.233731743666171</v>
      </c>
      <c r="O37" s="21">
        <v>4.5481937560446566</v>
      </c>
      <c r="P37" s="21">
        <f t="shared" si="6"/>
        <v>0.32857248733896421</v>
      </c>
      <c r="Q37" s="21">
        <f t="shared" si="7"/>
        <v>9.8098834905930396E-2</v>
      </c>
      <c r="R37" s="25">
        <v>1</v>
      </c>
      <c r="S37">
        <v>0.25</v>
      </c>
      <c r="T37">
        <v>0.125</v>
      </c>
      <c r="U37">
        <v>0.25</v>
      </c>
      <c r="V37">
        <v>0.1</v>
      </c>
      <c r="W37">
        <v>1</v>
      </c>
      <c r="X37">
        <v>0</v>
      </c>
      <c r="Y37">
        <v>0</v>
      </c>
      <c r="Z37">
        <v>0</v>
      </c>
      <c r="AA37">
        <v>0.25</v>
      </c>
      <c r="AB37" s="52">
        <f t="shared" si="4"/>
        <v>-1.112997803789423</v>
      </c>
      <c r="AC37" s="21">
        <f t="shared" si="4"/>
        <v>-0.54413225963038458</v>
      </c>
      <c r="AD37" s="21">
        <f t="shared" si="4"/>
        <v>-0.40472647410524476</v>
      </c>
      <c r="AE37" s="21">
        <f t="shared" si="4"/>
        <v>-0.83610566723693247</v>
      </c>
      <c r="AF37" s="21">
        <f t="shared" si="4"/>
        <v>-0.30363447614450156</v>
      </c>
      <c r="AG37" s="21">
        <f t="shared" si="4"/>
        <v>-1.6920203532435452</v>
      </c>
      <c r="AH37" s="21" t="str">
        <f t="shared" si="4"/>
        <v>na</v>
      </c>
      <c r="AI37" s="21" t="str">
        <f t="shared" si="4"/>
        <v>na</v>
      </c>
      <c r="AJ37" s="21" t="str">
        <f t="shared" si="4"/>
        <v>na</v>
      </c>
      <c r="AK37" s="21">
        <f t="shared" si="4"/>
        <v>-0.50986491570241721</v>
      </c>
      <c r="AL37" s="52">
        <f t="shared" si="5"/>
        <v>8.9138497191409968E-2</v>
      </c>
      <c r="AM37" s="21">
        <f t="shared" si="5"/>
        <v>2.1305201304020954E-2</v>
      </c>
      <c r="AN37" s="21">
        <f t="shared" si="5"/>
        <v>1.1786908719525285E-2</v>
      </c>
      <c r="AO37" s="21">
        <f t="shared" si="5"/>
        <v>5.0303595464401635E-2</v>
      </c>
      <c r="AP37" s="21">
        <f t="shared" si="5"/>
        <v>6.6340517820828891E-3</v>
      </c>
      <c r="AQ37" s="21">
        <f t="shared" si="5"/>
        <v>0.20600978975115</v>
      </c>
      <c r="AR37" s="21" t="str">
        <f t="shared" si="5"/>
        <v>na</v>
      </c>
      <c r="AS37" s="21" t="str">
        <f t="shared" si="5"/>
        <v>na</v>
      </c>
      <c r="AT37" s="21" t="str">
        <f t="shared" si="5"/>
        <v>na</v>
      </c>
      <c r="AU37" s="53">
        <f t="shared" si="5"/>
        <v>1.8706259327581555E-2</v>
      </c>
    </row>
    <row r="38" spans="1:47" ht="16.5" x14ac:dyDescent="0.35">
      <c r="A38" s="1" t="s">
        <v>169</v>
      </c>
      <c r="B38" s="48">
        <v>1</v>
      </c>
      <c r="D38">
        <v>1</v>
      </c>
      <c r="E38">
        <v>1</v>
      </c>
      <c r="G38" s="49">
        <v>1</v>
      </c>
      <c r="H38" t="s">
        <v>245</v>
      </c>
      <c r="I38" t="s">
        <v>246</v>
      </c>
      <c r="J38" s="19">
        <v>2</v>
      </c>
      <c r="K38" s="34"/>
      <c r="L38" s="21">
        <v>29.839092748763662</v>
      </c>
      <c r="M38" s="61">
        <v>63.676000000000002</v>
      </c>
      <c r="N38" s="21">
        <v>5.0000000000000001E-3</v>
      </c>
      <c r="O38" s="21">
        <v>4.7140452079103164E-4</v>
      </c>
      <c r="P38" s="21">
        <f t="shared" si="6"/>
        <v>0.01</v>
      </c>
      <c r="Q38" s="21">
        <f t="shared" si="7"/>
        <v>1.5798218959273307E-5</v>
      </c>
      <c r="R38" s="25">
        <v>1</v>
      </c>
      <c r="S38">
        <v>0.25</v>
      </c>
      <c r="T38">
        <v>0</v>
      </c>
      <c r="U38">
        <v>0.25</v>
      </c>
      <c r="V38">
        <v>0.25</v>
      </c>
      <c r="W38">
        <v>1</v>
      </c>
      <c r="X38">
        <v>0</v>
      </c>
      <c r="Y38">
        <v>1</v>
      </c>
      <c r="Z38">
        <v>0</v>
      </c>
      <c r="AA38">
        <v>0</v>
      </c>
      <c r="AB38" s="52">
        <f t="shared" si="4"/>
        <v>-4.6051701859880909</v>
      </c>
      <c r="AC38" s="21">
        <f t="shared" si="4"/>
        <v>-2.2514165353719555</v>
      </c>
      <c r="AD38" s="21" t="str">
        <f t="shared" si="4"/>
        <v>na</v>
      </c>
      <c r="AE38" s="21">
        <f t="shared" si="4"/>
        <v>-3.4594937006934927</v>
      </c>
      <c r="AF38" s="21">
        <f t="shared" si="4"/>
        <v>-3.1408158044382901</v>
      </c>
      <c r="AG38" s="21">
        <f t="shared" si="4"/>
        <v>-7.0009497398042049</v>
      </c>
      <c r="AH38" s="21" t="str">
        <f t="shared" si="4"/>
        <v>na</v>
      </c>
      <c r="AI38" s="21">
        <f t="shared" si="4"/>
        <v>-5.7873403103605128</v>
      </c>
      <c r="AJ38" s="21" t="str">
        <f t="shared" si="4"/>
        <v>na</v>
      </c>
      <c r="AK38" s="21" t="str">
        <f t="shared" si="4"/>
        <v>na</v>
      </c>
      <c r="AL38" s="52">
        <f t="shared" si="5"/>
        <v>2.4958372228514253E-6</v>
      </c>
      <c r="AM38" s="21">
        <f t="shared" si="5"/>
        <v>5.9653590906671099E-7</v>
      </c>
      <c r="AN38" s="21" t="str">
        <f t="shared" si="5"/>
        <v>na</v>
      </c>
      <c r="AO38" s="21">
        <f t="shared" si="5"/>
        <v>1.4084777055834478E-6</v>
      </c>
      <c r="AP38" s="21">
        <f t="shared" si="5"/>
        <v>1.160940130929893E-6</v>
      </c>
      <c r="AQ38" s="21">
        <f t="shared" si="5"/>
        <v>5.7681800538843393E-6</v>
      </c>
      <c r="AR38" s="21" t="str">
        <f t="shared" si="5"/>
        <v>na</v>
      </c>
      <c r="AS38" s="21">
        <f t="shared" si="5"/>
        <v>3.941694217396217E-6</v>
      </c>
      <c r="AT38" s="21" t="str">
        <f t="shared" si="5"/>
        <v>na</v>
      </c>
      <c r="AU38" s="53" t="str">
        <f t="shared" si="5"/>
        <v>na</v>
      </c>
    </row>
    <row r="39" spans="1:47" ht="16.5" x14ac:dyDescent="0.35">
      <c r="A39" s="1" t="s">
        <v>144</v>
      </c>
      <c r="B39" s="48">
        <v>1</v>
      </c>
      <c r="D39">
        <v>1</v>
      </c>
      <c r="E39">
        <v>1</v>
      </c>
      <c r="F39">
        <v>1</v>
      </c>
      <c r="G39" s="49"/>
      <c r="H39" t="s">
        <v>245</v>
      </c>
      <c r="I39" t="s">
        <v>246</v>
      </c>
      <c r="J39" s="19">
        <v>4</v>
      </c>
      <c r="K39" s="34"/>
      <c r="L39" s="21">
        <v>133.74632655861706</v>
      </c>
      <c r="M39" s="61">
        <v>63.676000000000002</v>
      </c>
      <c r="N39" s="21">
        <v>0</v>
      </c>
      <c r="O39" s="38">
        <v>0</v>
      </c>
      <c r="P39" s="21">
        <f t="shared" si="6"/>
        <v>0.01</v>
      </c>
      <c r="Q39" s="21">
        <f t="shared" si="7"/>
        <v>0.01</v>
      </c>
      <c r="R39" s="25">
        <v>1</v>
      </c>
      <c r="S39">
        <v>0.25</v>
      </c>
      <c r="T39">
        <v>0.25</v>
      </c>
      <c r="U39">
        <v>0.125</v>
      </c>
      <c r="V39">
        <v>0.15</v>
      </c>
      <c r="W39">
        <v>1</v>
      </c>
      <c r="X39">
        <v>0</v>
      </c>
      <c r="Y39">
        <v>1</v>
      </c>
      <c r="Z39">
        <v>0</v>
      </c>
      <c r="AA39">
        <v>0.125</v>
      </c>
      <c r="AB39" s="52">
        <f t="shared" si="4"/>
        <v>-4.6051701859880909</v>
      </c>
      <c r="AC39" s="21">
        <f t="shared" si="4"/>
        <v>-2.2514165353719555</v>
      </c>
      <c r="AD39" s="21">
        <f t="shared" si="4"/>
        <v>-3.3492146807186116</v>
      </c>
      <c r="AE39" s="21">
        <f t="shared" si="4"/>
        <v>-1.7297468503467464</v>
      </c>
      <c r="AF39" s="21">
        <f t="shared" si="4"/>
        <v>-1.8844894826629741</v>
      </c>
      <c r="AG39" s="21">
        <f t="shared" si="4"/>
        <v>-7.0009497398042049</v>
      </c>
      <c r="AH39" s="21" t="str">
        <f t="shared" si="4"/>
        <v>na</v>
      </c>
      <c r="AI39" s="21">
        <f t="shared" si="4"/>
        <v>-5.7873403103605128</v>
      </c>
      <c r="AJ39" s="21" t="str">
        <f t="shared" si="4"/>
        <v>na</v>
      </c>
      <c r="AK39" s="21">
        <f t="shared" si="4"/>
        <v>-1.0548155174609593</v>
      </c>
      <c r="AL39" s="52">
        <f t="shared" si="5"/>
        <v>1</v>
      </c>
      <c r="AM39" s="21">
        <f t="shared" si="5"/>
        <v>0.23901234567901236</v>
      </c>
      <c r="AN39" s="21">
        <f t="shared" si="5"/>
        <v>0.52892561983471076</v>
      </c>
      <c r="AO39" s="21">
        <f t="shared" si="5"/>
        <v>0.14108268887566924</v>
      </c>
      <c r="AP39" s="21">
        <f t="shared" si="5"/>
        <v>0.16745420867522695</v>
      </c>
      <c r="AQ39" s="21">
        <f t="shared" si="5"/>
        <v>2.3111202930511441</v>
      </c>
      <c r="AR39" s="21" t="str">
        <f t="shared" si="5"/>
        <v>na</v>
      </c>
      <c r="AS39" s="21">
        <f t="shared" si="5"/>
        <v>1.5793074088753833</v>
      </c>
      <c r="AT39" s="21" t="str">
        <f t="shared" si="5"/>
        <v>na</v>
      </c>
      <c r="AU39" s="53">
        <f t="shared" si="5"/>
        <v>5.2464030460971874E-2</v>
      </c>
    </row>
    <row r="40" spans="1:47" ht="16.5" x14ac:dyDescent="0.35">
      <c r="A40" s="1" t="s">
        <v>13</v>
      </c>
      <c r="B40" s="48">
        <v>1</v>
      </c>
      <c r="C40">
        <v>1</v>
      </c>
      <c r="G40" s="49"/>
      <c r="H40" t="s">
        <v>245</v>
      </c>
      <c r="I40" t="s">
        <v>246</v>
      </c>
      <c r="J40" s="19">
        <v>29</v>
      </c>
      <c r="K40" s="34"/>
      <c r="L40" s="21">
        <v>8.1305121381095962</v>
      </c>
      <c r="M40" s="61">
        <v>63.676000000000002</v>
      </c>
      <c r="N40" s="21">
        <v>0</v>
      </c>
      <c r="O40" s="21">
        <v>0</v>
      </c>
      <c r="P40" s="21">
        <f t="shared" si="6"/>
        <v>0.01</v>
      </c>
      <c r="Q40" s="21">
        <f t="shared" si="7"/>
        <v>0.01</v>
      </c>
      <c r="R40" s="25">
        <v>1</v>
      </c>
      <c r="S40" s="3">
        <v>0.375</v>
      </c>
      <c r="T40" s="3">
        <v>0</v>
      </c>
      <c r="U40" s="3">
        <v>0.25</v>
      </c>
      <c r="V40" s="3">
        <v>0.25</v>
      </c>
      <c r="W40" s="3">
        <v>0.25</v>
      </c>
      <c r="X40" s="3">
        <v>0</v>
      </c>
      <c r="Y40" s="3">
        <v>0</v>
      </c>
      <c r="Z40" s="3">
        <v>0</v>
      </c>
      <c r="AA40" s="3">
        <v>0.125</v>
      </c>
      <c r="AB40" s="52">
        <f t="shared" si="4"/>
        <v>-4.6051701859880909</v>
      </c>
      <c r="AC40" s="21">
        <f t="shared" si="4"/>
        <v>-3.3771248030579337</v>
      </c>
      <c r="AD40" s="21" t="str">
        <f t="shared" si="4"/>
        <v>na</v>
      </c>
      <c r="AE40" s="21">
        <f t="shared" si="4"/>
        <v>-3.4594937006934927</v>
      </c>
      <c r="AF40" s="21">
        <f t="shared" si="4"/>
        <v>-3.1408158044382901</v>
      </c>
      <c r="AG40" s="21">
        <f t="shared" si="4"/>
        <v>-1.7502374349510512</v>
      </c>
      <c r="AH40" s="21" t="str">
        <f t="shared" si="4"/>
        <v>na</v>
      </c>
      <c r="AI40" s="21" t="str">
        <f t="shared" si="4"/>
        <v>na</v>
      </c>
      <c r="AJ40" s="21" t="str">
        <f t="shared" si="4"/>
        <v>na</v>
      </c>
      <c r="AK40" s="21">
        <f t="shared" si="4"/>
        <v>-1.0548155174609593</v>
      </c>
      <c r="AL40" s="52">
        <f t="shared" si="5"/>
        <v>1</v>
      </c>
      <c r="AM40" s="21">
        <f t="shared" si="5"/>
        <v>0.53777777777777791</v>
      </c>
      <c r="AN40" s="21" t="str">
        <f t="shared" si="5"/>
        <v>na</v>
      </c>
      <c r="AO40" s="21">
        <f t="shared" si="5"/>
        <v>0.56433075550267697</v>
      </c>
      <c r="AP40" s="21">
        <f t="shared" si="5"/>
        <v>0.46515057965340822</v>
      </c>
      <c r="AQ40" s="21">
        <f t="shared" si="5"/>
        <v>0.14444501831569651</v>
      </c>
      <c r="AR40" s="21" t="str">
        <f t="shared" si="5"/>
        <v>na</v>
      </c>
      <c r="AS40" s="21" t="str">
        <f t="shared" si="5"/>
        <v>na</v>
      </c>
      <c r="AT40" s="21" t="str">
        <f t="shared" si="5"/>
        <v>na</v>
      </c>
      <c r="AU40" s="53">
        <f t="shared" si="5"/>
        <v>5.2464030460971874E-2</v>
      </c>
    </row>
    <row r="41" spans="1:47" ht="16.5" x14ac:dyDescent="0.35">
      <c r="A41" s="1" t="s">
        <v>58</v>
      </c>
      <c r="B41" s="48"/>
      <c r="C41">
        <v>1</v>
      </c>
      <c r="D41">
        <v>1</v>
      </c>
      <c r="E41">
        <v>1</v>
      </c>
      <c r="G41" s="49"/>
      <c r="H41" t="s">
        <v>245</v>
      </c>
      <c r="I41" t="s">
        <v>246</v>
      </c>
      <c r="J41" s="19">
        <v>18</v>
      </c>
      <c r="K41" s="34"/>
      <c r="L41" s="21">
        <v>7.3410786313391467</v>
      </c>
      <c r="M41" s="61">
        <v>63.676000000000002</v>
      </c>
      <c r="N41" s="21">
        <v>0</v>
      </c>
      <c r="O41" s="21">
        <v>0</v>
      </c>
      <c r="P41" s="21">
        <f t="shared" si="6"/>
        <v>0.01</v>
      </c>
      <c r="Q41" s="21">
        <f t="shared" si="7"/>
        <v>0.01</v>
      </c>
      <c r="R41" s="25">
        <v>1</v>
      </c>
      <c r="S41">
        <v>1</v>
      </c>
      <c r="T41" s="3">
        <v>0.25</v>
      </c>
      <c r="U41">
        <v>0.375</v>
      </c>
      <c r="V41">
        <v>1</v>
      </c>
      <c r="W41">
        <v>0.25</v>
      </c>
      <c r="X41">
        <v>0.25</v>
      </c>
      <c r="Y41">
        <v>0</v>
      </c>
      <c r="Z41">
        <v>0</v>
      </c>
      <c r="AA41">
        <v>0</v>
      </c>
      <c r="AB41" s="52">
        <f t="shared" si="4"/>
        <v>-4.6051701859880909</v>
      </c>
      <c r="AC41" s="21">
        <f t="shared" si="4"/>
        <v>-9.0056661414878221</v>
      </c>
      <c r="AD41" s="21">
        <f t="shared" si="4"/>
        <v>-3.3492146807186116</v>
      </c>
      <c r="AE41" s="21">
        <f t="shared" si="4"/>
        <v>-5.1892405510402382</v>
      </c>
      <c r="AF41" s="21">
        <f t="shared" si="4"/>
        <v>-12.56326321775316</v>
      </c>
      <c r="AG41" s="21">
        <f t="shared" si="4"/>
        <v>-1.7502374349510512</v>
      </c>
      <c r="AH41" s="21">
        <f t="shared" si="4"/>
        <v>-2.2231856070287335</v>
      </c>
      <c r="AI41" s="21" t="str">
        <f t="shared" si="4"/>
        <v>na</v>
      </c>
      <c r="AJ41" s="21" t="str">
        <f t="shared" si="4"/>
        <v>na</v>
      </c>
      <c r="AK41" s="21" t="str">
        <f t="shared" si="4"/>
        <v>na</v>
      </c>
      <c r="AL41" s="52">
        <f t="shared" si="5"/>
        <v>1</v>
      </c>
      <c r="AM41" s="21">
        <f t="shared" si="5"/>
        <v>3.8241975308641978</v>
      </c>
      <c r="AN41" s="21">
        <f t="shared" si="5"/>
        <v>0.52892561983471076</v>
      </c>
      <c r="AO41" s="21">
        <f t="shared" si="5"/>
        <v>1.2697441998810231</v>
      </c>
      <c r="AP41" s="21">
        <f t="shared" si="5"/>
        <v>7.4424092744545316</v>
      </c>
      <c r="AQ41" s="21">
        <f t="shared" si="5"/>
        <v>0.14444501831569651</v>
      </c>
      <c r="AR41" s="21">
        <f t="shared" si="5"/>
        <v>0.23305588585017831</v>
      </c>
      <c r="AS41" s="21" t="str">
        <f t="shared" si="5"/>
        <v>na</v>
      </c>
      <c r="AT41" s="21" t="str">
        <f t="shared" si="5"/>
        <v>na</v>
      </c>
      <c r="AU41" s="53" t="str">
        <f t="shared" si="5"/>
        <v>na</v>
      </c>
    </row>
    <row r="42" spans="1:47" ht="16.5" x14ac:dyDescent="0.35">
      <c r="A42" s="1" t="s">
        <v>59</v>
      </c>
      <c r="B42" s="48">
        <v>1</v>
      </c>
      <c r="C42">
        <v>1</v>
      </c>
      <c r="D42">
        <v>1</v>
      </c>
      <c r="E42">
        <v>1</v>
      </c>
      <c r="G42" s="49">
        <v>1</v>
      </c>
      <c r="H42" t="s">
        <v>245</v>
      </c>
      <c r="I42" t="s">
        <v>246</v>
      </c>
      <c r="J42" s="19">
        <v>2</v>
      </c>
      <c r="K42" s="34"/>
      <c r="L42" s="21">
        <v>61.323176240439054</v>
      </c>
      <c r="M42" s="61">
        <v>63.676000000000002</v>
      </c>
      <c r="N42" s="21">
        <v>2.514822368887943</v>
      </c>
      <c r="O42" s="21">
        <v>2.3135260663427188</v>
      </c>
      <c r="P42" s="21">
        <f t="shared" si="6"/>
        <v>4.1009329964053043E-2</v>
      </c>
      <c r="Q42" s="21">
        <f t="shared" si="7"/>
        <v>3.7726781425536864E-2</v>
      </c>
      <c r="R42" s="25">
        <v>1</v>
      </c>
      <c r="S42">
        <v>0.125</v>
      </c>
      <c r="T42">
        <v>0</v>
      </c>
      <c r="U42">
        <v>0.375</v>
      </c>
      <c r="V42">
        <v>0.15</v>
      </c>
      <c r="W42">
        <v>1</v>
      </c>
      <c r="X42">
        <v>0</v>
      </c>
      <c r="Y42">
        <v>1</v>
      </c>
      <c r="Z42">
        <v>0</v>
      </c>
      <c r="AA42">
        <v>0</v>
      </c>
      <c r="AB42" s="52">
        <f t="shared" si="4"/>
        <v>-3.1939556780668465</v>
      </c>
      <c r="AC42" s="21">
        <f t="shared" si="4"/>
        <v>-0.78074472130522909</v>
      </c>
      <c r="AD42" s="21" t="str">
        <f t="shared" si="4"/>
        <v>na</v>
      </c>
      <c r="AE42" s="21">
        <f t="shared" si="4"/>
        <v>-3.5990427396753244</v>
      </c>
      <c r="AF42" s="21">
        <f t="shared" si="4"/>
        <v>-1.307004006436566</v>
      </c>
      <c r="AG42" s="21">
        <f t="shared" si="4"/>
        <v>-4.8555693427669722</v>
      </c>
      <c r="AH42" s="21" t="str">
        <f t="shared" si="4"/>
        <v>na</v>
      </c>
      <c r="AI42" s="21">
        <f t="shared" si="4"/>
        <v>-4.0138600092181056</v>
      </c>
      <c r="AJ42" s="21" t="str">
        <f t="shared" si="4"/>
        <v>na</v>
      </c>
      <c r="AK42" s="21" t="str">
        <f t="shared" si="4"/>
        <v>na</v>
      </c>
      <c r="AL42" s="52">
        <f t="shared" si="5"/>
        <v>0.84631914374193484</v>
      </c>
      <c r="AM42" s="21">
        <f t="shared" si="5"/>
        <v>5.0570180934703265E-2</v>
      </c>
      <c r="AN42" s="21" t="str">
        <f t="shared" si="5"/>
        <v>na</v>
      </c>
      <c r="AO42" s="21">
        <f t="shared" si="5"/>
        <v>1.0746088240145957</v>
      </c>
      <c r="AP42" s="21">
        <f t="shared" si="5"/>
        <v>0.14171970250200133</v>
      </c>
      <c r="AQ42" s="21">
        <f t="shared" si="5"/>
        <v>1.9559453474996535</v>
      </c>
      <c r="AR42" s="21" t="str">
        <f t="shared" si="5"/>
        <v>na</v>
      </c>
      <c r="AS42" s="21">
        <f t="shared" si="5"/>
        <v>1.336598093984708</v>
      </c>
      <c r="AT42" s="21" t="str">
        <f t="shared" si="5"/>
        <v>na</v>
      </c>
      <c r="AU42" s="53" t="str">
        <f t="shared" si="5"/>
        <v>na</v>
      </c>
    </row>
    <row r="43" spans="1:47" ht="16.5" x14ac:dyDescent="0.35">
      <c r="A43" s="1" t="s">
        <v>14</v>
      </c>
      <c r="B43" s="48">
        <v>1</v>
      </c>
      <c r="C43">
        <v>1</v>
      </c>
      <c r="G43" s="49"/>
      <c r="H43" t="s">
        <v>245</v>
      </c>
      <c r="I43" t="s">
        <v>246</v>
      </c>
      <c r="J43" s="19">
        <v>15</v>
      </c>
      <c r="K43" s="34"/>
      <c r="L43" s="21">
        <v>18.646855588923302</v>
      </c>
      <c r="M43" s="61">
        <v>63.676000000000002</v>
      </c>
      <c r="N43" s="21">
        <v>0</v>
      </c>
      <c r="O43" s="21">
        <v>0</v>
      </c>
      <c r="P43" s="21">
        <f t="shared" si="6"/>
        <v>0.01</v>
      </c>
      <c r="Q43" s="21">
        <f t="shared" si="7"/>
        <v>0.01</v>
      </c>
      <c r="R43" s="25">
        <v>1</v>
      </c>
      <c r="S43">
        <v>0</v>
      </c>
      <c r="T43">
        <v>0</v>
      </c>
      <c r="U43" s="3">
        <v>0.25</v>
      </c>
      <c r="V43">
        <v>0.1</v>
      </c>
      <c r="W43" s="3">
        <v>1</v>
      </c>
      <c r="X43" s="3">
        <v>1</v>
      </c>
      <c r="Y43">
        <v>1</v>
      </c>
      <c r="Z43">
        <v>0</v>
      </c>
      <c r="AA43">
        <v>0</v>
      </c>
      <c r="AB43" s="52">
        <f t="shared" si="4"/>
        <v>-4.6051701859880909</v>
      </c>
      <c r="AC43" s="21" t="str">
        <f t="shared" si="4"/>
        <v>na</v>
      </c>
      <c r="AD43" s="21" t="str">
        <f t="shared" si="4"/>
        <v>na</v>
      </c>
      <c r="AE43" s="21">
        <f t="shared" si="4"/>
        <v>-3.4594937006934927</v>
      </c>
      <c r="AF43" s="21">
        <f t="shared" si="4"/>
        <v>-1.2563263217753162</v>
      </c>
      <c r="AG43" s="21">
        <f t="shared" si="4"/>
        <v>-7.0009497398042049</v>
      </c>
      <c r="AH43" s="21">
        <f t="shared" si="4"/>
        <v>-8.8927424281149339</v>
      </c>
      <c r="AI43" s="21">
        <f t="shared" si="4"/>
        <v>-5.7873403103605128</v>
      </c>
      <c r="AJ43" s="21" t="str">
        <f t="shared" si="4"/>
        <v>na</v>
      </c>
      <c r="AK43" s="21" t="str">
        <f t="shared" si="4"/>
        <v>na</v>
      </c>
      <c r="AL43" s="52">
        <f t="shared" si="5"/>
        <v>1</v>
      </c>
      <c r="AM43" s="21" t="str">
        <f t="shared" si="5"/>
        <v>na</v>
      </c>
      <c r="AN43" s="21" t="str">
        <f t="shared" si="5"/>
        <v>na</v>
      </c>
      <c r="AO43" s="21">
        <f t="shared" si="5"/>
        <v>0.56433075550267697</v>
      </c>
      <c r="AP43" s="21">
        <f t="shared" si="5"/>
        <v>7.4424092744545325E-2</v>
      </c>
      <c r="AQ43" s="21">
        <f t="shared" si="5"/>
        <v>2.3111202930511441</v>
      </c>
      <c r="AR43" s="21">
        <f t="shared" si="5"/>
        <v>3.7288941736028529</v>
      </c>
      <c r="AS43" s="21">
        <f t="shared" si="5"/>
        <v>1.5793074088753833</v>
      </c>
      <c r="AT43" s="21" t="str">
        <f t="shared" si="5"/>
        <v>na</v>
      </c>
      <c r="AU43" s="53" t="str">
        <f t="shared" si="5"/>
        <v>na</v>
      </c>
    </row>
    <row r="44" spans="1:47" ht="16.5" x14ac:dyDescent="0.35">
      <c r="A44" s="1" t="s">
        <v>60</v>
      </c>
      <c r="B44" s="48"/>
      <c r="D44">
        <v>1</v>
      </c>
      <c r="E44">
        <v>1</v>
      </c>
      <c r="F44">
        <v>1</v>
      </c>
      <c r="G44" s="49"/>
      <c r="H44" t="s">
        <v>245</v>
      </c>
      <c r="I44" t="s">
        <v>246</v>
      </c>
      <c r="J44" s="19">
        <v>4</v>
      </c>
      <c r="K44" s="34"/>
      <c r="L44" s="21">
        <v>351.48907050570222</v>
      </c>
      <c r="M44" s="61">
        <v>63.676000000000002</v>
      </c>
      <c r="N44" s="21">
        <v>0.71140437158469938</v>
      </c>
      <c r="O44" s="21">
        <v>0.48543875658986507</v>
      </c>
      <c r="P44" s="21">
        <f t="shared" si="6"/>
        <v>0.01</v>
      </c>
      <c r="Q44" s="21">
        <f t="shared" si="7"/>
        <v>1.3810920376313375E-3</v>
      </c>
      <c r="R44" s="25">
        <v>1</v>
      </c>
      <c r="S44">
        <v>0.25</v>
      </c>
      <c r="T44">
        <v>0.25</v>
      </c>
      <c r="U44">
        <v>0.25</v>
      </c>
      <c r="V44">
        <v>0.05</v>
      </c>
      <c r="W44">
        <v>1</v>
      </c>
      <c r="X44">
        <v>0</v>
      </c>
      <c r="Y44">
        <v>1</v>
      </c>
      <c r="Z44">
        <v>1</v>
      </c>
      <c r="AA44">
        <v>1</v>
      </c>
      <c r="AB44" s="52">
        <f t="shared" si="4"/>
        <v>-4.6051701859880909</v>
      </c>
      <c r="AC44" s="21">
        <f t="shared" si="4"/>
        <v>-2.2514165353719555</v>
      </c>
      <c r="AD44" s="21">
        <f t="shared" si="4"/>
        <v>-3.3492146807186116</v>
      </c>
      <c r="AE44" s="21">
        <f t="shared" si="4"/>
        <v>-3.4594937006934927</v>
      </c>
      <c r="AF44" s="21">
        <f t="shared" si="4"/>
        <v>-0.62816316088765811</v>
      </c>
      <c r="AG44" s="21">
        <f t="shared" si="4"/>
        <v>-7.0009497398042049</v>
      </c>
      <c r="AH44" s="21" t="str">
        <f t="shared" si="4"/>
        <v>na</v>
      </c>
      <c r="AI44" s="21">
        <f t="shared" si="4"/>
        <v>-5.7873403103605128</v>
      </c>
      <c r="AJ44" s="21">
        <f t="shared" si="4"/>
        <v>-6.2797775263473969</v>
      </c>
      <c r="AK44" s="21">
        <f t="shared" si="4"/>
        <v>-8.438524139687674</v>
      </c>
      <c r="AL44" s="52">
        <f t="shared" si="5"/>
        <v>1.9074152164086797E-2</v>
      </c>
      <c r="AM44" s="21">
        <f t="shared" si="5"/>
        <v>4.5589578505767945E-3</v>
      </c>
      <c r="AN44" s="21">
        <f t="shared" si="5"/>
        <v>1.00888077562112E-2</v>
      </c>
      <c r="AO44" s="21">
        <f t="shared" si="5"/>
        <v>1.0764130701332123E-2</v>
      </c>
      <c r="AP44" s="21">
        <f t="shared" si="5"/>
        <v>3.5489411742089139E-4</v>
      </c>
      <c r="AQ44" s="21">
        <f t="shared" si="5"/>
        <v>4.4082660139166396E-2</v>
      </c>
      <c r="AR44" s="21" t="str">
        <f t="shared" si="5"/>
        <v>na</v>
      </c>
      <c r="AS44" s="21">
        <f t="shared" si="5"/>
        <v>3.0123949830758705E-2</v>
      </c>
      <c r="AT44" s="21">
        <f t="shared" si="5"/>
        <v>3.5468464767929996E-2</v>
      </c>
      <c r="AU44" s="53">
        <f t="shared" si="5"/>
        <v>6.4045241609847189E-2</v>
      </c>
    </row>
    <row r="45" spans="1:47" ht="16.5" x14ac:dyDescent="0.35">
      <c r="A45" s="1" t="s">
        <v>85</v>
      </c>
      <c r="B45" s="48"/>
      <c r="G45" s="49">
        <v>1</v>
      </c>
      <c r="H45" t="s">
        <v>245</v>
      </c>
      <c r="I45" t="s">
        <v>246</v>
      </c>
      <c r="J45" s="19">
        <v>20</v>
      </c>
      <c r="K45" s="34"/>
      <c r="L45" s="21">
        <v>1.2705564996307084</v>
      </c>
      <c r="M45" s="61">
        <v>63.676000000000002</v>
      </c>
      <c r="N45" s="21">
        <v>0</v>
      </c>
      <c r="O45" s="21">
        <v>0</v>
      </c>
      <c r="P45" s="21">
        <f t="shared" si="6"/>
        <v>0.01</v>
      </c>
      <c r="Q45" s="21">
        <f t="shared" si="7"/>
        <v>0.01</v>
      </c>
      <c r="R45" s="25">
        <v>1</v>
      </c>
      <c r="S45" s="3">
        <v>1</v>
      </c>
      <c r="T45" s="3">
        <v>0.25</v>
      </c>
      <c r="U45" s="3">
        <v>0.375</v>
      </c>
      <c r="V45" s="3">
        <v>0.1</v>
      </c>
      <c r="W45" s="3">
        <v>0.05</v>
      </c>
      <c r="X45" s="3">
        <v>0.25</v>
      </c>
      <c r="Y45" s="3">
        <v>0</v>
      </c>
      <c r="Z45" s="3">
        <v>0</v>
      </c>
      <c r="AA45" s="3">
        <v>1</v>
      </c>
      <c r="AB45" s="52">
        <f t="shared" ref="AB45:AK70" si="8">IF(R45&gt;0,(R45/R$83)*LN($P45),"na")</f>
        <v>-4.6051701859880909</v>
      </c>
      <c r="AC45" s="21">
        <f t="shared" si="8"/>
        <v>-9.0056661414878221</v>
      </c>
      <c r="AD45" s="21">
        <f t="shared" si="8"/>
        <v>-3.3492146807186116</v>
      </c>
      <c r="AE45" s="21">
        <f t="shared" si="8"/>
        <v>-5.1892405510402382</v>
      </c>
      <c r="AF45" s="21">
        <f t="shared" si="8"/>
        <v>-1.2563263217753162</v>
      </c>
      <c r="AG45" s="21">
        <f t="shared" si="8"/>
        <v>-0.35004748699021027</v>
      </c>
      <c r="AH45" s="21">
        <f t="shared" si="8"/>
        <v>-2.2231856070287335</v>
      </c>
      <c r="AI45" s="21" t="str">
        <f t="shared" si="8"/>
        <v>na</v>
      </c>
      <c r="AJ45" s="21" t="str">
        <f t="shared" si="8"/>
        <v>na</v>
      </c>
      <c r="AK45" s="21">
        <f t="shared" si="8"/>
        <v>-8.438524139687674</v>
      </c>
      <c r="AL45" s="52">
        <f t="shared" ref="AL45:AU70" si="9">IF(R45&gt;0,(((R45/R$83)^2)*($Q45^2))/($P45^2),"na")</f>
        <v>1</v>
      </c>
      <c r="AM45" s="21">
        <f t="shared" si="9"/>
        <v>3.8241975308641978</v>
      </c>
      <c r="AN45" s="21">
        <f t="shared" si="9"/>
        <v>0.52892561983471076</v>
      </c>
      <c r="AO45" s="21">
        <f t="shared" si="9"/>
        <v>1.2697441998810231</v>
      </c>
      <c r="AP45" s="21">
        <f t="shared" si="9"/>
        <v>7.4424092744545325E-2</v>
      </c>
      <c r="AQ45" s="21">
        <f t="shared" si="9"/>
        <v>5.7778007326278608E-3</v>
      </c>
      <c r="AR45" s="21">
        <f t="shared" si="9"/>
        <v>0.23305588585017831</v>
      </c>
      <c r="AS45" s="21" t="str">
        <f t="shared" si="9"/>
        <v>na</v>
      </c>
      <c r="AT45" s="21" t="str">
        <f t="shared" si="9"/>
        <v>na</v>
      </c>
      <c r="AU45" s="53">
        <f t="shared" si="9"/>
        <v>3.3576979495021999</v>
      </c>
    </row>
    <row r="46" spans="1:47" ht="16.5" x14ac:dyDescent="0.35">
      <c r="A46" s="1" t="s">
        <v>183</v>
      </c>
      <c r="B46" s="48"/>
      <c r="D46">
        <v>1</v>
      </c>
      <c r="F46">
        <v>1</v>
      </c>
      <c r="G46" s="49"/>
      <c r="H46" t="s">
        <v>245</v>
      </c>
      <c r="I46" t="s">
        <v>246</v>
      </c>
      <c r="J46" s="19">
        <v>18</v>
      </c>
      <c r="K46" s="34"/>
      <c r="L46" s="21">
        <v>0.4996949678828409</v>
      </c>
      <c r="M46" s="61">
        <v>63.676000000000002</v>
      </c>
      <c r="N46" s="21">
        <v>0</v>
      </c>
      <c r="O46" s="21">
        <v>0</v>
      </c>
      <c r="P46" s="21">
        <f t="shared" si="6"/>
        <v>0.01</v>
      </c>
      <c r="Q46" s="21">
        <f t="shared" si="7"/>
        <v>0.01</v>
      </c>
      <c r="R46" s="23">
        <v>1</v>
      </c>
      <c r="S46">
        <v>0</v>
      </c>
      <c r="T46">
        <v>0.125</v>
      </c>
      <c r="U46">
        <v>0.25</v>
      </c>
      <c r="V46">
        <v>1</v>
      </c>
      <c r="W46">
        <v>0.25</v>
      </c>
      <c r="X46" s="3">
        <v>0.25</v>
      </c>
      <c r="Y46">
        <v>1</v>
      </c>
      <c r="Z46">
        <v>0</v>
      </c>
      <c r="AA46">
        <v>0.25</v>
      </c>
      <c r="AB46" s="52">
        <f t="shared" si="8"/>
        <v>-4.6051701859880909</v>
      </c>
      <c r="AC46" s="21" t="str">
        <f t="shared" si="8"/>
        <v>na</v>
      </c>
      <c r="AD46" s="21">
        <f t="shared" si="8"/>
        <v>-1.6746073403593058</v>
      </c>
      <c r="AE46" s="21">
        <f t="shared" si="8"/>
        <v>-3.4594937006934927</v>
      </c>
      <c r="AF46" s="21">
        <f t="shared" si="8"/>
        <v>-12.56326321775316</v>
      </c>
      <c r="AG46" s="21">
        <f t="shared" si="8"/>
        <v>-1.7502374349510512</v>
      </c>
      <c r="AH46" s="21">
        <f t="shared" si="8"/>
        <v>-2.2231856070287335</v>
      </c>
      <c r="AI46" s="21">
        <f t="shared" si="8"/>
        <v>-5.7873403103605128</v>
      </c>
      <c r="AJ46" s="21" t="str">
        <f t="shared" si="8"/>
        <v>na</v>
      </c>
      <c r="AK46" s="21">
        <f t="shared" si="8"/>
        <v>-2.1096310349219185</v>
      </c>
      <c r="AL46" s="52">
        <f t="shared" si="9"/>
        <v>1</v>
      </c>
      <c r="AM46" s="21" t="str">
        <f t="shared" si="9"/>
        <v>na</v>
      </c>
      <c r="AN46" s="21">
        <f t="shared" si="9"/>
        <v>0.13223140495867769</v>
      </c>
      <c r="AO46" s="21">
        <f t="shared" si="9"/>
        <v>0.56433075550267697</v>
      </c>
      <c r="AP46" s="21">
        <f t="shared" si="9"/>
        <v>7.4424092744545316</v>
      </c>
      <c r="AQ46" s="21">
        <f t="shared" si="9"/>
        <v>0.14444501831569651</v>
      </c>
      <c r="AR46" s="21">
        <f t="shared" si="9"/>
        <v>0.23305588585017831</v>
      </c>
      <c r="AS46" s="21">
        <f t="shared" si="9"/>
        <v>1.5793074088753833</v>
      </c>
      <c r="AT46" s="21" t="str">
        <f t="shared" si="9"/>
        <v>na</v>
      </c>
      <c r="AU46" s="53">
        <f t="shared" si="9"/>
        <v>0.20985612184388749</v>
      </c>
    </row>
    <row r="47" spans="1:47" ht="16.5" x14ac:dyDescent="0.35">
      <c r="A47" s="1" t="s">
        <v>61</v>
      </c>
      <c r="B47" s="48">
        <v>1</v>
      </c>
      <c r="D47">
        <v>1</v>
      </c>
      <c r="E47">
        <v>1</v>
      </c>
      <c r="F47">
        <v>1</v>
      </c>
      <c r="G47" s="49">
        <v>1</v>
      </c>
      <c r="H47" t="s">
        <v>245</v>
      </c>
      <c r="I47" t="s">
        <v>246</v>
      </c>
      <c r="J47" s="19">
        <v>9</v>
      </c>
      <c r="K47" s="34"/>
      <c r="L47" s="21">
        <v>14.920555543307445</v>
      </c>
      <c r="M47" s="61">
        <v>63.676000000000002</v>
      </c>
      <c r="N47" s="21">
        <v>0</v>
      </c>
      <c r="O47" s="21">
        <v>0</v>
      </c>
      <c r="P47" s="21">
        <f t="shared" si="6"/>
        <v>0.01</v>
      </c>
      <c r="Q47" s="21">
        <f t="shared" si="7"/>
        <v>0.01</v>
      </c>
      <c r="R47" s="25">
        <v>1</v>
      </c>
      <c r="S47">
        <v>0</v>
      </c>
      <c r="T47">
        <v>0.25</v>
      </c>
      <c r="U47">
        <v>0.25</v>
      </c>
      <c r="V47">
        <v>0.15</v>
      </c>
      <c r="W47">
        <v>1</v>
      </c>
      <c r="X47">
        <v>0</v>
      </c>
      <c r="Y47">
        <v>1</v>
      </c>
      <c r="Z47">
        <v>0</v>
      </c>
      <c r="AA47">
        <v>0</v>
      </c>
      <c r="AB47" s="52">
        <f t="shared" si="8"/>
        <v>-4.6051701859880909</v>
      </c>
      <c r="AC47" s="21" t="str">
        <f t="shared" si="8"/>
        <v>na</v>
      </c>
      <c r="AD47" s="21">
        <f t="shared" si="8"/>
        <v>-3.3492146807186116</v>
      </c>
      <c r="AE47" s="21">
        <f t="shared" si="8"/>
        <v>-3.4594937006934927</v>
      </c>
      <c r="AF47" s="21">
        <f t="shared" si="8"/>
        <v>-1.8844894826629741</v>
      </c>
      <c r="AG47" s="21">
        <f t="shared" si="8"/>
        <v>-7.0009497398042049</v>
      </c>
      <c r="AH47" s="21" t="str">
        <f t="shared" si="8"/>
        <v>na</v>
      </c>
      <c r="AI47" s="21">
        <f t="shared" si="8"/>
        <v>-5.7873403103605128</v>
      </c>
      <c r="AJ47" s="21" t="str">
        <f t="shared" si="8"/>
        <v>na</v>
      </c>
      <c r="AK47" s="21" t="str">
        <f t="shared" si="8"/>
        <v>na</v>
      </c>
      <c r="AL47" s="52">
        <f t="shared" si="9"/>
        <v>1</v>
      </c>
      <c r="AM47" s="21" t="str">
        <f t="shared" si="9"/>
        <v>na</v>
      </c>
      <c r="AN47" s="21">
        <f t="shared" si="9"/>
        <v>0.52892561983471076</v>
      </c>
      <c r="AO47" s="21">
        <f t="shared" si="9"/>
        <v>0.56433075550267697</v>
      </c>
      <c r="AP47" s="21">
        <f t="shared" si="9"/>
        <v>0.16745420867522695</v>
      </c>
      <c r="AQ47" s="21">
        <f t="shared" si="9"/>
        <v>2.3111202930511441</v>
      </c>
      <c r="AR47" s="21" t="str">
        <f t="shared" si="9"/>
        <v>na</v>
      </c>
      <c r="AS47" s="21">
        <f t="shared" si="9"/>
        <v>1.5793074088753833</v>
      </c>
      <c r="AT47" s="21" t="str">
        <f t="shared" si="9"/>
        <v>na</v>
      </c>
      <c r="AU47" s="53" t="str">
        <f t="shared" si="9"/>
        <v>na</v>
      </c>
    </row>
    <row r="48" spans="1:47" ht="16.5" x14ac:dyDescent="0.35">
      <c r="A48" s="1" t="s">
        <v>98</v>
      </c>
      <c r="B48" s="48">
        <v>1</v>
      </c>
      <c r="C48">
        <v>1</v>
      </c>
      <c r="D48">
        <v>1</v>
      </c>
      <c r="G48" s="49">
        <v>1</v>
      </c>
      <c r="H48" t="s">
        <v>245</v>
      </c>
      <c r="I48" t="s">
        <v>246</v>
      </c>
      <c r="J48" s="19">
        <v>3</v>
      </c>
      <c r="K48" s="34"/>
      <c r="L48" s="21">
        <v>12.587673504779335</v>
      </c>
      <c r="M48" s="61">
        <v>63.676000000000002</v>
      </c>
      <c r="N48" s="21">
        <v>0</v>
      </c>
      <c r="O48" s="21">
        <v>0</v>
      </c>
      <c r="P48" s="21">
        <f t="shared" si="6"/>
        <v>0.01</v>
      </c>
      <c r="Q48" s="21">
        <f t="shared" si="7"/>
        <v>0.01</v>
      </c>
      <c r="R48" s="23">
        <v>1</v>
      </c>
      <c r="S48">
        <v>0.25</v>
      </c>
      <c r="T48">
        <v>0</v>
      </c>
      <c r="U48">
        <v>1</v>
      </c>
      <c r="V48">
        <v>0.3</v>
      </c>
      <c r="W48">
        <v>0.25</v>
      </c>
      <c r="X48">
        <v>0.25</v>
      </c>
      <c r="Y48">
        <v>0</v>
      </c>
      <c r="Z48">
        <v>0</v>
      </c>
      <c r="AA48">
        <v>0.125</v>
      </c>
      <c r="AB48" s="52">
        <f t="shared" si="8"/>
        <v>-4.6051701859880909</v>
      </c>
      <c r="AC48" s="21">
        <f t="shared" si="8"/>
        <v>-2.2514165353719555</v>
      </c>
      <c r="AD48" s="21" t="str">
        <f t="shared" si="8"/>
        <v>na</v>
      </c>
      <c r="AE48" s="21">
        <f t="shared" si="8"/>
        <v>-13.837974802773971</v>
      </c>
      <c r="AF48" s="21">
        <f t="shared" si="8"/>
        <v>-3.7689789653259482</v>
      </c>
      <c r="AG48" s="21">
        <f t="shared" si="8"/>
        <v>-1.7502374349510512</v>
      </c>
      <c r="AH48" s="21">
        <f t="shared" si="8"/>
        <v>-2.2231856070287335</v>
      </c>
      <c r="AI48" s="21" t="str">
        <f t="shared" si="8"/>
        <v>na</v>
      </c>
      <c r="AJ48" s="21" t="str">
        <f t="shared" si="8"/>
        <v>na</v>
      </c>
      <c r="AK48" s="21">
        <f t="shared" si="8"/>
        <v>-1.0548155174609593</v>
      </c>
      <c r="AL48" s="52">
        <f t="shared" si="9"/>
        <v>1</v>
      </c>
      <c r="AM48" s="21">
        <f t="shared" si="9"/>
        <v>0.23901234567901236</v>
      </c>
      <c r="AN48" s="21" t="str">
        <f t="shared" si="9"/>
        <v>na</v>
      </c>
      <c r="AO48" s="21">
        <f t="shared" si="9"/>
        <v>9.0292920880428316</v>
      </c>
      <c r="AP48" s="21">
        <f t="shared" si="9"/>
        <v>0.6698168347009078</v>
      </c>
      <c r="AQ48" s="21">
        <f t="shared" si="9"/>
        <v>0.14444501831569651</v>
      </c>
      <c r="AR48" s="21">
        <f t="shared" si="9"/>
        <v>0.23305588585017831</v>
      </c>
      <c r="AS48" s="21" t="str">
        <f t="shared" si="9"/>
        <v>na</v>
      </c>
      <c r="AT48" s="21" t="str">
        <f t="shared" si="9"/>
        <v>na</v>
      </c>
      <c r="AU48" s="53">
        <f t="shared" si="9"/>
        <v>5.2464030460971874E-2</v>
      </c>
    </row>
    <row r="49" spans="1:47" ht="16.5" x14ac:dyDescent="0.35">
      <c r="A49" s="1" t="s">
        <v>107</v>
      </c>
      <c r="B49" s="48"/>
      <c r="D49">
        <v>1</v>
      </c>
      <c r="G49" s="49"/>
      <c r="H49" t="s">
        <v>245</v>
      </c>
      <c r="I49" t="s">
        <v>246</v>
      </c>
      <c r="J49" s="19">
        <v>18</v>
      </c>
      <c r="K49" s="34"/>
      <c r="L49" s="21">
        <v>7.5344623537800484</v>
      </c>
      <c r="M49" s="61">
        <v>63.676000000000002</v>
      </c>
      <c r="N49" s="21">
        <v>0</v>
      </c>
      <c r="O49" s="21">
        <v>0</v>
      </c>
      <c r="P49" s="21">
        <f t="shared" si="6"/>
        <v>0.01</v>
      </c>
      <c r="Q49" s="21">
        <f t="shared" si="7"/>
        <v>0.01</v>
      </c>
      <c r="R49" s="23">
        <v>1</v>
      </c>
      <c r="S49">
        <v>1</v>
      </c>
      <c r="T49">
        <v>0.25</v>
      </c>
      <c r="U49">
        <v>0.25</v>
      </c>
      <c r="V49">
        <v>0.3</v>
      </c>
      <c r="W49">
        <v>0.25</v>
      </c>
      <c r="X49">
        <v>0</v>
      </c>
      <c r="Y49">
        <v>0</v>
      </c>
      <c r="Z49">
        <v>0</v>
      </c>
      <c r="AA49">
        <v>0</v>
      </c>
      <c r="AB49" s="52">
        <f t="shared" si="8"/>
        <v>-4.6051701859880909</v>
      </c>
      <c r="AC49" s="21">
        <f t="shared" si="8"/>
        <v>-9.0056661414878221</v>
      </c>
      <c r="AD49" s="21">
        <f t="shared" si="8"/>
        <v>-3.3492146807186116</v>
      </c>
      <c r="AE49" s="21">
        <f t="shared" si="8"/>
        <v>-3.4594937006934927</v>
      </c>
      <c r="AF49" s="21">
        <f t="shared" si="8"/>
        <v>-3.7689789653259482</v>
      </c>
      <c r="AG49" s="21">
        <f t="shared" si="8"/>
        <v>-1.7502374349510512</v>
      </c>
      <c r="AH49" s="21" t="str">
        <f t="shared" si="8"/>
        <v>na</v>
      </c>
      <c r="AI49" s="21" t="str">
        <f t="shared" si="8"/>
        <v>na</v>
      </c>
      <c r="AJ49" s="21" t="str">
        <f t="shared" si="8"/>
        <v>na</v>
      </c>
      <c r="AK49" s="21" t="str">
        <f t="shared" si="8"/>
        <v>na</v>
      </c>
      <c r="AL49" s="52">
        <f t="shared" si="9"/>
        <v>1</v>
      </c>
      <c r="AM49" s="21">
        <f t="shared" si="9"/>
        <v>3.8241975308641978</v>
      </c>
      <c r="AN49" s="21">
        <f t="shared" si="9"/>
        <v>0.52892561983471076</v>
      </c>
      <c r="AO49" s="21">
        <f t="shared" si="9"/>
        <v>0.56433075550267697</v>
      </c>
      <c r="AP49" s="21">
        <f t="shared" si="9"/>
        <v>0.6698168347009078</v>
      </c>
      <c r="AQ49" s="21">
        <f t="shared" si="9"/>
        <v>0.14444501831569651</v>
      </c>
      <c r="AR49" s="21" t="str">
        <f t="shared" si="9"/>
        <v>na</v>
      </c>
      <c r="AS49" s="21" t="str">
        <f t="shared" si="9"/>
        <v>na</v>
      </c>
      <c r="AT49" s="21" t="str">
        <f t="shared" si="9"/>
        <v>na</v>
      </c>
      <c r="AU49" s="53" t="str">
        <f t="shared" si="9"/>
        <v>na</v>
      </c>
    </row>
    <row r="50" spans="1:47" ht="16.5" x14ac:dyDescent="0.35">
      <c r="A50" s="1" t="s">
        <v>108</v>
      </c>
      <c r="B50" s="48">
        <v>1</v>
      </c>
      <c r="D50">
        <v>1</v>
      </c>
      <c r="E50">
        <v>1</v>
      </c>
      <c r="F50">
        <v>1</v>
      </c>
      <c r="G50" s="49">
        <v>1</v>
      </c>
      <c r="H50" t="s">
        <v>245</v>
      </c>
      <c r="I50" t="s">
        <v>246</v>
      </c>
      <c r="J50" s="19">
        <v>2</v>
      </c>
      <c r="K50" s="34"/>
      <c r="L50" s="21">
        <v>385.97051440084647</v>
      </c>
      <c r="M50" s="61">
        <v>63.676000000000002</v>
      </c>
      <c r="N50" s="21">
        <v>10.125686608473494</v>
      </c>
      <c r="O50" s="21">
        <v>9.7772716695563844</v>
      </c>
      <c r="P50" s="21">
        <f t="shared" si="6"/>
        <v>2.6234352704874099E-2</v>
      </c>
      <c r="Q50" s="21">
        <f t="shared" si="7"/>
        <v>2.5331654374515976E-2</v>
      </c>
      <c r="R50" s="23">
        <v>1</v>
      </c>
      <c r="S50">
        <v>0.125</v>
      </c>
      <c r="T50">
        <v>0.125</v>
      </c>
      <c r="U50">
        <v>0.125</v>
      </c>
      <c r="V50">
        <v>0.15</v>
      </c>
      <c r="W50">
        <v>1</v>
      </c>
      <c r="X50">
        <v>0</v>
      </c>
      <c r="Y50">
        <v>1</v>
      </c>
      <c r="Z50">
        <v>0</v>
      </c>
      <c r="AA50">
        <v>1</v>
      </c>
      <c r="AB50" s="52">
        <f t="shared" si="8"/>
        <v>-3.6406855551086181</v>
      </c>
      <c r="AC50" s="21">
        <f t="shared" si="8"/>
        <v>-0.88994535791543994</v>
      </c>
      <c r="AD50" s="21">
        <f t="shared" si="8"/>
        <v>-1.3238856564031338</v>
      </c>
      <c r="AE50" s="21">
        <f t="shared" si="8"/>
        <v>-1.3674770133822614</v>
      </c>
      <c r="AF50" s="21">
        <f t="shared" si="8"/>
        <v>-1.4898110951817372</v>
      </c>
      <c r="AG50" s="21">
        <f t="shared" si="8"/>
        <v>-5.5347045951305738</v>
      </c>
      <c r="AH50" s="21" t="str">
        <f t="shared" si="8"/>
        <v>na</v>
      </c>
      <c r="AI50" s="21">
        <f t="shared" si="8"/>
        <v>-4.5752676707878415</v>
      </c>
      <c r="AJ50" s="21" t="str">
        <f t="shared" si="8"/>
        <v>na</v>
      </c>
      <c r="AK50" s="21">
        <f t="shared" si="8"/>
        <v>-6.6712003467912107</v>
      </c>
      <c r="AL50" s="52">
        <f t="shared" si="9"/>
        <v>0.93236594334797462</v>
      </c>
      <c r="AM50" s="21">
        <f t="shared" si="9"/>
        <v>5.5711742787706131E-2</v>
      </c>
      <c r="AN50" s="21">
        <f t="shared" si="9"/>
        <v>0.12328805862452558</v>
      </c>
      <c r="AO50" s="21">
        <f t="shared" si="9"/>
        <v>0.13154069430363216</v>
      </c>
      <c r="AP50" s="21">
        <f t="shared" si="9"/>
        <v>0.15612860123906658</v>
      </c>
      <c r="AQ50" s="21">
        <f t="shared" si="9"/>
        <v>2.1548098522212777</v>
      </c>
      <c r="AR50" s="21" t="str">
        <f t="shared" si="9"/>
        <v>na</v>
      </c>
      <c r="AS50" s="21">
        <f t="shared" si="9"/>
        <v>1.4724924421125425</v>
      </c>
      <c r="AT50" s="21" t="str">
        <f t="shared" si="9"/>
        <v>na</v>
      </c>
      <c r="AU50" s="53">
        <f t="shared" si="9"/>
        <v>3.1306032161651784</v>
      </c>
    </row>
    <row r="51" spans="1:47" ht="16.5" x14ac:dyDescent="0.35">
      <c r="A51" s="1" t="s">
        <v>109</v>
      </c>
      <c r="B51" s="48"/>
      <c r="D51">
        <v>1</v>
      </c>
      <c r="G51" s="49"/>
      <c r="H51" t="s">
        <v>245</v>
      </c>
      <c r="I51" t="s">
        <v>246</v>
      </c>
      <c r="J51" s="19">
        <v>9</v>
      </c>
      <c r="K51" s="34"/>
      <c r="L51" s="21">
        <v>0.52716225402119254</v>
      </c>
      <c r="M51" s="61">
        <v>63.676000000000002</v>
      </c>
      <c r="N51" s="21">
        <v>0</v>
      </c>
      <c r="O51" s="21">
        <v>0</v>
      </c>
      <c r="P51" s="21">
        <f t="shared" si="6"/>
        <v>0.01</v>
      </c>
      <c r="Q51" s="21">
        <f t="shared" si="7"/>
        <v>0.01</v>
      </c>
      <c r="R51" s="23">
        <v>1</v>
      </c>
      <c r="S51">
        <v>0.25</v>
      </c>
      <c r="T51">
        <v>0</v>
      </c>
      <c r="U51">
        <v>0.375</v>
      </c>
      <c r="V51">
        <v>1</v>
      </c>
      <c r="W51">
        <v>1</v>
      </c>
      <c r="X51">
        <v>0</v>
      </c>
      <c r="Y51">
        <v>1</v>
      </c>
      <c r="Z51">
        <v>1</v>
      </c>
      <c r="AA51">
        <v>0</v>
      </c>
      <c r="AB51" s="52">
        <f t="shared" si="8"/>
        <v>-4.6051701859880909</v>
      </c>
      <c r="AC51" s="21">
        <f t="shared" si="8"/>
        <v>-2.2514165353719555</v>
      </c>
      <c r="AD51" s="21" t="str">
        <f t="shared" si="8"/>
        <v>na</v>
      </c>
      <c r="AE51" s="21">
        <f t="shared" si="8"/>
        <v>-5.1892405510402382</v>
      </c>
      <c r="AF51" s="21">
        <f t="shared" si="8"/>
        <v>-12.56326321775316</v>
      </c>
      <c r="AG51" s="21">
        <f t="shared" si="8"/>
        <v>-7.0009497398042049</v>
      </c>
      <c r="AH51" s="21" t="str">
        <f t="shared" si="8"/>
        <v>na</v>
      </c>
      <c r="AI51" s="21">
        <f t="shared" si="8"/>
        <v>-5.7873403103605128</v>
      </c>
      <c r="AJ51" s="21">
        <f t="shared" si="8"/>
        <v>-6.2797775263473969</v>
      </c>
      <c r="AK51" s="21" t="str">
        <f t="shared" si="8"/>
        <v>na</v>
      </c>
      <c r="AL51" s="52">
        <f t="shared" si="9"/>
        <v>1</v>
      </c>
      <c r="AM51" s="21">
        <f t="shared" si="9"/>
        <v>0.23901234567901236</v>
      </c>
      <c r="AN51" s="21" t="str">
        <f t="shared" si="9"/>
        <v>na</v>
      </c>
      <c r="AO51" s="21">
        <f t="shared" si="9"/>
        <v>1.2697441998810231</v>
      </c>
      <c r="AP51" s="21">
        <f t="shared" si="9"/>
        <v>7.4424092744545316</v>
      </c>
      <c r="AQ51" s="21">
        <f t="shared" si="9"/>
        <v>2.3111202930511441</v>
      </c>
      <c r="AR51" s="21" t="str">
        <f t="shared" si="9"/>
        <v>na</v>
      </c>
      <c r="AS51" s="21">
        <f t="shared" si="9"/>
        <v>1.5793074088753833</v>
      </c>
      <c r="AT51" s="21">
        <f t="shared" si="9"/>
        <v>1.8595041322314052</v>
      </c>
      <c r="AU51" s="53" t="str">
        <f t="shared" si="9"/>
        <v>na</v>
      </c>
    </row>
    <row r="52" spans="1:47" ht="16.5" x14ac:dyDescent="0.35">
      <c r="A52" s="1" t="s">
        <v>232</v>
      </c>
      <c r="B52" s="48">
        <v>1</v>
      </c>
      <c r="C52">
        <v>1</v>
      </c>
      <c r="E52">
        <v>1</v>
      </c>
      <c r="G52" s="49">
        <v>1</v>
      </c>
      <c r="H52" t="s">
        <v>245</v>
      </c>
      <c r="I52" t="s">
        <v>246</v>
      </c>
      <c r="J52" s="19">
        <v>50</v>
      </c>
      <c r="K52" s="34"/>
      <c r="L52" s="21">
        <v>3.5768710044170318</v>
      </c>
      <c r="M52" s="61">
        <v>63.676000000000002</v>
      </c>
      <c r="N52" s="21">
        <v>1.1989672131147542</v>
      </c>
      <c r="O52" s="21">
        <v>1.5165556265122655</v>
      </c>
      <c r="P52" s="21">
        <f t="shared" si="6"/>
        <v>0.33520001465922733</v>
      </c>
      <c r="Q52" s="21">
        <f t="shared" si="7"/>
        <v>0.42398946583186548</v>
      </c>
      <c r="R52" s="23">
        <v>1</v>
      </c>
      <c r="S52">
        <v>1</v>
      </c>
      <c r="T52">
        <v>0.375</v>
      </c>
      <c r="U52">
        <v>0.125</v>
      </c>
      <c r="V52">
        <v>0.1</v>
      </c>
      <c r="W52">
        <v>0.05</v>
      </c>
      <c r="X52">
        <v>0</v>
      </c>
      <c r="Y52">
        <v>0</v>
      </c>
      <c r="Z52">
        <v>0</v>
      </c>
      <c r="AA52">
        <v>0.125</v>
      </c>
      <c r="AB52" s="52">
        <f t="shared" si="8"/>
        <v>-1.0930278666414317</v>
      </c>
      <c r="AC52" s="21">
        <f t="shared" si="8"/>
        <v>-2.1374767169876887</v>
      </c>
      <c r="AD52" s="21">
        <f t="shared" si="8"/>
        <v>-1.1923940363361072</v>
      </c>
      <c r="AE52" s="21">
        <f t="shared" si="8"/>
        <v>-0.41055193039702559</v>
      </c>
      <c r="AF52" s="21">
        <f t="shared" si="8"/>
        <v>-0.2981865216346864</v>
      </c>
      <c r="AG52" s="21">
        <f t="shared" si="8"/>
        <v>-8.3083065875015044E-2</v>
      </c>
      <c r="AH52" s="21" t="str">
        <f t="shared" si="8"/>
        <v>na</v>
      </c>
      <c r="AI52" s="21" t="str">
        <f t="shared" si="8"/>
        <v>na</v>
      </c>
      <c r="AJ52" s="21" t="str">
        <f t="shared" si="8"/>
        <v>na</v>
      </c>
      <c r="AK52" s="21">
        <f t="shared" si="8"/>
        <v>-0.25035833816926645</v>
      </c>
      <c r="AL52" s="52">
        <f t="shared" si="9"/>
        <v>1.5999340276756104</v>
      </c>
      <c r="AM52" s="21">
        <f t="shared" si="9"/>
        <v>6.1184637581826804</v>
      </c>
      <c r="AN52" s="21">
        <f t="shared" si="9"/>
        <v>1.9040537188866766</v>
      </c>
      <c r="AO52" s="21">
        <f t="shared" si="9"/>
        <v>0.22572299464815454</v>
      </c>
      <c r="AP52" s="21">
        <f t="shared" si="9"/>
        <v>0.11907363846088358</v>
      </c>
      <c r="AQ52" s="21">
        <f t="shared" si="9"/>
        <v>9.2440999972603875E-3</v>
      </c>
      <c r="AR52" s="21" t="str">
        <f t="shared" si="9"/>
        <v>na</v>
      </c>
      <c r="AS52" s="21" t="str">
        <f t="shared" si="9"/>
        <v>na</v>
      </c>
      <c r="AT52" s="21" t="str">
        <f t="shared" si="9"/>
        <v>na</v>
      </c>
      <c r="AU52" s="53">
        <f t="shared" si="9"/>
        <v>8.3938987563518641E-2</v>
      </c>
    </row>
    <row r="53" spans="1:47" ht="16.5" x14ac:dyDescent="0.35">
      <c r="A53" s="14" t="s">
        <v>62</v>
      </c>
      <c r="B53" s="33"/>
      <c r="C53" s="15"/>
      <c r="D53" s="15">
        <v>1</v>
      </c>
      <c r="E53" s="15">
        <v>1</v>
      </c>
      <c r="F53" s="15"/>
      <c r="G53" s="37"/>
      <c r="H53" t="s">
        <v>245</v>
      </c>
      <c r="I53" t="s">
        <v>246</v>
      </c>
      <c r="J53" s="19">
        <v>2</v>
      </c>
      <c r="K53" s="34"/>
      <c r="L53" s="21">
        <v>54.131858958312499</v>
      </c>
      <c r="M53" s="61">
        <v>63.676000000000002</v>
      </c>
      <c r="N53" s="21">
        <v>12.142303101270317</v>
      </c>
      <c r="O53" s="21">
        <v>5.6504600338624531</v>
      </c>
      <c r="P53" s="21">
        <f t="shared" si="6"/>
        <v>0.22430973801622495</v>
      </c>
      <c r="Q53" s="21">
        <f t="shared" si="7"/>
        <v>0.10438326232642281</v>
      </c>
      <c r="R53" s="26">
        <v>1</v>
      </c>
      <c r="S53" s="15">
        <v>0.25</v>
      </c>
      <c r="T53" s="15">
        <v>0</v>
      </c>
      <c r="U53" s="15">
        <v>0.25</v>
      </c>
      <c r="V53" s="15">
        <v>0.15</v>
      </c>
      <c r="W53" s="15">
        <v>1</v>
      </c>
      <c r="X53" s="15">
        <v>0</v>
      </c>
      <c r="Y53" s="15">
        <v>0.25</v>
      </c>
      <c r="Z53" s="15">
        <v>0</v>
      </c>
      <c r="AA53" s="15">
        <v>0.25</v>
      </c>
      <c r="AB53" s="52">
        <f t="shared" si="8"/>
        <v>-1.4947274232569445</v>
      </c>
      <c r="AC53" s="21">
        <f t="shared" si="8"/>
        <v>-0.73075562914783954</v>
      </c>
      <c r="AD53" s="21" t="str">
        <f t="shared" si="8"/>
        <v>na</v>
      </c>
      <c r="AE53" s="21">
        <f t="shared" si="8"/>
        <v>-1.1228684057637535</v>
      </c>
      <c r="AF53" s="21">
        <f t="shared" si="8"/>
        <v>-0.61165993759495862</v>
      </c>
      <c r="AG53" s="21">
        <f t="shared" si="8"/>
        <v>-2.2723398142306954</v>
      </c>
      <c r="AH53" s="21" t="str">
        <f t="shared" si="8"/>
        <v>na</v>
      </c>
      <c r="AI53" s="21">
        <f t="shared" si="8"/>
        <v>-0.46960784945237333</v>
      </c>
      <c r="AJ53" s="21" t="str">
        <f t="shared" si="8"/>
        <v>na</v>
      </c>
      <c r="AK53" s="21">
        <f t="shared" si="8"/>
        <v>-0.68473546763725945</v>
      </c>
      <c r="AL53" s="52">
        <f t="shared" si="9"/>
        <v>0.21655363373395226</v>
      </c>
      <c r="AM53" s="21">
        <f t="shared" si="9"/>
        <v>5.1758991964065623E-2</v>
      </c>
      <c r="AN53" s="21" t="str">
        <f t="shared" si="9"/>
        <v>na</v>
      </c>
      <c r="AO53" s="21">
        <f t="shared" si="9"/>
        <v>0.12220787573193127</v>
      </c>
      <c r="AP53" s="21">
        <f t="shared" si="9"/>
        <v>3.6262817372663909E-2</v>
      </c>
      <c r="AQ53" s="21">
        <f t="shared" si="9"/>
        <v>0.50048149745650183</v>
      </c>
      <c r="AR53" s="21" t="str">
        <f t="shared" si="9"/>
        <v>na</v>
      </c>
      <c r="AS53" s="21">
        <f t="shared" si="9"/>
        <v>2.1375297385932308E-2</v>
      </c>
      <c r="AT53" s="21" t="str">
        <f t="shared" si="9"/>
        <v>na</v>
      </c>
      <c r="AU53" s="53">
        <f t="shared" si="9"/>
        <v>4.5445105746608871E-2</v>
      </c>
    </row>
    <row r="54" spans="1:47" ht="16.5" x14ac:dyDescent="0.35">
      <c r="A54" s="10" t="s">
        <v>114</v>
      </c>
      <c r="B54" s="48"/>
      <c r="D54">
        <v>1</v>
      </c>
      <c r="E54">
        <v>1</v>
      </c>
      <c r="F54">
        <v>1</v>
      </c>
      <c r="G54" s="49">
        <v>1</v>
      </c>
      <c r="H54" t="s">
        <v>245</v>
      </c>
      <c r="I54" t="s">
        <v>246</v>
      </c>
      <c r="J54" s="19">
        <v>2</v>
      </c>
      <c r="K54" s="34"/>
      <c r="L54" s="21">
        <v>8.765031751006175</v>
      </c>
      <c r="M54" s="61">
        <v>63.676000000000002</v>
      </c>
      <c r="N54" s="21">
        <v>0.76588886523312749</v>
      </c>
      <c r="O54" s="21">
        <v>1.4276014066150211</v>
      </c>
      <c r="P54" s="21">
        <f t="shared" si="6"/>
        <v>8.7380044589708175E-2</v>
      </c>
      <c r="Q54" s="21">
        <f t="shared" si="7"/>
        <v>0.1628746417776685</v>
      </c>
      <c r="R54" s="23">
        <v>1</v>
      </c>
      <c r="S54">
        <v>1</v>
      </c>
      <c r="T54">
        <v>0.25</v>
      </c>
      <c r="U54">
        <v>0.375</v>
      </c>
      <c r="V54">
        <v>0.25</v>
      </c>
      <c r="W54">
        <v>1</v>
      </c>
      <c r="X54">
        <v>0</v>
      </c>
      <c r="Y54">
        <v>0.25</v>
      </c>
      <c r="Z54">
        <v>0</v>
      </c>
      <c r="AA54">
        <v>0.25</v>
      </c>
      <c r="AB54" s="52">
        <f t="shared" si="8"/>
        <v>-2.4374883451624774</v>
      </c>
      <c r="AC54" s="21">
        <f t="shared" si="8"/>
        <v>-4.7666438749843998</v>
      </c>
      <c r="AD54" s="21">
        <f t="shared" si="8"/>
        <v>-1.7727187964818019</v>
      </c>
      <c r="AE54" s="21">
        <f t="shared" si="8"/>
        <v>-2.7466332084513767</v>
      </c>
      <c r="AF54" s="21">
        <f t="shared" si="8"/>
        <v>-1.6624145489593511</v>
      </c>
      <c r="AG54" s="21">
        <f t="shared" si="8"/>
        <v>-3.7055597744819493</v>
      </c>
      <c r="AH54" s="21" t="str">
        <f t="shared" si="8"/>
        <v>na</v>
      </c>
      <c r="AI54" s="21">
        <f t="shared" si="8"/>
        <v>-0.76580093602805799</v>
      </c>
      <c r="AJ54" s="21" t="str">
        <f t="shared" si="8"/>
        <v>na</v>
      </c>
      <c r="AK54" s="21">
        <f t="shared" si="8"/>
        <v>-1.1166147726442632</v>
      </c>
      <c r="AL54" s="52">
        <f t="shared" si="9"/>
        <v>3.4744208543428377</v>
      </c>
      <c r="AM54" s="21">
        <f t="shared" si="9"/>
        <v>13.286871652360954</v>
      </c>
      <c r="AN54" s="21">
        <f t="shared" si="9"/>
        <v>1.8377102039499305</v>
      </c>
      <c r="AO54" s="21">
        <f t="shared" si="9"/>
        <v>4.4116257277474871</v>
      </c>
      <c r="AP54" s="21">
        <f t="shared" si="9"/>
        <v>1.6161288743574609</v>
      </c>
      <c r="AQ54" s="21">
        <f t="shared" si="9"/>
        <v>8.0298045430718261</v>
      </c>
      <c r="AR54" s="21" t="str">
        <f t="shared" si="9"/>
        <v>na</v>
      </c>
      <c r="AS54" s="21">
        <f t="shared" si="9"/>
        <v>0.34294866230092391</v>
      </c>
      <c r="AT54" s="21" t="str">
        <f t="shared" si="9"/>
        <v>na</v>
      </c>
      <c r="AU54" s="53">
        <f t="shared" si="9"/>
        <v>0.72912848614591419</v>
      </c>
    </row>
    <row r="55" spans="1:47" ht="16.5" x14ac:dyDescent="0.35">
      <c r="A55" s="1" t="s">
        <v>86</v>
      </c>
      <c r="B55" s="48"/>
      <c r="G55" s="49">
        <v>1</v>
      </c>
      <c r="H55" t="s">
        <v>245</v>
      </c>
      <c r="I55" t="s">
        <v>246</v>
      </c>
      <c r="J55" s="19">
        <v>37</v>
      </c>
      <c r="K55" s="34"/>
      <c r="L55" s="21">
        <v>2.8720649138635163E-2</v>
      </c>
      <c r="M55" s="61">
        <v>63.676000000000002</v>
      </c>
      <c r="N55" s="21">
        <v>0.02</v>
      </c>
      <c r="O55" s="21">
        <v>1.8856180831641266E-3</v>
      </c>
      <c r="P55" s="21">
        <f t="shared" si="6"/>
        <v>0.69636309066203861</v>
      </c>
      <c r="Q55" s="21">
        <f t="shared" si="7"/>
        <v>6.56537418100204E-2</v>
      </c>
      <c r="R55" s="25">
        <v>1</v>
      </c>
      <c r="S55" s="3">
        <v>0.25</v>
      </c>
      <c r="T55" s="3">
        <v>0</v>
      </c>
      <c r="U55" s="3">
        <v>0.25</v>
      </c>
      <c r="V55" s="3">
        <v>0.25</v>
      </c>
      <c r="W55" s="3">
        <v>1</v>
      </c>
      <c r="X55" s="3">
        <v>0</v>
      </c>
      <c r="Y55" s="3">
        <v>0</v>
      </c>
      <c r="Z55" s="3">
        <v>0</v>
      </c>
      <c r="AA55" s="3">
        <v>0</v>
      </c>
      <c r="AB55" s="52">
        <f t="shared" si="8"/>
        <v>-0.36188407269076972</v>
      </c>
      <c r="AC55" s="21">
        <f t="shared" si="8"/>
        <v>-0.17692110220437629</v>
      </c>
      <c r="AD55" s="21" t="str">
        <f t="shared" si="8"/>
        <v>na</v>
      </c>
      <c r="AE55" s="21">
        <f t="shared" si="8"/>
        <v>-0.27185437655794409</v>
      </c>
      <c r="AF55" s="21">
        <f t="shared" si="8"/>
        <v>-0.24681198934622911</v>
      </c>
      <c r="AG55" s="21">
        <f t="shared" si="8"/>
        <v>-0.55014952807876139</v>
      </c>
      <c r="AH55" s="21" t="str">
        <f t="shared" si="8"/>
        <v>na</v>
      </c>
      <c r="AI55" s="21" t="str">
        <f t="shared" si="8"/>
        <v>na</v>
      </c>
      <c r="AJ55" s="21" t="str">
        <f t="shared" si="8"/>
        <v>na</v>
      </c>
      <c r="AK55" s="21" t="str">
        <f t="shared" si="8"/>
        <v>na</v>
      </c>
      <c r="AL55" s="52">
        <f t="shared" si="9"/>
        <v>8.8888888888889947E-3</v>
      </c>
      <c r="AM55" s="21">
        <f t="shared" si="9"/>
        <v>2.1245541838134682E-3</v>
      </c>
      <c r="AN55" s="21" t="str">
        <f t="shared" si="9"/>
        <v>na</v>
      </c>
      <c r="AO55" s="21">
        <f t="shared" si="9"/>
        <v>5.0162733822460767E-3</v>
      </c>
      <c r="AP55" s="21">
        <f t="shared" si="9"/>
        <v>4.1346718191414555E-3</v>
      </c>
      <c r="AQ55" s="21">
        <f t="shared" si="9"/>
        <v>2.0543291493788193E-2</v>
      </c>
      <c r="AR55" s="21" t="str">
        <f t="shared" si="9"/>
        <v>na</v>
      </c>
      <c r="AS55" s="21" t="str">
        <f t="shared" si="9"/>
        <v>na</v>
      </c>
      <c r="AT55" s="21" t="str">
        <f t="shared" si="9"/>
        <v>na</v>
      </c>
      <c r="AU55" s="53" t="str">
        <f t="shared" si="9"/>
        <v>na</v>
      </c>
    </row>
    <row r="56" spans="1:47" ht="16.5" x14ac:dyDescent="0.35">
      <c r="A56" s="1" t="s">
        <v>87</v>
      </c>
      <c r="B56" s="48"/>
      <c r="C56">
        <v>1</v>
      </c>
      <c r="E56">
        <v>1</v>
      </c>
      <c r="F56">
        <v>1</v>
      </c>
      <c r="G56" s="49">
        <v>1</v>
      </c>
      <c r="H56" t="s">
        <v>245</v>
      </c>
      <c r="I56" t="s">
        <v>246</v>
      </c>
      <c r="J56" s="19">
        <v>3</v>
      </c>
      <c r="K56" s="34"/>
      <c r="L56" s="21">
        <v>36.64723261569695</v>
      </c>
      <c r="M56" s="61">
        <v>63.676000000000002</v>
      </c>
      <c r="N56" s="21">
        <v>0.02</v>
      </c>
      <c r="O56" s="21">
        <v>1.8856180831641266E-3</v>
      </c>
      <c r="P56" s="21">
        <f t="shared" si="6"/>
        <v>0.01</v>
      </c>
      <c r="Q56" s="21">
        <f t="shared" si="7"/>
        <v>5.1453218935731357E-5</v>
      </c>
      <c r="R56" s="25">
        <v>1</v>
      </c>
      <c r="S56" s="3">
        <v>1</v>
      </c>
      <c r="T56" s="3">
        <v>0.125</v>
      </c>
      <c r="U56" s="3">
        <v>0.25</v>
      </c>
      <c r="V56" s="3">
        <v>1</v>
      </c>
      <c r="W56" s="3">
        <v>0.1</v>
      </c>
      <c r="X56" s="3">
        <v>0</v>
      </c>
      <c r="Y56" s="3">
        <v>0</v>
      </c>
      <c r="Z56" s="3">
        <v>0</v>
      </c>
      <c r="AA56" s="3">
        <v>0</v>
      </c>
      <c r="AB56" s="52">
        <f t="shared" si="8"/>
        <v>-4.6051701859880909</v>
      </c>
      <c r="AC56" s="21">
        <f t="shared" si="8"/>
        <v>-9.0056661414878221</v>
      </c>
      <c r="AD56" s="21">
        <f t="shared" si="8"/>
        <v>-1.6746073403593058</v>
      </c>
      <c r="AE56" s="21">
        <f t="shared" si="8"/>
        <v>-3.4594937006934927</v>
      </c>
      <c r="AF56" s="21">
        <f t="shared" si="8"/>
        <v>-12.56326321775316</v>
      </c>
      <c r="AG56" s="21">
        <f t="shared" si="8"/>
        <v>-0.70009497398042053</v>
      </c>
      <c r="AH56" s="21" t="str">
        <f t="shared" si="8"/>
        <v>na</v>
      </c>
      <c r="AI56" s="21" t="str">
        <f t="shared" si="8"/>
        <v>na</v>
      </c>
      <c r="AJ56" s="21" t="str">
        <f t="shared" si="8"/>
        <v>na</v>
      </c>
      <c r="AK56" s="21" t="str">
        <f t="shared" si="8"/>
        <v>na</v>
      </c>
      <c r="AL56" s="52">
        <f t="shared" si="9"/>
        <v>2.6474337388483038E-5</v>
      </c>
      <c r="AM56" s="21">
        <f t="shared" si="9"/>
        <v>1.0124309567230254E-4</v>
      </c>
      <c r="AN56" s="21">
        <f t="shared" si="9"/>
        <v>3.5007388282291623E-6</v>
      </c>
      <c r="AO56" s="21">
        <f t="shared" si="9"/>
        <v>1.49402828198754E-5</v>
      </c>
      <c r="AP56" s="21">
        <f t="shared" si="9"/>
        <v>1.9703285411508452E-4</v>
      </c>
      <c r="AQ56" s="21">
        <f t="shared" si="9"/>
        <v>6.1185378383605792E-7</v>
      </c>
      <c r="AR56" s="21" t="str">
        <f t="shared" si="9"/>
        <v>na</v>
      </c>
      <c r="AS56" s="21" t="str">
        <f t="shared" si="9"/>
        <v>na</v>
      </c>
      <c r="AT56" s="21" t="str">
        <f t="shared" si="9"/>
        <v>na</v>
      </c>
      <c r="AU56" s="53" t="str">
        <f t="shared" si="9"/>
        <v>na</v>
      </c>
    </row>
    <row r="57" spans="1:47" ht="16.5" x14ac:dyDescent="0.35">
      <c r="A57" s="1" t="s">
        <v>236</v>
      </c>
      <c r="B57" s="48">
        <v>1</v>
      </c>
      <c r="C57">
        <v>1</v>
      </c>
      <c r="G57" s="49"/>
      <c r="H57" t="s">
        <v>245</v>
      </c>
      <c r="I57" t="s">
        <v>246</v>
      </c>
      <c r="J57" s="19">
        <v>45</v>
      </c>
      <c r="K57" s="34"/>
      <c r="L57" s="21">
        <v>4.3884873824413502</v>
      </c>
      <c r="M57" s="61">
        <v>63.676000000000002</v>
      </c>
      <c r="N57" s="21">
        <v>0</v>
      </c>
      <c r="O57" s="21">
        <v>0</v>
      </c>
      <c r="P57" s="21">
        <f t="shared" si="6"/>
        <v>0.01</v>
      </c>
      <c r="Q57" s="21">
        <f t="shared" si="7"/>
        <v>0.01</v>
      </c>
      <c r="R57" s="25">
        <v>1</v>
      </c>
      <c r="S57" s="3">
        <v>0.25</v>
      </c>
      <c r="T57" s="3">
        <v>0.25</v>
      </c>
      <c r="U57" s="3">
        <v>0.375</v>
      </c>
      <c r="V57" s="3">
        <v>0.1</v>
      </c>
      <c r="W57" s="3">
        <v>1</v>
      </c>
      <c r="X57" s="3">
        <v>0</v>
      </c>
      <c r="Y57" s="3">
        <v>0.25</v>
      </c>
      <c r="Z57" s="3">
        <v>0</v>
      </c>
      <c r="AA57" s="3">
        <v>0.25</v>
      </c>
      <c r="AB57" s="52">
        <f t="shared" si="8"/>
        <v>-4.6051701859880909</v>
      </c>
      <c r="AC57" s="21">
        <f t="shared" si="8"/>
        <v>-2.2514165353719555</v>
      </c>
      <c r="AD57" s="21">
        <f t="shared" si="8"/>
        <v>-3.3492146807186116</v>
      </c>
      <c r="AE57" s="21">
        <f t="shared" si="8"/>
        <v>-5.1892405510402382</v>
      </c>
      <c r="AF57" s="21">
        <f t="shared" si="8"/>
        <v>-1.2563263217753162</v>
      </c>
      <c r="AG57" s="21">
        <f t="shared" si="8"/>
        <v>-7.0009497398042049</v>
      </c>
      <c r="AH57" s="21" t="str">
        <f t="shared" si="8"/>
        <v>na</v>
      </c>
      <c r="AI57" s="21">
        <f t="shared" si="8"/>
        <v>-1.4468350775901282</v>
      </c>
      <c r="AJ57" s="21" t="str">
        <f t="shared" si="8"/>
        <v>na</v>
      </c>
      <c r="AK57" s="21">
        <f t="shared" si="8"/>
        <v>-2.1096310349219185</v>
      </c>
      <c r="AL57" s="52">
        <f t="shared" si="9"/>
        <v>1</v>
      </c>
      <c r="AM57" s="21">
        <f t="shared" si="9"/>
        <v>0.23901234567901236</v>
      </c>
      <c r="AN57" s="21">
        <f t="shared" si="9"/>
        <v>0.52892561983471076</v>
      </c>
      <c r="AO57" s="21">
        <f t="shared" si="9"/>
        <v>1.2697441998810231</v>
      </c>
      <c r="AP57" s="21">
        <f t="shared" si="9"/>
        <v>7.4424092744545325E-2</v>
      </c>
      <c r="AQ57" s="21">
        <f t="shared" si="9"/>
        <v>2.3111202930511441</v>
      </c>
      <c r="AR57" s="21" t="str">
        <f t="shared" si="9"/>
        <v>na</v>
      </c>
      <c r="AS57" s="21">
        <f t="shared" si="9"/>
        <v>9.8706713054711459E-2</v>
      </c>
      <c r="AT57" s="21" t="str">
        <f t="shared" si="9"/>
        <v>na</v>
      </c>
      <c r="AU57" s="53">
        <f t="shared" si="9"/>
        <v>0.20985612184388749</v>
      </c>
    </row>
    <row r="58" spans="1:47" ht="16.5" x14ac:dyDescent="0.35">
      <c r="A58" s="1" t="s">
        <v>63</v>
      </c>
      <c r="B58" s="48"/>
      <c r="C58">
        <v>1</v>
      </c>
      <c r="E58">
        <v>1</v>
      </c>
      <c r="G58" s="49">
        <v>1</v>
      </c>
      <c r="H58" t="s">
        <v>245</v>
      </c>
      <c r="I58" t="s">
        <v>246</v>
      </c>
      <c r="J58" s="19">
        <v>6</v>
      </c>
      <c r="K58" s="34"/>
      <c r="L58" s="21">
        <v>29.36907722526799</v>
      </c>
      <c r="M58" s="61">
        <v>63.676000000000002</v>
      </c>
      <c r="N58" s="21">
        <v>0</v>
      </c>
      <c r="O58" s="21">
        <v>0</v>
      </c>
      <c r="P58" s="21">
        <f t="shared" si="6"/>
        <v>0.01</v>
      </c>
      <c r="Q58" s="21">
        <f t="shared" si="7"/>
        <v>0.01</v>
      </c>
      <c r="R58" s="25">
        <v>1</v>
      </c>
      <c r="S58" s="3">
        <v>0</v>
      </c>
      <c r="T58" s="3">
        <v>0.25</v>
      </c>
      <c r="U58" s="3">
        <v>0.25</v>
      </c>
      <c r="V58" s="3">
        <v>0.15</v>
      </c>
      <c r="W58" s="3">
        <v>1</v>
      </c>
      <c r="X58" s="3">
        <v>0</v>
      </c>
      <c r="Y58" s="3">
        <v>1</v>
      </c>
      <c r="Z58" s="3">
        <v>0</v>
      </c>
      <c r="AA58" s="3">
        <v>0.25</v>
      </c>
      <c r="AB58" s="52">
        <f t="shared" si="8"/>
        <v>-4.6051701859880909</v>
      </c>
      <c r="AC58" s="21" t="str">
        <f t="shared" si="8"/>
        <v>na</v>
      </c>
      <c r="AD58" s="21">
        <f t="shared" si="8"/>
        <v>-3.3492146807186116</v>
      </c>
      <c r="AE58" s="21">
        <f t="shared" si="8"/>
        <v>-3.4594937006934927</v>
      </c>
      <c r="AF58" s="21">
        <f t="shared" si="8"/>
        <v>-1.8844894826629741</v>
      </c>
      <c r="AG58" s="21">
        <f t="shared" si="8"/>
        <v>-7.0009497398042049</v>
      </c>
      <c r="AH58" s="21" t="str">
        <f t="shared" si="8"/>
        <v>na</v>
      </c>
      <c r="AI58" s="21">
        <f t="shared" si="8"/>
        <v>-5.7873403103605128</v>
      </c>
      <c r="AJ58" s="21" t="str">
        <f t="shared" si="8"/>
        <v>na</v>
      </c>
      <c r="AK58" s="21">
        <f t="shared" si="8"/>
        <v>-2.1096310349219185</v>
      </c>
      <c r="AL58" s="52">
        <f t="shared" si="9"/>
        <v>1</v>
      </c>
      <c r="AM58" s="21" t="str">
        <f t="shared" si="9"/>
        <v>na</v>
      </c>
      <c r="AN58" s="21">
        <f t="shared" si="9"/>
        <v>0.52892561983471076</v>
      </c>
      <c r="AO58" s="21">
        <f t="shared" si="9"/>
        <v>0.56433075550267697</v>
      </c>
      <c r="AP58" s="21">
        <f t="shared" si="9"/>
        <v>0.16745420867522695</v>
      </c>
      <c r="AQ58" s="21">
        <f t="shared" si="9"/>
        <v>2.3111202930511441</v>
      </c>
      <c r="AR58" s="21" t="str">
        <f t="shared" si="9"/>
        <v>na</v>
      </c>
      <c r="AS58" s="21">
        <f t="shared" si="9"/>
        <v>1.5793074088753833</v>
      </c>
      <c r="AT58" s="21" t="str">
        <f t="shared" si="9"/>
        <v>na</v>
      </c>
      <c r="AU58" s="53">
        <f t="shared" si="9"/>
        <v>0.20985612184388749</v>
      </c>
    </row>
    <row r="59" spans="1:47" ht="16.5" x14ac:dyDescent="0.35">
      <c r="A59" s="1" t="s">
        <v>64</v>
      </c>
      <c r="B59" s="48">
        <v>1</v>
      </c>
      <c r="D59">
        <v>1</v>
      </c>
      <c r="F59">
        <v>1</v>
      </c>
      <c r="G59" s="49"/>
      <c r="H59" t="s">
        <v>245</v>
      </c>
      <c r="I59" t="s">
        <v>246</v>
      </c>
      <c r="J59" s="19">
        <v>18</v>
      </c>
      <c r="K59" s="34"/>
      <c r="L59" s="21">
        <v>8.6509344178597782</v>
      </c>
      <c r="M59" s="61">
        <v>63.676000000000002</v>
      </c>
      <c r="N59" s="21">
        <v>0</v>
      </c>
      <c r="O59" s="21">
        <v>0</v>
      </c>
      <c r="P59" s="21">
        <f t="shared" si="6"/>
        <v>0.01</v>
      </c>
      <c r="Q59" s="21">
        <f t="shared" si="7"/>
        <v>0.01</v>
      </c>
      <c r="R59" s="25">
        <v>1</v>
      </c>
      <c r="S59">
        <v>0.25</v>
      </c>
      <c r="T59">
        <v>0</v>
      </c>
      <c r="U59">
        <v>0.25</v>
      </c>
      <c r="V59">
        <v>0.375</v>
      </c>
      <c r="W59">
        <v>1</v>
      </c>
      <c r="X59">
        <v>0</v>
      </c>
      <c r="Y59">
        <v>1</v>
      </c>
      <c r="Z59">
        <v>0</v>
      </c>
      <c r="AA59">
        <v>0</v>
      </c>
      <c r="AB59" s="52">
        <f t="shared" si="8"/>
        <v>-4.6051701859880909</v>
      </c>
      <c r="AC59" s="21">
        <f t="shared" si="8"/>
        <v>-2.2514165353719555</v>
      </c>
      <c r="AD59" s="21" t="str">
        <f t="shared" si="8"/>
        <v>na</v>
      </c>
      <c r="AE59" s="21">
        <f t="shared" si="8"/>
        <v>-3.4594937006934927</v>
      </c>
      <c r="AF59" s="21">
        <f t="shared" si="8"/>
        <v>-4.7112237066574352</v>
      </c>
      <c r="AG59" s="21">
        <f t="shared" si="8"/>
        <v>-7.0009497398042049</v>
      </c>
      <c r="AH59" s="21" t="str">
        <f t="shared" si="8"/>
        <v>na</v>
      </c>
      <c r="AI59" s="21">
        <f t="shared" si="8"/>
        <v>-5.7873403103605128</v>
      </c>
      <c r="AJ59" s="21" t="str">
        <f t="shared" si="8"/>
        <v>na</v>
      </c>
      <c r="AK59" s="21" t="str">
        <f t="shared" si="8"/>
        <v>na</v>
      </c>
      <c r="AL59" s="52">
        <f t="shared" si="9"/>
        <v>1</v>
      </c>
      <c r="AM59" s="21">
        <f t="shared" si="9"/>
        <v>0.23901234567901236</v>
      </c>
      <c r="AN59" s="21" t="str">
        <f t="shared" si="9"/>
        <v>na</v>
      </c>
      <c r="AO59" s="21">
        <f t="shared" si="9"/>
        <v>0.56433075550267697</v>
      </c>
      <c r="AP59" s="21">
        <f t="shared" si="9"/>
        <v>1.0465888042201685</v>
      </c>
      <c r="AQ59" s="21">
        <f t="shared" si="9"/>
        <v>2.3111202930511441</v>
      </c>
      <c r="AR59" s="21" t="str">
        <f t="shared" si="9"/>
        <v>na</v>
      </c>
      <c r="AS59" s="21">
        <f t="shared" si="9"/>
        <v>1.5793074088753833</v>
      </c>
      <c r="AT59" s="21" t="str">
        <f t="shared" si="9"/>
        <v>na</v>
      </c>
      <c r="AU59" s="53" t="str">
        <f t="shared" si="9"/>
        <v>na</v>
      </c>
    </row>
    <row r="60" spans="1:47" ht="16.5" x14ac:dyDescent="0.35">
      <c r="A60" s="1" t="s">
        <v>110</v>
      </c>
      <c r="B60" s="48">
        <v>1</v>
      </c>
      <c r="C60">
        <v>1</v>
      </c>
      <c r="D60">
        <v>1</v>
      </c>
      <c r="F60">
        <v>1</v>
      </c>
      <c r="G60" s="49"/>
      <c r="H60" t="s">
        <v>245</v>
      </c>
      <c r="I60" t="s">
        <v>246</v>
      </c>
      <c r="J60" s="19">
        <v>3</v>
      </c>
      <c r="K60" s="34"/>
      <c r="L60" s="21">
        <v>534.47648678530936</v>
      </c>
      <c r="M60" s="61">
        <v>63.676000000000002</v>
      </c>
      <c r="N60" s="21">
        <v>2.9007531757859626</v>
      </c>
      <c r="O60" s="21">
        <v>1.6625467163890082</v>
      </c>
      <c r="P60" s="21">
        <f t="shared" si="6"/>
        <v>0.01</v>
      </c>
      <c r="Q60" s="21">
        <f t="shared" si="7"/>
        <v>3.1106077769457179E-3</v>
      </c>
      <c r="R60" s="23">
        <v>1</v>
      </c>
      <c r="S60" s="3">
        <v>0.125</v>
      </c>
      <c r="T60">
        <v>0.25</v>
      </c>
      <c r="U60">
        <v>0.375</v>
      </c>
      <c r="V60">
        <v>0.25</v>
      </c>
      <c r="W60">
        <v>1</v>
      </c>
      <c r="X60">
        <v>0</v>
      </c>
      <c r="Y60">
        <v>1</v>
      </c>
      <c r="Z60">
        <v>1</v>
      </c>
      <c r="AA60">
        <v>1</v>
      </c>
      <c r="AB60" s="52">
        <f t="shared" si="8"/>
        <v>-4.6051701859880909</v>
      </c>
      <c r="AC60" s="21">
        <f t="shared" si="8"/>
        <v>-1.1257082676859778</v>
      </c>
      <c r="AD60" s="21">
        <f t="shared" si="8"/>
        <v>-3.3492146807186116</v>
      </c>
      <c r="AE60" s="21">
        <f t="shared" si="8"/>
        <v>-5.1892405510402382</v>
      </c>
      <c r="AF60" s="21">
        <f t="shared" si="8"/>
        <v>-3.1408158044382901</v>
      </c>
      <c r="AG60" s="21">
        <f t="shared" si="8"/>
        <v>-7.0009497398042049</v>
      </c>
      <c r="AH60" s="21" t="str">
        <f t="shared" si="8"/>
        <v>na</v>
      </c>
      <c r="AI60" s="21">
        <f t="shared" si="8"/>
        <v>-5.7873403103605128</v>
      </c>
      <c r="AJ60" s="21">
        <f t="shared" si="8"/>
        <v>-6.2797775263473969</v>
      </c>
      <c r="AK60" s="21">
        <f t="shared" si="8"/>
        <v>-8.438524139687674</v>
      </c>
      <c r="AL60" s="52">
        <f t="shared" si="9"/>
        <v>9.6758807419951798E-2</v>
      </c>
      <c r="AM60" s="21">
        <f t="shared" si="9"/>
        <v>5.781637381636626E-3</v>
      </c>
      <c r="AN60" s="21">
        <f t="shared" si="9"/>
        <v>5.1178212189065417E-2</v>
      </c>
      <c r="AO60" s="21">
        <f t="shared" si="9"/>
        <v>0.1228589345088887</v>
      </c>
      <c r="AP60" s="21">
        <f t="shared" si="9"/>
        <v>4.5007415357963078E-2</v>
      </c>
      <c r="AQ60" s="21">
        <f t="shared" si="9"/>
        <v>0.2236212433596782</v>
      </c>
      <c r="AR60" s="21" t="str">
        <f t="shared" si="9"/>
        <v>na</v>
      </c>
      <c r="AS60" s="21">
        <f t="shared" si="9"/>
        <v>0.15281190143227627</v>
      </c>
      <c r="AT60" s="21">
        <f t="shared" si="9"/>
        <v>0.17992340222718312</v>
      </c>
      <c r="AU60" s="53">
        <f t="shared" si="9"/>
        <v>0.32488684927025041</v>
      </c>
    </row>
    <row r="61" spans="1:47" ht="16.5" x14ac:dyDescent="0.35">
      <c r="A61" s="1" t="s">
        <v>88</v>
      </c>
      <c r="B61" s="48"/>
      <c r="E61">
        <v>1</v>
      </c>
      <c r="G61" s="49">
        <v>1</v>
      </c>
      <c r="H61" t="s">
        <v>245</v>
      </c>
      <c r="I61" t="s">
        <v>246</v>
      </c>
      <c r="J61" s="19">
        <v>5</v>
      </c>
      <c r="K61" s="34"/>
      <c r="L61" s="21">
        <v>2.2389246105169782</v>
      </c>
      <c r="M61" s="61">
        <v>63.676000000000002</v>
      </c>
      <c r="N61" s="21">
        <v>0</v>
      </c>
      <c r="O61" s="21">
        <v>0</v>
      </c>
      <c r="P61" s="21">
        <f t="shared" si="6"/>
        <v>0.01</v>
      </c>
      <c r="Q61" s="21">
        <f t="shared" si="7"/>
        <v>0.01</v>
      </c>
      <c r="R61" s="25">
        <v>1</v>
      </c>
      <c r="S61" s="3">
        <v>0</v>
      </c>
      <c r="T61" s="3">
        <v>0</v>
      </c>
      <c r="U61" s="3">
        <v>0.25</v>
      </c>
      <c r="V61" s="3">
        <v>0.1</v>
      </c>
      <c r="W61" s="3">
        <v>1</v>
      </c>
      <c r="X61" s="3">
        <v>0</v>
      </c>
      <c r="Y61" s="3">
        <v>0.25</v>
      </c>
      <c r="Z61" s="3">
        <v>0</v>
      </c>
      <c r="AA61" s="3">
        <v>0</v>
      </c>
      <c r="AB61" s="52">
        <f t="shared" si="8"/>
        <v>-4.6051701859880909</v>
      </c>
      <c r="AC61" s="21" t="str">
        <f t="shared" si="8"/>
        <v>na</v>
      </c>
      <c r="AD61" s="21" t="str">
        <f t="shared" si="8"/>
        <v>na</v>
      </c>
      <c r="AE61" s="21">
        <f t="shared" si="8"/>
        <v>-3.4594937006934927</v>
      </c>
      <c r="AF61" s="21">
        <f t="shared" si="8"/>
        <v>-1.2563263217753162</v>
      </c>
      <c r="AG61" s="21">
        <f t="shared" si="8"/>
        <v>-7.0009497398042049</v>
      </c>
      <c r="AH61" s="21" t="str">
        <f t="shared" si="8"/>
        <v>na</v>
      </c>
      <c r="AI61" s="21">
        <f t="shared" si="8"/>
        <v>-1.4468350775901282</v>
      </c>
      <c r="AJ61" s="21" t="str">
        <f t="shared" si="8"/>
        <v>na</v>
      </c>
      <c r="AK61" s="21" t="str">
        <f t="shared" si="8"/>
        <v>na</v>
      </c>
      <c r="AL61" s="52">
        <f t="shared" si="9"/>
        <v>1</v>
      </c>
      <c r="AM61" s="21" t="str">
        <f t="shared" si="9"/>
        <v>na</v>
      </c>
      <c r="AN61" s="21" t="str">
        <f t="shared" si="9"/>
        <v>na</v>
      </c>
      <c r="AO61" s="21">
        <f t="shared" si="9"/>
        <v>0.56433075550267697</v>
      </c>
      <c r="AP61" s="21">
        <f t="shared" si="9"/>
        <v>7.4424092744545325E-2</v>
      </c>
      <c r="AQ61" s="21">
        <f t="shared" si="9"/>
        <v>2.3111202930511441</v>
      </c>
      <c r="AR61" s="21" t="str">
        <f t="shared" si="9"/>
        <v>na</v>
      </c>
      <c r="AS61" s="21">
        <f t="shared" si="9"/>
        <v>9.8706713054711459E-2</v>
      </c>
      <c r="AT61" s="21" t="str">
        <f t="shared" si="9"/>
        <v>na</v>
      </c>
      <c r="AU61" s="53" t="str">
        <f t="shared" si="9"/>
        <v>na</v>
      </c>
    </row>
    <row r="62" spans="1:47" ht="16.5" x14ac:dyDescent="0.35">
      <c r="A62" s="1" t="s">
        <v>65</v>
      </c>
      <c r="B62" s="48">
        <v>1</v>
      </c>
      <c r="D62">
        <v>1</v>
      </c>
      <c r="E62">
        <v>1</v>
      </c>
      <c r="G62" s="49">
        <v>1</v>
      </c>
      <c r="H62" t="s">
        <v>245</v>
      </c>
      <c r="I62" t="s">
        <v>246</v>
      </c>
      <c r="J62" s="19">
        <v>29</v>
      </c>
      <c r="K62" s="34"/>
      <c r="L62" s="21">
        <v>2.227325181352799</v>
      </c>
      <c r="M62" s="61">
        <v>63.676000000000002</v>
      </c>
      <c r="N62" s="21">
        <v>0</v>
      </c>
      <c r="O62" s="21">
        <v>0</v>
      </c>
      <c r="P62" s="21">
        <f t="shared" si="6"/>
        <v>0.01</v>
      </c>
      <c r="Q62" s="21">
        <f t="shared" si="7"/>
        <v>0.01</v>
      </c>
      <c r="R62" s="25">
        <v>1</v>
      </c>
      <c r="S62">
        <v>0.125</v>
      </c>
      <c r="T62">
        <v>0</v>
      </c>
      <c r="U62">
        <v>1</v>
      </c>
      <c r="V62">
        <v>1</v>
      </c>
      <c r="W62">
        <v>1</v>
      </c>
      <c r="X62">
        <v>0</v>
      </c>
      <c r="Y62">
        <v>0</v>
      </c>
      <c r="Z62">
        <v>0</v>
      </c>
      <c r="AA62">
        <v>0</v>
      </c>
      <c r="AB62" s="52">
        <f t="shared" si="8"/>
        <v>-4.6051701859880909</v>
      </c>
      <c r="AC62" s="21">
        <f t="shared" si="8"/>
        <v>-1.1257082676859778</v>
      </c>
      <c r="AD62" s="21" t="str">
        <f t="shared" si="8"/>
        <v>na</v>
      </c>
      <c r="AE62" s="21">
        <f t="shared" si="8"/>
        <v>-13.837974802773971</v>
      </c>
      <c r="AF62" s="21">
        <f t="shared" si="8"/>
        <v>-12.56326321775316</v>
      </c>
      <c r="AG62" s="21">
        <f t="shared" si="8"/>
        <v>-7.0009497398042049</v>
      </c>
      <c r="AH62" s="21" t="str">
        <f t="shared" si="8"/>
        <v>na</v>
      </c>
      <c r="AI62" s="21" t="str">
        <f t="shared" si="8"/>
        <v>na</v>
      </c>
      <c r="AJ62" s="21" t="str">
        <f t="shared" si="8"/>
        <v>na</v>
      </c>
      <c r="AK62" s="21" t="str">
        <f t="shared" si="8"/>
        <v>na</v>
      </c>
      <c r="AL62" s="52">
        <f t="shared" si="9"/>
        <v>1</v>
      </c>
      <c r="AM62" s="21">
        <f t="shared" si="9"/>
        <v>5.975308641975309E-2</v>
      </c>
      <c r="AN62" s="21" t="str">
        <f t="shared" si="9"/>
        <v>na</v>
      </c>
      <c r="AO62" s="21">
        <f t="shared" si="9"/>
        <v>9.0292920880428316</v>
      </c>
      <c r="AP62" s="21">
        <f t="shared" si="9"/>
        <v>7.4424092744545316</v>
      </c>
      <c r="AQ62" s="21">
        <f t="shared" si="9"/>
        <v>2.3111202930511441</v>
      </c>
      <c r="AR62" s="21" t="str">
        <f t="shared" si="9"/>
        <v>na</v>
      </c>
      <c r="AS62" s="21" t="str">
        <f t="shared" si="9"/>
        <v>na</v>
      </c>
      <c r="AT62" s="21" t="str">
        <f t="shared" si="9"/>
        <v>na</v>
      </c>
      <c r="AU62" s="53" t="str">
        <f t="shared" si="9"/>
        <v>na</v>
      </c>
    </row>
    <row r="63" spans="1:47" ht="16.5" x14ac:dyDescent="0.35">
      <c r="A63" s="1" t="s">
        <v>111</v>
      </c>
      <c r="B63" s="48"/>
      <c r="D63">
        <v>1</v>
      </c>
      <c r="E63">
        <v>1</v>
      </c>
      <c r="G63" s="49">
        <v>1</v>
      </c>
      <c r="H63" t="s">
        <v>245</v>
      </c>
      <c r="I63" t="s">
        <v>246</v>
      </c>
      <c r="J63" s="19">
        <v>4</v>
      </c>
      <c r="K63" s="34"/>
      <c r="L63" s="21">
        <v>2.555485403196585</v>
      </c>
      <c r="M63" s="61">
        <v>63.676000000000002</v>
      </c>
      <c r="N63" s="21">
        <v>0</v>
      </c>
      <c r="O63" s="21">
        <v>0</v>
      </c>
      <c r="P63" s="21">
        <f t="shared" si="6"/>
        <v>0.01</v>
      </c>
      <c r="Q63" s="21">
        <f t="shared" si="7"/>
        <v>0.01</v>
      </c>
      <c r="R63" s="23">
        <v>0</v>
      </c>
      <c r="S63" s="12">
        <v>0.25</v>
      </c>
      <c r="T63" s="12">
        <v>0</v>
      </c>
      <c r="U63" s="12">
        <v>0.125</v>
      </c>
      <c r="V63" s="12">
        <v>0.05</v>
      </c>
      <c r="W63" s="12">
        <v>1</v>
      </c>
      <c r="X63" s="12">
        <v>0</v>
      </c>
      <c r="Y63">
        <v>1</v>
      </c>
      <c r="Z63">
        <v>0</v>
      </c>
      <c r="AA63">
        <v>0.125</v>
      </c>
      <c r="AB63" s="52" t="str">
        <f t="shared" si="8"/>
        <v>na</v>
      </c>
      <c r="AC63" s="21">
        <f t="shared" si="8"/>
        <v>-2.2514165353719555</v>
      </c>
      <c r="AD63" s="21" t="str">
        <f t="shared" si="8"/>
        <v>na</v>
      </c>
      <c r="AE63" s="21">
        <f t="shared" si="8"/>
        <v>-1.7297468503467464</v>
      </c>
      <c r="AF63" s="21">
        <f t="shared" si="8"/>
        <v>-0.62816316088765811</v>
      </c>
      <c r="AG63" s="21">
        <f t="shared" si="8"/>
        <v>-7.0009497398042049</v>
      </c>
      <c r="AH63" s="21" t="str">
        <f t="shared" si="8"/>
        <v>na</v>
      </c>
      <c r="AI63" s="21">
        <f t="shared" si="8"/>
        <v>-5.7873403103605128</v>
      </c>
      <c r="AJ63" s="21" t="str">
        <f t="shared" si="8"/>
        <v>na</v>
      </c>
      <c r="AK63" s="21">
        <f t="shared" si="8"/>
        <v>-1.0548155174609593</v>
      </c>
      <c r="AL63" s="52" t="str">
        <f t="shared" si="9"/>
        <v>na</v>
      </c>
      <c r="AM63" s="21">
        <f t="shared" si="9"/>
        <v>0.23901234567901236</v>
      </c>
      <c r="AN63" s="21" t="str">
        <f t="shared" si="9"/>
        <v>na</v>
      </c>
      <c r="AO63" s="21">
        <f t="shared" si="9"/>
        <v>0.14108268887566924</v>
      </c>
      <c r="AP63" s="21">
        <f t="shared" si="9"/>
        <v>1.8606023186136331E-2</v>
      </c>
      <c r="AQ63" s="21">
        <f t="shared" si="9"/>
        <v>2.3111202930511441</v>
      </c>
      <c r="AR63" s="21" t="str">
        <f t="shared" si="9"/>
        <v>na</v>
      </c>
      <c r="AS63" s="21">
        <f t="shared" si="9"/>
        <v>1.5793074088753833</v>
      </c>
      <c r="AT63" s="21" t="str">
        <f t="shared" si="9"/>
        <v>na</v>
      </c>
      <c r="AU63" s="53">
        <f t="shared" si="9"/>
        <v>5.2464030460971874E-2</v>
      </c>
    </row>
    <row r="64" spans="1:47" ht="16.5" x14ac:dyDescent="0.35">
      <c r="A64" s="28" t="s">
        <v>18</v>
      </c>
      <c r="B64" s="48">
        <v>1</v>
      </c>
      <c r="C64">
        <v>1</v>
      </c>
      <c r="G64" s="49"/>
      <c r="H64" t="s">
        <v>245</v>
      </c>
      <c r="I64" t="s">
        <v>246</v>
      </c>
      <c r="J64" s="19">
        <v>31</v>
      </c>
      <c r="K64" s="34"/>
      <c r="L64" s="21">
        <v>150.25021863916285</v>
      </c>
      <c r="M64" s="61">
        <v>63.676000000000002</v>
      </c>
      <c r="N64" s="21">
        <v>1.2423160173160173</v>
      </c>
      <c r="O64" s="21">
        <v>1.1785738101918888</v>
      </c>
      <c r="P64" s="21">
        <f t="shared" si="6"/>
        <v>0.01</v>
      </c>
      <c r="Q64" s="21">
        <f t="shared" si="7"/>
        <v>7.8440738447264555E-3</v>
      </c>
      <c r="R64" s="25">
        <v>0</v>
      </c>
      <c r="S64" s="12">
        <v>0</v>
      </c>
      <c r="T64" s="12">
        <v>0</v>
      </c>
      <c r="U64" s="12">
        <v>0.125</v>
      </c>
      <c r="V64" s="12">
        <v>0.05</v>
      </c>
      <c r="W64" s="13">
        <v>1</v>
      </c>
      <c r="X64" s="13">
        <v>0</v>
      </c>
      <c r="Y64">
        <v>1</v>
      </c>
      <c r="Z64">
        <v>0</v>
      </c>
      <c r="AA64">
        <v>0</v>
      </c>
      <c r="AB64" s="52" t="str">
        <f t="shared" si="8"/>
        <v>na</v>
      </c>
      <c r="AC64" s="21" t="str">
        <f t="shared" si="8"/>
        <v>na</v>
      </c>
      <c r="AD64" s="21" t="str">
        <f t="shared" si="8"/>
        <v>na</v>
      </c>
      <c r="AE64" s="21">
        <f t="shared" si="8"/>
        <v>-1.7297468503467464</v>
      </c>
      <c r="AF64" s="21">
        <f t="shared" si="8"/>
        <v>-0.62816316088765811</v>
      </c>
      <c r="AG64" s="21">
        <f t="shared" si="8"/>
        <v>-7.0009497398042049</v>
      </c>
      <c r="AH64" s="21" t="str">
        <f t="shared" si="8"/>
        <v>na</v>
      </c>
      <c r="AI64" s="21">
        <f t="shared" si="8"/>
        <v>-5.7873403103605128</v>
      </c>
      <c r="AJ64" s="21" t="str">
        <f t="shared" si="8"/>
        <v>na</v>
      </c>
      <c r="AK64" s="21" t="str">
        <f t="shared" si="8"/>
        <v>na</v>
      </c>
      <c r="AL64" s="52" t="str">
        <f t="shared" si="9"/>
        <v>na</v>
      </c>
      <c r="AM64" s="21" t="str">
        <f t="shared" si="9"/>
        <v>na</v>
      </c>
      <c r="AN64" s="21" t="str">
        <f t="shared" si="9"/>
        <v>na</v>
      </c>
      <c r="AO64" s="21">
        <f t="shared" si="9"/>
        <v>8.6807465266137293E-2</v>
      </c>
      <c r="AP64" s="21">
        <f t="shared" si="9"/>
        <v>1.1448192009544396E-2</v>
      </c>
      <c r="AQ64" s="21">
        <f t="shared" si="9"/>
        <v>1.4220206331742311</v>
      </c>
      <c r="AR64" s="21" t="str">
        <f t="shared" si="9"/>
        <v>na</v>
      </c>
      <c r="AS64" s="21">
        <f t="shared" si="9"/>
        <v>0.9717398649902419</v>
      </c>
      <c r="AT64" s="21" t="str">
        <f t="shared" si="9"/>
        <v>na</v>
      </c>
      <c r="AU64" s="53" t="str">
        <f t="shared" si="9"/>
        <v>na</v>
      </c>
    </row>
    <row r="65" spans="1:47" ht="16.5" x14ac:dyDescent="0.35">
      <c r="A65" s="28" t="s">
        <v>66</v>
      </c>
      <c r="B65" s="48">
        <v>1</v>
      </c>
      <c r="C65">
        <v>1</v>
      </c>
      <c r="E65">
        <v>1</v>
      </c>
      <c r="G65" s="49"/>
      <c r="H65" t="s">
        <v>245</v>
      </c>
      <c r="I65" t="s">
        <v>246</v>
      </c>
      <c r="J65" s="19">
        <v>29</v>
      </c>
      <c r="K65" s="34"/>
      <c r="L65" s="21">
        <v>0.62721637373396955</v>
      </c>
      <c r="M65" s="61">
        <v>63.676000000000002</v>
      </c>
      <c r="N65" s="21">
        <v>0</v>
      </c>
      <c r="O65" s="21">
        <v>0</v>
      </c>
      <c r="P65" s="21">
        <f t="shared" si="6"/>
        <v>0.01</v>
      </c>
      <c r="Q65" s="21">
        <f t="shared" si="7"/>
        <v>0.01</v>
      </c>
      <c r="R65" s="25">
        <v>1</v>
      </c>
      <c r="S65">
        <v>0.25</v>
      </c>
      <c r="T65">
        <v>1</v>
      </c>
      <c r="U65">
        <v>0.25</v>
      </c>
      <c r="V65">
        <v>1</v>
      </c>
      <c r="W65">
        <v>1</v>
      </c>
      <c r="X65">
        <v>0</v>
      </c>
      <c r="Y65">
        <v>0</v>
      </c>
      <c r="Z65">
        <v>0</v>
      </c>
      <c r="AA65">
        <v>0</v>
      </c>
      <c r="AB65" s="52">
        <f t="shared" si="8"/>
        <v>-4.6051701859880909</v>
      </c>
      <c r="AC65" s="21">
        <f t="shared" si="8"/>
        <v>-2.2514165353719555</v>
      </c>
      <c r="AD65" s="21">
        <f t="shared" si="8"/>
        <v>-13.396858722874446</v>
      </c>
      <c r="AE65" s="21">
        <f t="shared" si="8"/>
        <v>-3.4594937006934927</v>
      </c>
      <c r="AF65" s="21">
        <f t="shared" si="8"/>
        <v>-12.56326321775316</v>
      </c>
      <c r="AG65" s="21">
        <f t="shared" si="8"/>
        <v>-7.0009497398042049</v>
      </c>
      <c r="AH65" s="21" t="str">
        <f t="shared" si="8"/>
        <v>na</v>
      </c>
      <c r="AI65" s="21" t="str">
        <f t="shared" si="8"/>
        <v>na</v>
      </c>
      <c r="AJ65" s="21" t="str">
        <f t="shared" si="8"/>
        <v>na</v>
      </c>
      <c r="AK65" s="21" t="str">
        <f t="shared" si="8"/>
        <v>na</v>
      </c>
      <c r="AL65" s="52">
        <f t="shared" si="9"/>
        <v>1</v>
      </c>
      <c r="AM65" s="21">
        <f t="shared" si="9"/>
        <v>0.23901234567901236</v>
      </c>
      <c r="AN65" s="21">
        <f t="shared" si="9"/>
        <v>8.4628099173553721</v>
      </c>
      <c r="AO65" s="21">
        <f t="shared" si="9"/>
        <v>0.56433075550267697</v>
      </c>
      <c r="AP65" s="21">
        <f t="shared" si="9"/>
        <v>7.4424092744545316</v>
      </c>
      <c r="AQ65" s="21">
        <f t="shared" si="9"/>
        <v>2.3111202930511441</v>
      </c>
      <c r="AR65" s="21" t="str">
        <f t="shared" si="9"/>
        <v>na</v>
      </c>
      <c r="AS65" s="21" t="str">
        <f t="shared" si="9"/>
        <v>na</v>
      </c>
      <c r="AT65" s="21" t="str">
        <f t="shared" si="9"/>
        <v>na</v>
      </c>
      <c r="AU65" s="53" t="str">
        <f t="shared" si="9"/>
        <v>na</v>
      </c>
    </row>
    <row r="66" spans="1:47" ht="16.5" x14ac:dyDescent="0.35">
      <c r="A66" s="28" t="s">
        <v>19</v>
      </c>
      <c r="B66" s="48">
        <v>1</v>
      </c>
      <c r="C66">
        <v>1</v>
      </c>
      <c r="E66">
        <v>1</v>
      </c>
      <c r="G66" s="49"/>
      <c r="H66" t="s">
        <v>245</v>
      </c>
      <c r="I66" t="s">
        <v>246</v>
      </c>
      <c r="J66" s="19">
        <v>37</v>
      </c>
      <c r="K66" s="34"/>
      <c r="L66" s="21">
        <v>2280.6185292392938</v>
      </c>
      <c r="M66" s="61">
        <v>63.676000000000002</v>
      </c>
      <c r="N66" s="21">
        <v>4298.5244692356819</v>
      </c>
      <c r="O66" s="21">
        <v>2024.6516155963968</v>
      </c>
      <c r="P66" s="21">
        <f t="shared" si="6"/>
        <v>1.8848064304158161</v>
      </c>
      <c r="Q66" s="21">
        <f t="shared" si="7"/>
        <v>0.88776425765150835</v>
      </c>
      <c r="R66" s="25">
        <v>1</v>
      </c>
      <c r="S66">
        <v>0.375</v>
      </c>
      <c r="T66">
        <v>0.25</v>
      </c>
      <c r="U66">
        <v>0.25</v>
      </c>
      <c r="V66">
        <v>0.2</v>
      </c>
      <c r="W66">
        <v>1</v>
      </c>
      <c r="X66">
        <v>1</v>
      </c>
      <c r="Y66">
        <v>0.25</v>
      </c>
      <c r="Z66">
        <v>1</v>
      </c>
      <c r="AA66">
        <v>0</v>
      </c>
      <c r="AB66" s="52">
        <f t="shared" si="8"/>
        <v>0.63382512619247278</v>
      </c>
      <c r="AC66" s="21">
        <f t="shared" si="8"/>
        <v>0.46480509254114671</v>
      </c>
      <c r="AD66" s="21">
        <f t="shared" si="8"/>
        <v>0.46096372813998021</v>
      </c>
      <c r="AE66" s="21">
        <f t="shared" si="8"/>
        <v>0.47614180211532103</v>
      </c>
      <c r="AF66" s="21">
        <f t="shared" si="8"/>
        <v>0.34582486956117203</v>
      </c>
      <c r="AG66" s="21">
        <f t="shared" si="8"/>
        <v>0.96356435768648374</v>
      </c>
      <c r="AH66" s="21">
        <f t="shared" si="8"/>
        <v>1.223938174716499</v>
      </c>
      <c r="AI66" s="21">
        <f t="shared" si="8"/>
        <v>0.19913279826736691</v>
      </c>
      <c r="AJ66" s="21">
        <f t="shared" si="8"/>
        <v>0.86430699026246294</v>
      </c>
      <c r="AK66" s="21" t="str">
        <f t="shared" si="8"/>
        <v>na</v>
      </c>
      <c r="AL66" s="52">
        <f t="shared" si="9"/>
        <v>0.22185121020996321</v>
      </c>
      <c r="AM66" s="21">
        <f t="shared" si="9"/>
        <v>0.1193066508240247</v>
      </c>
      <c r="AN66" s="21">
        <f t="shared" si="9"/>
        <v>0.11734278887138549</v>
      </c>
      <c r="AO66" s="21">
        <f t="shared" si="9"/>
        <v>0.12519746106697174</v>
      </c>
      <c r="AP66" s="21">
        <f t="shared" si="9"/>
        <v>6.6044300176623688E-2</v>
      </c>
      <c r="AQ66" s="21">
        <f t="shared" si="9"/>
        <v>0.5127248339542011</v>
      </c>
      <c r="AR66" s="21">
        <f t="shared" si="9"/>
        <v>0.82725968515867365</v>
      </c>
      <c r="AS66" s="21">
        <f t="shared" si="9"/>
        <v>2.1898203747035314E-2</v>
      </c>
      <c r="AT66" s="21">
        <f t="shared" si="9"/>
        <v>0.41253324212596465</v>
      </c>
      <c r="AU66" s="53" t="str">
        <f t="shared" si="9"/>
        <v>na</v>
      </c>
    </row>
    <row r="67" spans="1:47" ht="16.5" x14ac:dyDescent="0.35">
      <c r="A67" s="28" t="s">
        <v>112</v>
      </c>
      <c r="B67" s="48"/>
      <c r="D67">
        <v>1</v>
      </c>
      <c r="E67">
        <v>1</v>
      </c>
      <c r="G67" s="49"/>
      <c r="H67" t="s">
        <v>245</v>
      </c>
      <c r="I67" t="s">
        <v>246</v>
      </c>
      <c r="J67" s="19">
        <v>3</v>
      </c>
      <c r="K67" s="34"/>
      <c r="L67" s="21">
        <v>10.630795002066506</v>
      </c>
      <c r="M67" s="61">
        <v>63.676000000000002</v>
      </c>
      <c r="N67" s="21">
        <v>0.54937406855439641</v>
      </c>
      <c r="O67" s="21">
        <v>0.92137135817514293</v>
      </c>
      <c r="P67" s="21">
        <f t="shared" si="6"/>
        <v>5.1677609101445782E-2</v>
      </c>
      <c r="Q67" s="21">
        <f t="shared" si="7"/>
        <v>8.6670033426102064E-2</v>
      </c>
      <c r="R67" s="23">
        <v>1</v>
      </c>
      <c r="S67">
        <v>0.25</v>
      </c>
      <c r="T67">
        <v>0</v>
      </c>
      <c r="U67">
        <v>0.25</v>
      </c>
      <c r="V67">
        <v>0.2</v>
      </c>
      <c r="W67">
        <v>1</v>
      </c>
      <c r="X67">
        <v>0</v>
      </c>
      <c r="Y67">
        <v>0</v>
      </c>
      <c r="Z67">
        <v>0</v>
      </c>
      <c r="AA67" s="3">
        <v>0</v>
      </c>
      <c r="AB67" s="52">
        <f t="shared" si="8"/>
        <v>-2.9627306840948959</v>
      </c>
      <c r="AC67" s="21">
        <f t="shared" si="8"/>
        <v>-1.4484461122241712</v>
      </c>
      <c r="AD67" s="21" t="str">
        <f t="shared" si="8"/>
        <v>na</v>
      </c>
      <c r="AE67" s="21">
        <f t="shared" si="8"/>
        <v>-2.2256610992712877</v>
      </c>
      <c r="AF67" s="21">
        <f t="shared" si="8"/>
        <v>-1.6165120473006696</v>
      </c>
      <c r="AG67" s="21">
        <f t="shared" si="8"/>
        <v>-4.5040525700949052</v>
      </c>
      <c r="AH67" s="21" t="str">
        <f t="shared" si="8"/>
        <v>na</v>
      </c>
      <c r="AI67" s="21" t="str">
        <f t="shared" si="8"/>
        <v>na</v>
      </c>
      <c r="AJ67" s="21" t="str">
        <f t="shared" si="8"/>
        <v>na</v>
      </c>
      <c r="AK67" s="21" t="str">
        <f t="shared" si="8"/>
        <v>na</v>
      </c>
      <c r="AL67" s="52">
        <f t="shared" si="9"/>
        <v>2.8127627569492653</v>
      </c>
      <c r="AM67" s="21">
        <f t="shared" si="9"/>
        <v>0.67228502437700954</v>
      </c>
      <c r="AN67" s="21" t="str">
        <f t="shared" si="9"/>
        <v>na</v>
      </c>
      <c r="AO67" s="21">
        <f t="shared" si="9"/>
        <v>1.5873285316789716</v>
      </c>
      <c r="AP67" s="21">
        <f t="shared" si="9"/>
        <v>0.83734926516638042</v>
      </c>
      <c r="AQ67" s="21">
        <f t="shared" si="9"/>
        <v>6.5006330871239291</v>
      </c>
      <c r="AR67" s="21" t="str">
        <f t="shared" si="9"/>
        <v>na</v>
      </c>
      <c r="AS67" s="21" t="str">
        <f t="shared" si="9"/>
        <v>na</v>
      </c>
      <c r="AT67" s="21" t="str">
        <f t="shared" si="9"/>
        <v>na</v>
      </c>
      <c r="AU67" s="53" t="str">
        <f t="shared" si="9"/>
        <v>na</v>
      </c>
    </row>
    <row r="68" spans="1:47" ht="16.5" x14ac:dyDescent="0.35">
      <c r="A68" s="28" t="s">
        <v>67</v>
      </c>
      <c r="B68" s="48">
        <v>1</v>
      </c>
      <c r="C68">
        <v>1</v>
      </c>
      <c r="D68">
        <v>1</v>
      </c>
      <c r="E68">
        <v>1</v>
      </c>
      <c r="F68">
        <v>1</v>
      </c>
      <c r="G68" s="49">
        <v>1</v>
      </c>
      <c r="H68" t="s">
        <v>245</v>
      </c>
      <c r="I68" t="s">
        <v>246</v>
      </c>
      <c r="J68" s="19">
        <v>2</v>
      </c>
      <c r="K68" s="34"/>
      <c r="L68" s="21">
        <v>467.94455447581697</v>
      </c>
      <c r="M68" s="61">
        <v>63.676000000000002</v>
      </c>
      <c r="N68" s="21">
        <v>4.5113678944006805</v>
      </c>
      <c r="O68" s="21">
        <v>3.2787238005685158</v>
      </c>
      <c r="P68" s="21">
        <f t="shared" si="6"/>
        <v>0.01</v>
      </c>
      <c r="Q68" s="21">
        <f t="shared" si="7"/>
        <v>7.0066501879507571E-3</v>
      </c>
      <c r="R68" s="25">
        <v>0</v>
      </c>
      <c r="S68" s="12">
        <v>0.25</v>
      </c>
      <c r="T68" s="12">
        <v>0.25</v>
      </c>
      <c r="U68" s="12">
        <v>0.25</v>
      </c>
      <c r="V68" s="12">
        <v>0.1</v>
      </c>
      <c r="W68" s="12">
        <v>0.25</v>
      </c>
      <c r="X68" s="12">
        <v>0</v>
      </c>
      <c r="Y68">
        <v>0</v>
      </c>
      <c r="Z68">
        <v>0.25</v>
      </c>
      <c r="AA68">
        <v>1</v>
      </c>
      <c r="AB68" s="52" t="str">
        <f t="shared" si="8"/>
        <v>na</v>
      </c>
      <c r="AC68" s="21">
        <f t="shared" si="8"/>
        <v>-2.2514165353719555</v>
      </c>
      <c r="AD68" s="21">
        <f t="shared" si="8"/>
        <v>-3.3492146807186116</v>
      </c>
      <c r="AE68" s="21">
        <f t="shared" si="8"/>
        <v>-3.4594937006934927</v>
      </c>
      <c r="AF68" s="21">
        <f t="shared" si="8"/>
        <v>-1.2563263217753162</v>
      </c>
      <c r="AG68" s="21">
        <f t="shared" si="8"/>
        <v>-1.7502374349510512</v>
      </c>
      <c r="AH68" s="21" t="str">
        <f t="shared" si="8"/>
        <v>na</v>
      </c>
      <c r="AI68" s="21" t="str">
        <f t="shared" si="8"/>
        <v>na</v>
      </c>
      <c r="AJ68" s="21">
        <f t="shared" si="8"/>
        <v>-1.5699443815868492</v>
      </c>
      <c r="AK68" s="21">
        <f t="shared" si="8"/>
        <v>-8.438524139687674</v>
      </c>
      <c r="AL68" s="52" t="str">
        <f t="shared" si="9"/>
        <v>na</v>
      </c>
      <c r="AM68" s="21">
        <f t="shared" si="9"/>
        <v>0.11733868186890974</v>
      </c>
      <c r="AN68" s="21">
        <f t="shared" si="9"/>
        <v>0.2596662313061045</v>
      </c>
      <c r="AO68" s="21">
        <f t="shared" si="9"/>
        <v>0.27704772655425508</v>
      </c>
      <c r="AP68" s="21">
        <f t="shared" si="9"/>
        <v>3.6537129147556274E-2</v>
      </c>
      <c r="AQ68" s="21">
        <f t="shared" si="9"/>
        <v>7.0912604968349308E-2</v>
      </c>
      <c r="AR68" s="21" t="str">
        <f t="shared" si="9"/>
        <v>na</v>
      </c>
      <c r="AS68" s="21" t="str">
        <f t="shared" si="9"/>
        <v>na</v>
      </c>
      <c r="AT68" s="21">
        <f t="shared" si="9"/>
        <v>5.705556840222023E-2</v>
      </c>
      <c r="AU68" s="53">
        <f t="shared" si="9"/>
        <v>1.6483995853404372</v>
      </c>
    </row>
    <row r="69" spans="1:47" ht="16.5" x14ac:dyDescent="0.35">
      <c r="A69" s="28" t="s">
        <v>20</v>
      </c>
      <c r="B69" s="48"/>
      <c r="C69">
        <v>1</v>
      </c>
      <c r="E69">
        <v>1</v>
      </c>
      <c r="G69" s="49">
        <v>1</v>
      </c>
      <c r="H69" t="s">
        <v>245</v>
      </c>
      <c r="I69" t="s">
        <v>246</v>
      </c>
      <c r="J69" s="19">
        <v>3</v>
      </c>
      <c r="K69" s="34"/>
      <c r="L69" s="21">
        <v>7.9089278555700142</v>
      </c>
      <c r="M69" s="61">
        <v>63.676000000000002</v>
      </c>
      <c r="N69" s="21">
        <v>1.262295081967213E-2</v>
      </c>
      <c r="O69" s="21">
        <v>0.10224503586401759</v>
      </c>
      <c r="P69" s="21">
        <f t="shared" si="6"/>
        <v>0.01</v>
      </c>
      <c r="Q69" s="21">
        <f t="shared" si="7"/>
        <v>1.2927799789197668E-2</v>
      </c>
      <c r="R69" s="25">
        <v>0</v>
      </c>
      <c r="S69" s="12">
        <v>0.25</v>
      </c>
      <c r="T69" s="12">
        <v>0</v>
      </c>
      <c r="U69" s="12">
        <v>0.125</v>
      </c>
      <c r="V69" s="12">
        <v>0.05</v>
      </c>
      <c r="W69" s="13">
        <v>0.25</v>
      </c>
      <c r="X69" s="13">
        <v>0</v>
      </c>
      <c r="Y69">
        <v>0</v>
      </c>
      <c r="Z69">
        <v>0.25</v>
      </c>
      <c r="AA69">
        <v>0.25</v>
      </c>
      <c r="AB69" s="52" t="str">
        <f t="shared" si="8"/>
        <v>na</v>
      </c>
      <c r="AC69" s="21">
        <f t="shared" si="8"/>
        <v>-2.2514165353719555</v>
      </c>
      <c r="AD69" s="21" t="str">
        <f t="shared" si="8"/>
        <v>na</v>
      </c>
      <c r="AE69" s="21">
        <f t="shared" si="8"/>
        <v>-1.7297468503467464</v>
      </c>
      <c r="AF69" s="21">
        <f t="shared" si="8"/>
        <v>-0.62816316088765811</v>
      </c>
      <c r="AG69" s="21">
        <f t="shared" si="8"/>
        <v>-1.7502374349510512</v>
      </c>
      <c r="AH69" s="21" t="str">
        <f t="shared" si="8"/>
        <v>na</v>
      </c>
      <c r="AI69" s="21" t="str">
        <f t="shared" si="8"/>
        <v>na</v>
      </c>
      <c r="AJ69" s="21">
        <f t="shared" si="8"/>
        <v>-1.5699443815868492</v>
      </c>
      <c r="AK69" s="21">
        <f t="shared" si="8"/>
        <v>-2.1096310349219185</v>
      </c>
      <c r="AL69" s="52" t="str">
        <f t="shared" si="9"/>
        <v>na</v>
      </c>
      <c r="AM69" s="21">
        <f t="shared" si="9"/>
        <v>0.39945657074842644</v>
      </c>
      <c r="AN69" s="21" t="str">
        <f t="shared" si="9"/>
        <v>na</v>
      </c>
      <c r="AO69" s="21">
        <f t="shared" si="9"/>
        <v>0.23578868668954561</v>
      </c>
      <c r="AP69" s="21">
        <f t="shared" si="9"/>
        <v>3.1095875805432757E-2</v>
      </c>
      <c r="AQ69" s="21">
        <f t="shared" si="9"/>
        <v>0.24140808088453636</v>
      </c>
      <c r="AR69" s="21" t="str">
        <f t="shared" si="9"/>
        <v>na</v>
      </c>
      <c r="AS69" s="21" t="str">
        <f t="shared" si="9"/>
        <v>na</v>
      </c>
      <c r="AT69" s="21">
        <f t="shared" si="9"/>
        <v>0.19423451272032716</v>
      </c>
      <c r="AU69" s="53">
        <f t="shared" si="9"/>
        <v>0.35072835482273673</v>
      </c>
    </row>
    <row r="70" spans="1:47" ht="16.5" x14ac:dyDescent="0.35">
      <c r="A70" s="28" t="s">
        <v>68</v>
      </c>
      <c r="B70" s="48"/>
      <c r="D70">
        <v>1</v>
      </c>
      <c r="E70">
        <v>1</v>
      </c>
      <c r="G70" s="49"/>
      <c r="H70" t="s">
        <v>245</v>
      </c>
      <c r="I70" t="s">
        <v>246</v>
      </c>
      <c r="J70" s="19">
        <v>31</v>
      </c>
      <c r="K70" s="34"/>
      <c r="L70" s="21">
        <v>9.0696243284285867</v>
      </c>
      <c r="M70" s="61">
        <v>63.676000000000002</v>
      </c>
      <c r="N70" s="21">
        <v>0</v>
      </c>
      <c r="O70" s="21">
        <v>0</v>
      </c>
      <c r="P70" s="21">
        <f t="shared" si="6"/>
        <v>0.01</v>
      </c>
      <c r="Q70" s="21">
        <f t="shared" si="7"/>
        <v>0.01</v>
      </c>
      <c r="R70" s="25">
        <v>1</v>
      </c>
      <c r="S70">
        <v>0.125</v>
      </c>
      <c r="T70">
        <v>0.25</v>
      </c>
      <c r="U70">
        <v>0.25</v>
      </c>
      <c r="V70">
        <v>0.25</v>
      </c>
      <c r="W70">
        <v>1</v>
      </c>
      <c r="X70">
        <v>0</v>
      </c>
      <c r="Y70">
        <v>1</v>
      </c>
      <c r="Z70">
        <v>0</v>
      </c>
      <c r="AA70">
        <v>1</v>
      </c>
      <c r="AB70" s="52">
        <f t="shared" si="8"/>
        <v>-4.6051701859880909</v>
      </c>
      <c r="AC70" s="21">
        <f t="shared" si="8"/>
        <v>-1.1257082676859778</v>
      </c>
      <c r="AD70" s="21">
        <f t="shared" si="8"/>
        <v>-3.3492146807186116</v>
      </c>
      <c r="AE70" s="21">
        <f t="shared" si="8"/>
        <v>-3.4594937006934927</v>
      </c>
      <c r="AF70" s="21">
        <f t="shared" si="8"/>
        <v>-3.1408158044382901</v>
      </c>
      <c r="AG70" s="21">
        <f t="shared" ref="AG70:AK81" si="10">IF(W70&gt;0,(W70/W$83)*LN($P70),"na")</f>
        <v>-7.0009497398042049</v>
      </c>
      <c r="AH70" s="21" t="str">
        <f t="shared" si="10"/>
        <v>na</v>
      </c>
      <c r="AI70" s="21">
        <f t="shared" si="10"/>
        <v>-5.7873403103605128</v>
      </c>
      <c r="AJ70" s="21" t="str">
        <f t="shared" si="10"/>
        <v>na</v>
      </c>
      <c r="AK70" s="21">
        <f t="shared" si="10"/>
        <v>-8.438524139687674</v>
      </c>
      <c r="AL70" s="52">
        <f t="shared" si="9"/>
        <v>1</v>
      </c>
      <c r="AM70" s="21">
        <f t="shared" si="9"/>
        <v>5.975308641975309E-2</v>
      </c>
      <c r="AN70" s="21">
        <f t="shared" si="9"/>
        <v>0.52892561983471076</v>
      </c>
      <c r="AO70" s="21">
        <f t="shared" si="9"/>
        <v>0.56433075550267697</v>
      </c>
      <c r="AP70" s="21">
        <f t="shared" si="9"/>
        <v>0.46515057965340822</v>
      </c>
      <c r="AQ70" s="21">
        <f t="shared" ref="AQ70:AU81" si="11">IF(W70&gt;0,(((W70/W$83)^2)*($Q70^2))/($P70^2),"na")</f>
        <v>2.3111202930511441</v>
      </c>
      <c r="AR70" s="21" t="str">
        <f t="shared" si="11"/>
        <v>na</v>
      </c>
      <c r="AS70" s="21">
        <f t="shared" si="11"/>
        <v>1.5793074088753833</v>
      </c>
      <c r="AT70" s="21" t="str">
        <f t="shared" si="11"/>
        <v>na</v>
      </c>
      <c r="AU70" s="53">
        <f t="shared" si="11"/>
        <v>3.3576979495021999</v>
      </c>
    </row>
    <row r="71" spans="1:47" ht="16.5" x14ac:dyDescent="0.35">
      <c r="A71" s="28" t="s">
        <v>113</v>
      </c>
      <c r="B71" s="48"/>
      <c r="C71">
        <v>1</v>
      </c>
      <c r="D71">
        <v>1</v>
      </c>
      <c r="E71">
        <v>1</v>
      </c>
      <c r="F71">
        <v>1</v>
      </c>
      <c r="G71" s="49"/>
      <c r="H71" t="s">
        <v>245</v>
      </c>
      <c r="I71" t="s">
        <v>246</v>
      </c>
      <c r="J71" s="19">
        <v>9</v>
      </c>
      <c r="K71" s="34"/>
      <c r="L71" s="21">
        <v>0.52986174816571663</v>
      </c>
      <c r="M71" s="61">
        <v>63.676000000000002</v>
      </c>
      <c r="N71" s="21">
        <v>0</v>
      </c>
      <c r="O71" s="21">
        <v>0</v>
      </c>
      <c r="P71" s="21">
        <f t="shared" si="6"/>
        <v>0.01</v>
      </c>
      <c r="Q71" s="21">
        <f t="shared" si="7"/>
        <v>0.01</v>
      </c>
      <c r="R71" s="23">
        <v>1</v>
      </c>
      <c r="S71">
        <v>0.25</v>
      </c>
      <c r="T71">
        <v>0.25</v>
      </c>
      <c r="U71">
        <v>0.25</v>
      </c>
      <c r="V71">
        <v>0.25</v>
      </c>
      <c r="W71">
        <v>1</v>
      </c>
      <c r="X71">
        <v>0</v>
      </c>
      <c r="Y71">
        <v>1</v>
      </c>
      <c r="Z71">
        <v>0</v>
      </c>
      <c r="AA71">
        <v>1</v>
      </c>
      <c r="AB71" s="52">
        <f t="shared" ref="AB71:AF81" si="12">IF(R71&gt;0,(R71/R$83)*LN($P71),"na")</f>
        <v>-4.6051701859880909</v>
      </c>
      <c r="AC71" s="21">
        <f t="shared" si="12"/>
        <v>-2.2514165353719555</v>
      </c>
      <c r="AD71" s="21">
        <f t="shared" si="12"/>
        <v>-3.3492146807186116</v>
      </c>
      <c r="AE71" s="21">
        <f t="shared" si="12"/>
        <v>-3.4594937006934927</v>
      </c>
      <c r="AF71" s="21">
        <f t="shared" si="12"/>
        <v>-3.1408158044382901</v>
      </c>
      <c r="AG71" s="21">
        <f t="shared" si="10"/>
        <v>-7.0009497398042049</v>
      </c>
      <c r="AH71" s="21" t="str">
        <f t="shared" si="10"/>
        <v>na</v>
      </c>
      <c r="AI71" s="21">
        <f t="shared" si="10"/>
        <v>-5.7873403103605128</v>
      </c>
      <c r="AJ71" s="21" t="str">
        <f t="shared" si="10"/>
        <v>na</v>
      </c>
      <c r="AK71" s="21">
        <f t="shared" si="10"/>
        <v>-8.438524139687674</v>
      </c>
      <c r="AL71" s="52">
        <f t="shared" ref="AL71:AP81" si="13">IF(R71&gt;0,(((R71/R$83)^2)*($Q71^2))/($P71^2),"na")</f>
        <v>1</v>
      </c>
      <c r="AM71" s="21">
        <f t="shared" si="13"/>
        <v>0.23901234567901236</v>
      </c>
      <c r="AN71" s="21">
        <f t="shared" si="13"/>
        <v>0.52892561983471076</v>
      </c>
      <c r="AO71" s="21">
        <f t="shared" si="13"/>
        <v>0.56433075550267697</v>
      </c>
      <c r="AP71" s="21">
        <f t="shared" si="13"/>
        <v>0.46515057965340822</v>
      </c>
      <c r="AQ71" s="21">
        <f t="shared" si="11"/>
        <v>2.3111202930511441</v>
      </c>
      <c r="AR71" s="21" t="str">
        <f t="shared" si="11"/>
        <v>na</v>
      </c>
      <c r="AS71" s="21">
        <f t="shared" si="11"/>
        <v>1.5793074088753833</v>
      </c>
      <c r="AT71" s="21" t="str">
        <f t="shared" si="11"/>
        <v>na</v>
      </c>
      <c r="AU71" s="53">
        <f t="shared" si="11"/>
        <v>3.3576979495021999</v>
      </c>
    </row>
    <row r="72" spans="1:47" ht="16.5" x14ac:dyDescent="0.35">
      <c r="A72" s="28" t="s">
        <v>89</v>
      </c>
      <c r="B72" s="48"/>
      <c r="C72">
        <v>1</v>
      </c>
      <c r="E72">
        <v>1</v>
      </c>
      <c r="G72" s="49">
        <v>1</v>
      </c>
      <c r="H72" t="s">
        <v>245</v>
      </c>
      <c r="I72" t="s">
        <v>246</v>
      </c>
      <c r="J72" s="19">
        <v>3</v>
      </c>
      <c r="K72" s="34"/>
      <c r="L72" s="21">
        <v>18.990971294162438</v>
      </c>
      <c r="M72" s="61">
        <v>63.676000000000002</v>
      </c>
      <c r="N72" s="21">
        <v>0.90383649137747502</v>
      </c>
      <c r="O72" s="21">
        <v>1.5175878148297473</v>
      </c>
      <c r="P72" s="21">
        <f t="shared" si="6"/>
        <v>4.759295758902557E-2</v>
      </c>
      <c r="Q72" s="21">
        <f t="shared" si="7"/>
        <v>7.9911016204644206E-2</v>
      </c>
      <c r="R72" s="25">
        <v>1</v>
      </c>
      <c r="S72" s="3">
        <v>0.25</v>
      </c>
      <c r="T72" s="3">
        <v>0.25</v>
      </c>
      <c r="U72" s="3">
        <v>0.25</v>
      </c>
      <c r="V72" s="3">
        <v>0.15</v>
      </c>
      <c r="W72" s="3">
        <v>1</v>
      </c>
      <c r="X72" s="3">
        <v>0</v>
      </c>
      <c r="Y72" s="3">
        <v>0</v>
      </c>
      <c r="Z72" s="3">
        <v>0</v>
      </c>
      <c r="AA72" s="3">
        <v>0</v>
      </c>
      <c r="AB72" s="52">
        <f t="shared" si="12"/>
        <v>-3.0450704785008029</v>
      </c>
      <c r="AC72" s="21">
        <f t="shared" si="12"/>
        <v>-1.4887011228226148</v>
      </c>
      <c r="AD72" s="21">
        <f t="shared" si="12"/>
        <v>-2.2145967116369478</v>
      </c>
      <c r="AE72" s="21">
        <f t="shared" si="12"/>
        <v>-2.2875163594591399</v>
      </c>
      <c r="AF72" s="21">
        <f t="shared" si="12"/>
        <v>-1.2460784420437296</v>
      </c>
      <c r="AG72" s="21">
        <f t="shared" si="10"/>
        <v>-4.6292285655392265</v>
      </c>
      <c r="AH72" s="21" t="str">
        <f t="shared" si="10"/>
        <v>na</v>
      </c>
      <c r="AI72" s="21" t="str">
        <f t="shared" si="10"/>
        <v>na</v>
      </c>
      <c r="AJ72" s="21" t="str">
        <f t="shared" si="10"/>
        <v>na</v>
      </c>
      <c r="AK72" s="21" t="str">
        <f t="shared" si="10"/>
        <v>na</v>
      </c>
      <c r="AL72" s="52">
        <f t="shared" si="13"/>
        <v>2.8192131899898301</v>
      </c>
      <c r="AM72" s="21">
        <f t="shared" si="13"/>
        <v>0.67382675750868037</v>
      </c>
      <c r="AN72" s="21">
        <f t="shared" si="13"/>
        <v>1.4911540839615631</v>
      </c>
      <c r="AO72" s="21">
        <f t="shared" si="13"/>
        <v>1.5909687094300728</v>
      </c>
      <c r="AP72" s="21">
        <f t="shared" si="13"/>
        <v>0.47208911381650925</v>
      </c>
      <c r="AQ72" s="21">
        <f t="shared" si="11"/>
        <v>6.5155408138229474</v>
      </c>
      <c r="AR72" s="21" t="str">
        <f t="shared" si="11"/>
        <v>na</v>
      </c>
      <c r="AS72" s="21" t="str">
        <f t="shared" si="11"/>
        <v>na</v>
      </c>
      <c r="AT72" s="21" t="str">
        <f t="shared" si="11"/>
        <v>na</v>
      </c>
      <c r="AU72" s="53" t="str">
        <f t="shared" si="11"/>
        <v>na</v>
      </c>
    </row>
    <row r="73" spans="1:47" ht="16.5" x14ac:dyDescent="0.35">
      <c r="A73" s="28" t="s">
        <v>22</v>
      </c>
      <c r="B73" s="48"/>
      <c r="C73">
        <v>1</v>
      </c>
      <c r="E73">
        <v>1</v>
      </c>
      <c r="G73" s="49">
        <v>1</v>
      </c>
      <c r="H73" t="s">
        <v>245</v>
      </c>
      <c r="I73" t="s">
        <v>246</v>
      </c>
      <c r="J73" s="19">
        <v>26</v>
      </c>
      <c r="K73" s="34"/>
      <c r="L73" s="21">
        <v>3.2473866429843707</v>
      </c>
      <c r="M73" s="61">
        <v>63.676000000000002</v>
      </c>
      <c r="N73" s="21">
        <v>7.7622950819672132E-2</v>
      </c>
      <c r="O73" s="21">
        <v>0.1177777691858264</v>
      </c>
      <c r="P73" s="21">
        <f t="shared" si="6"/>
        <v>2.3903205670740859E-2</v>
      </c>
      <c r="Q73" s="21">
        <f t="shared" si="7"/>
        <v>3.6268477435624301E-2</v>
      </c>
      <c r="R73" s="25">
        <v>0</v>
      </c>
      <c r="S73" s="12">
        <v>0.375</v>
      </c>
      <c r="T73" s="12">
        <v>0.25</v>
      </c>
      <c r="U73" s="12">
        <v>0.25</v>
      </c>
      <c r="V73" s="12">
        <v>0.15</v>
      </c>
      <c r="W73" s="13">
        <v>0.25</v>
      </c>
      <c r="X73" s="13">
        <v>0</v>
      </c>
      <c r="Y73">
        <v>0</v>
      </c>
      <c r="Z73">
        <v>1</v>
      </c>
      <c r="AA73">
        <v>0</v>
      </c>
      <c r="AB73" s="52" t="str">
        <f t="shared" si="12"/>
        <v>na</v>
      </c>
      <c r="AC73" s="21">
        <f t="shared" si="12"/>
        <v>-2.7380779804078887</v>
      </c>
      <c r="AD73" s="21">
        <f t="shared" si="12"/>
        <v>-2.715449236768154</v>
      </c>
      <c r="AE73" s="21">
        <f t="shared" si="12"/>
        <v>-2.8048603701739347</v>
      </c>
      <c r="AF73" s="21">
        <f t="shared" si="12"/>
        <v>-1.5278911671009474</v>
      </c>
      <c r="AG73" s="21">
        <f t="shared" si="10"/>
        <v>-1.4190433758283725</v>
      </c>
      <c r="AH73" s="21" t="str">
        <f t="shared" si="10"/>
        <v>na</v>
      </c>
      <c r="AI73" s="21" t="str">
        <f t="shared" si="10"/>
        <v>na</v>
      </c>
      <c r="AJ73" s="21">
        <f t="shared" si="10"/>
        <v>-5.091467318940289</v>
      </c>
      <c r="AK73" s="21" t="str">
        <f t="shared" si="10"/>
        <v>na</v>
      </c>
      <c r="AL73" s="52" t="str">
        <f t="shared" si="13"/>
        <v>na</v>
      </c>
      <c r="AM73" s="21">
        <f t="shared" si="13"/>
        <v>1.2380814134019675</v>
      </c>
      <c r="AN73" s="21">
        <f t="shared" si="13"/>
        <v>1.2177018204349652</v>
      </c>
      <c r="AO73" s="21">
        <f t="shared" si="13"/>
        <v>1.2992121435104522</v>
      </c>
      <c r="AP73" s="21">
        <f t="shared" si="13"/>
        <v>0.38551601037409017</v>
      </c>
      <c r="AQ73" s="21">
        <f t="shared" si="11"/>
        <v>0.33254384956953204</v>
      </c>
      <c r="AR73" s="21" t="str">
        <f t="shared" si="11"/>
        <v>na</v>
      </c>
      <c r="AS73" s="21" t="str">
        <f t="shared" si="11"/>
        <v>na</v>
      </c>
      <c r="AT73" s="21">
        <f t="shared" si="11"/>
        <v>4.2809829624666751</v>
      </c>
      <c r="AU73" s="53" t="str">
        <f t="shared" si="11"/>
        <v>na</v>
      </c>
    </row>
    <row r="74" spans="1:47" ht="16.5" x14ac:dyDescent="0.35">
      <c r="A74" s="1" t="s">
        <v>69</v>
      </c>
      <c r="B74" s="48">
        <v>1</v>
      </c>
      <c r="C74">
        <v>1</v>
      </c>
      <c r="D74">
        <v>1</v>
      </c>
      <c r="E74">
        <v>1</v>
      </c>
      <c r="G74" s="49"/>
      <c r="H74" t="s">
        <v>245</v>
      </c>
      <c r="I74" t="s">
        <v>246</v>
      </c>
      <c r="J74" s="19">
        <v>12</v>
      </c>
      <c r="K74" s="34"/>
      <c r="L74" s="21">
        <v>9.4883610254782642</v>
      </c>
      <c r="M74" s="61">
        <v>63.676000000000002</v>
      </c>
      <c r="N74" s="21">
        <v>0</v>
      </c>
      <c r="O74" s="21">
        <v>0</v>
      </c>
      <c r="P74" s="21">
        <f t="shared" si="6"/>
        <v>0.01</v>
      </c>
      <c r="Q74" s="21">
        <f t="shared" si="7"/>
        <v>0.01</v>
      </c>
      <c r="R74" s="25">
        <v>1</v>
      </c>
      <c r="S74">
        <v>0.25</v>
      </c>
      <c r="T74">
        <v>0</v>
      </c>
      <c r="U74">
        <v>0.25</v>
      </c>
      <c r="V74">
        <v>0.05</v>
      </c>
      <c r="W74">
        <v>1</v>
      </c>
      <c r="X74">
        <v>0</v>
      </c>
      <c r="Y74">
        <v>0</v>
      </c>
      <c r="Z74">
        <v>0</v>
      </c>
      <c r="AA74">
        <v>0</v>
      </c>
      <c r="AB74" s="52">
        <f t="shared" si="12"/>
        <v>-4.6051701859880909</v>
      </c>
      <c r="AC74" s="21">
        <f t="shared" si="12"/>
        <v>-2.2514165353719555</v>
      </c>
      <c r="AD74" s="21" t="str">
        <f t="shared" si="12"/>
        <v>na</v>
      </c>
      <c r="AE74" s="21">
        <f t="shared" si="12"/>
        <v>-3.4594937006934927</v>
      </c>
      <c r="AF74" s="21">
        <f t="shared" si="12"/>
        <v>-0.62816316088765811</v>
      </c>
      <c r="AG74" s="21">
        <f t="shared" si="10"/>
        <v>-7.0009497398042049</v>
      </c>
      <c r="AH74" s="21" t="str">
        <f t="shared" si="10"/>
        <v>na</v>
      </c>
      <c r="AI74" s="21" t="str">
        <f t="shared" si="10"/>
        <v>na</v>
      </c>
      <c r="AJ74" s="21" t="str">
        <f t="shared" si="10"/>
        <v>na</v>
      </c>
      <c r="AK74" s="21" t="str">
        <f t="shared" si="10"/>
        <v>na</v>
      </c>
      <c r="AL74" s="52">
        <f t="shared" si="13"/>
        <v>1</v>
      </c>
      <c r="AM74" s="21">
        <f t="shared" si="13"/>
        <v>0.23901234567901236</v>
      </c>
      <c r="AN74" s="21" t="str">
        <f t="shared" si="13"/>
        <v>na</v>
      </c>
      <c r="AO74" s="21">
        <f t="shared" si="13"/>
        <v>0.56433075550267697</v>
      </c>
      <c r="AP74" s="21">
        <f t="shared" si="13"/>
        <v>1.8606023186136331E-2</v>
      </c>
      <c r="AQ74" s="21">
        <f t="shared" si="11"/>
        <v>2.3111202930511441</v>
      </c>
      <c r="AR74" s="21" t="str">
        <f t="shared" si="11"/>
        <v>na</v>
      </c>
      <c r="AS74" s="21" t="str">
        <f t="shared" si="11"/>
        <v>na</v>
      </c>
      <c r="AT74" s="21" t="str">
        <f t="shared" si="11"/>
        <v>na</v>
      </c>
      <c r="AU74" s="53" t="str">
        <f t="shared" si="11"/>
        <v>na</v>
      </c>
    </row>
    <row r="75" spans="1:47" ht="16.5" x14ac:dyDescent="0.35">
      <c r="A75" s="1" t="s">
        <v>241</v>
      </c>
      <c r="B75" s="48">
        <v>1</v>
      </c>
      <c r="C75">
        <v>1</v>
      </c>
      <c r="D75">
        <v>1</v>
      </c>
      <c r="E75">
        <v>1</v>
      </c>
      <c r="F75">
        <v>1</v>
      </c>
      <c r="G75" s="49">
        <v>1</v>
      </c>
      <c r="H75" t="s">
        <v>245</v>
      </c>
      <c r="I75" t="s">
        <v>246</v>
      </c>
      <c r="J75" s="19">
        <v>3</v>
      </c>
      <c r="K75" s="34"/>
      <c r="L75" s="21">
        <v>39.907482880841712</v>
      </c>
      <c r="M75" s="61">
        <v>63.676000000000002</v>
      </c>
      <c r="N75" s="21">
        <v>0</v>
      </c>
      <c r="O75" s="21">
        <v>0</v>
      </c>
      <c r="P75" s="21">
        <f t="shared" si="6"/>
        <v>0.01</v>
      </c>
      <c r="Q75" s="21">
        <f t="shared" si="7"/>
        <v>0.01</v>
      </c>
      <c r="R75" s="25">
        <v>1</v>
      </c>
      <c r="S75">
        <v>1</v>
      </c>
      <c r="T75" s="3">
        <v>0.25</v>
      </c>
      <c r="U75" s="3">
        <v>0.375</v>
      </c>
      <c r="V75" s="3">
        <v>1</v>
      </c>
      <c r="W75" s="3">
        <v>0.05</v>
      </c>
      <c r="X75" s="3">
        <v>0</v>
      </c>
      <c r="Y75" s="3">
        <v>0</v>
      </c>
      <c r="Z75" s="3">
        <v>0</v>
      </c>
      <c r="AA75" s="3">
        <v>0</v>
      </c>
      <c r="AB75" s="52">
        <f t="shared" si="12"/>
        <v>-4.6051701859880909</v>
      </c>
      <c r="AC75" s="21">
        <f t="shared" si="12"/>
        <v>-9.0056661414878221</v>
      </c>
      <c r="AD75" s="21">
        <f t="shared" si="12"/>
        <v>-3.3492146807186116</v>
      </c>
      <c r="AE75" s="21">
        <f t="shared" si="12"/>
        <v>-5.1892405510402382</v>
      </c>
      <c r="AF75" s="21">
        <f t="shared" si="12"/>
        <v>-12.56326321775316</v>
      </c>
      <c r="AG75" s="21">
        <f t="shared" si="10"/>
        <v>-0.35004748699021027</v>
      </c>
      <c r="AH75" s="21" t="str">
        <f t="shared" si="10"/>
        <v>na</v>
      </c>
      <c r="AI75" s="21" t="str">
        <f t="shared" si="10"/>
        <v>na</v>
      </c>
      <c r="AJ75" s="21" t="str">
        <f t="shared" si="10"/>
        <v>na</v>
      </c>
      <c r="AK75" s="21" t="str">
        <f t="shared" si="10"/>
        <v>na</v>
      </c>
      <c r="AL75" s="52">
        <f t="shared" si="13"/>
        <v>1</v>
      </c>
      <c r="AM75" s="21">
        <f t="shared" si="13"/>
        <v>3.8241975308641978</v>
      </c>
      <c r="AN75" s="21">
        <f t="shared" si="13"/>
        <v>0.52892561983471076</v>
      </c>
      <c r="AO75" s="21">
        <f t="shared" si="13"/>
        <v>1.2697441998810231</v>
      </c>
      <c r="AP75" s="21">
        <f t="shared" si="13"/>
        <v>7.4424092744545316</v>
      </c>
      <c r="AQ75" s="21">
        <f t="shared" si="11"/>
        <v>5.7778007326278608E-3</v>
      </c>
      <c r="AR75" s="21" t="str">
        <f t="shared" si="11"/>
        <v>na</v>
      </c>
      <c r="AS75" s="21" t="str">
        <f t="shared" si="11"/>
        <v>na</v>
      </c>
      <c r="AT75" s="21" t="str">
        <f t="shared" si="11"/>
        <v>na</v>
      </c>
      <c r="AU75" s="53" t="str">
        <f t="shared" si="11"/>
        <v>na</v>
      </c>
    </row>
    <row r="76" spans="1:47" ht="16.5" x14ac:dyDescent="0.35">
      <c r="A76" s="28" t="s">
        <v>23</v>
      </c>
      <c r="B76" s="48">
        <v>1</v>
      </c>
      <c r="C76">
        <v>1</v>
      </c>
      <c r="G76" s="49"/>
      <c r="H76" t="s">
        <v>245</v>
      </c>
      <c r="I76" t="s">
        <v>246</v>
      </c>
      <c r="J76" s="19">
        <v>29</v>
      </c>
      <c r="K76" s="34"/>
      <c r="L76" s="21">
        <v>3.5558652886354341</v>
      </c>
      <c r="M76" s="61">
        <v>63.676000000000002</v>
      </c>
      <c r="N76" s="21">
        <v>0</v>
      </c>
      <c r="O76" s="21">
        <v>0</v>
      </c>
      <c r="P76" s="21">
        <f t="shared" si="6"/>
        <v>0.01</v>
      </c>
      <c r="Q76" s="21">
        <f t="shared" si="7"/>
        <v>0.01</v>
      </c>
      <c r="R76" s="25">
        <v>0</v>
      </c>
      <c r="S76" s="12">
        <v>0.25</v>
      </c>
      <c r="T76" s="12">
        <v>0.25</v>
      </c>
      <c r="U76" s="12">
        <v>0.125</v>
      </c>
      <c r="V76" s="12">
        <v>0.25</v>
      </c>
      <c r="W76" s="13">
        <v>0.25</v>
      </c>
      <c r="X76" s="13">
        <v>0</v>
      </c>
      <c r="Y76">
        <v>0</v>
      </c>
      <c r="Z76">
        <v>0</v>
      </c>
      <c r="AA76">
        <v>0</v>
      </c>
      <c r="AB76" s="52" t="str">
        <f t="shared" si="12"/>
        <v>na</v>
      </c>
      <c r="AC76" s="21">
        <f t="shared" si="12"/>
        <v>-2.2514165353719555</v>
      </c>
      <c r="AD76" s="21">
        <f t="shared" si="12"/>
        <v>-3.3492146807186116</v>
      </c>
      <c r="AE76" s="21">
        <f t="shared" si="12"/>
        <v>-1.7297468503467464</v>
      </c>
      <c r="AF76" s="21">
        <f t="shared" si="12"/>
        <v>-3.1408158044382901</v>
      </c>
      <c r="AG76" s="21">
        <f t="shared" si="10"/>
        <v>-1.7502374349510512</v>
      </c>
      <c r="AH76" s="21" t="str">
        <f t="shared" si="10"/>
        <v>na</v>
      </c>
      <c r="AI76" s="21" t="str">
        <f t="shared" si="10"/>
        <v>na</v>
      </c>
      <c r="AJ76" s="21" t="str">
        <f t="shared" si="10"/>
        <v>na</v>
      </c>
      <c r="AK76" s="21" t="str">
        <f t="shared" si="10"/>
        <v>na</v>
      </c>
      <c r="AL76" s="52" t="str">
        <f t="shared" si="13"/>
        <v>na</v>
      </c>
      <c r="AM76" s="21">
        <f t="shared" si="13"/>
        <v>0.23901234567901236</v>
      </c>
      <c r="AN76" s="21">
        <f t="shared" si="13"/>
        <v>0.52892561983471076</v>
      </c>
      <c r="AO76" s="21">
        <f t="shared" si="13"/>
        <v>0.14108268887566924</v>
      </c>
      <c r="AP76" s="21">
        <f t="shared" si="13"/>
        <v>0.46515057965340822</v>
      </c>
      <c r="AQ76" s="21">
        <f t="shared" si="11"/>
        <v>0.14444501831569651</v>
      </c>
      <c r="AR76" s="21" t="str">
        <f t="shared" si="11"/>
        <v>na</v>
      </c>
      <c r="AS76" s="21" t="str">
        <f t="shared" si="11"/>
        <v>na</v>
      </c>
      <c r="AT76" s="21" t="str">
        <f t="shared" si="11"/>
        <v>na</v>
      </c>
      <c r="AU76" s="53" t="str">
        <f t="shared" si="11"/>
        <v>na</v>
      </c>
    </row>
    <row r="77" spans="1:47" ht="16.5" x14ac:dyDescent="0.35">
      <c r="A77" s="28" t="s">
        <v>90</v>
      </c>
      <c r="B77" s="48"/>
      <c r="E77">
        <v>1</v>
      </c>
      <c r="G77" s="49">
        <v>1</v>
      </c>
      <c r="H77" t="s">
        <v>245</v>
      </c>
      <c r="I77" t="s">
        <v>246</v>
      </c>
      <c r="J77" s="19">
        <v>6</v>
      </c>
      <c r="K77" s="34"/>
      <c r="L77" s="21">
        <v>3.5505059675914885</v>
      </c>
      <c r="M77" s="61">
        <v>63.676000000000002</v>
      </c>
      <c r="N77" s="21">
        <v>0</v>
      </c>
      <c r="O77" s="21">
        <v>0</v>
      </c>
      <c r="P77" s="21">
        <f t="shared" si="6"/>
        <v>0.01</v>
      </c>
      <c r="Q77" s="21">
        <f t="shared" si="7"/>
        <v>0.01</v>
      </c>
      <c r="R77" s="23">
        <v>1</v>
      </c>
      <c r="S77" s="3">
        <v>1</v>
      </c>
      <c r="T77" s="3">
        <v>0</v>
      </c>
      <c r="U77" s="3">
        <v>0.25</v>
      </c>
      <c r="V77" s="3">
        <v>0.3</v>
      </c>
      <c r="W77" s="3">
        <v>1</v>
      </c>
      <c r="X77" s="3">
        <v>0</v>
      </c>
      <c r="Y77" s="3">
        <v>0</v>
      </c>
      <c r="Z77" s="3">
        <v>0</v>
      </c>
      <c r="AA77" s="3">
        <v>0</v>
      </c>
      <c r="AB77" s="52">
        <f t="shared" si="12"/>
        <v>-4.6051701859880909</v>
      </c>
      <c r="AC77" s="21">
        <f t="shared" si="12"/>
        <v>-9.0056661414878221</v>
      </c>
      <c r="AD77" s="21" t="str">
        <f t="shared" si="12"/>
        <v>na</v>
      </c>
      <c r="AE77" s="21">
        <f t="shared" si="12"/>
        <v>-3.4594937006934927</v>
      </c>
      <c r="AF77" s="21">
        <f t="shared" si="12"/>
        <v>-3.7689789653259482</v>
      </c>
      <c r="AG77" s="21">
        <f t="shared" si="10"/>
        <v>-7.0009497398042049</v>
      </c>
      <c r="AH77" s="21" t="str">
        <f t="shared" si="10"/>
        <v>na</v>
      </c>
      <c r="AI77" s="21" t="str">
        <f t="shared" si="10"/>
        <v>na</v>
      </c>
      <c r="AJ77" s="21" t="str">
        <f t="shared" si="10"/>
        <v>na</v>
      </c>
      <c r="AK77" s="21" t="str">
        <f t="shared" si="10"/>
        <v>na</v>
      </c>
      <c r="AL77" s="52">
        <f t="shared" si="13"/>
        <v>1</v>
      </c>
      <c r="AM77" s="21">
        <f t="shared" si="13"/>
        <v>3.8241975308641978</v>
      </c>
      <c r="AN77" s="21" t="str">
        <f t="shared" si="13"/>
        <v>na</v>
      </c>
      <c r="AO77" s="21">
        <f t="shared" si="13"/>
        <v>0.56433075550267697</v>
      </c>
      <c r="AP77" s="21">
        <f t="shared" si="13"/>
        <v>0.6698168347009078</v>
      </c>
      <c r="AQ77" s="21">
        <f t="shared" si="11"/>
        <v>2.3111202930511441</v>
      </c>
      <c r="AR77" s="21" t="str">
        <f t="shared" si="11"/>
        <v>na</v>
      </c>
      <c r="AS77" s="21" t="str">
        <f t="shared" si="11"/>
        <v>na</v>
      </c>
      <c r="AT77" s="21" t="str">
        <f t="shared" si="11"/>
        <v>na</v>
      </c>
      <c r="AU77" s="53" t="str">
        <f t="shared" si="11"/>
        <v>na</v>
      </c>
    </row>
    <row r="78" spans="1:47" ht="16.5" x14ac:dyDescent="0.35">
      <c r="A78" s="28" t="s">
        <v>24</v>
      </c>
      <c r="B78" s="48">
        <v>1</v>
      </c>
      <c r="C78">
        <v>1</v>
      </c>
      <c r="E78">
        <v>1</v>
      </c>
      <c r="F78">
        <v>1</v>
      </c>
      <c r="G78" s="49">
        <v>1</v>
      </c>
      <c r="H78" t="s">
        <v>245</v>
      </c>
      <c r="I78" t="s">
        <v>246</v>
      </c>
      <c r="J78" s="19">
        <v>11</v>
      </c>
      <c r="K78" s="34"/>
      <c r="L78" s="21">
        <v>26.842748911313191</v>
      </c>
      <c r="M78" s="61">
        <v>63.676000000000002</v>
      </c>
      <c r="N78" s="21">
        <v>0</v>
      </c>
      <c r="O78" s="21">
        <v>0</v>
      </c>
      <c r="P78" s="21">
        <f t="shared" si="6"/>
        <v>0.01</v>
      </c>
      <c r="Q78" s="21">
        <f t="shared" si="7"/>
        <v>0.01</v>
      </c>
      <c r="R78" s="25">
        <v>1</v>
      </c>
      <c r="S78">
        <v>1</v>
      </c>
      <c r="T78">
        <v>0.375</v>
      </c>
      <c r="U78">
        <v>1</v>
      </c>
      <c r="V78">
        <v>0.15</v>
      </c>
      <c r="W78" s="3">
        <v>1</v>
      </c>
      <c r="X78" s="3">
        <v>0</v>
      </c>
      <c r="Y78">
        <v>0.25</v>
      </c>
      <c r="Z78">
        <v>1</v>
      </c>
      <c r="AA78">
        <v>1</v>
      </c>
      <c r="AB78" s="52">
        <f t="shared" si="12"/>
        <v>-4.6051701859880909</v>
      </c>
      <c r="AC78" s="21">
        <f t="shared" si="12"/>
        <v>-9.0056661414878221</v>
      </c>
      <c r="AD78" s="21">
        <f t="shared" si="12"/>
        <v>-5.0238220210779172</v>
      </c>
      <c r="AE78" s="21">
        <f t="shared" si="12"/>
        <v>-13.837974802773971</v>
      </c>
      <c r="AF78" s="21">
        <f t="shared" si="12"/>
        <v>-1.8844894826629741</v>
      </c>
      <c r="AG78" s="21">
        <f t="shared" si="10"/>
        <v>-7.0009497398042049</v>
      </c>
      <c r="AH78" s="21" t="str">
        <f t="shared" si="10"/>
        <v>na</v>
      </c>
      <c r="AI78" s="21">
        <f t="shared" si="10"/>
        <v>-1.4468350775901282</v>
      </c>
      <c r="AJ78" s="21">
        <f t="shared" si="10"/>
        <v>-6.2797775263473969</v>
      </c>
      <c r="AK78" s="21">
        <f t="shared" si="10"/>
        <v>-8.438524139687674</v>
      </c>
      <c r="AL78" s="52">
        <f t="shared" si="13"/>
        <v>1</v>
      </c>
      <c r="AM78" s="21">
        <f t="shared" si="13"/>
        <v>3.8241975308641978</v>
      </c>
      <c r="AN78" s="21">
        <f t="shared" si="13"/>
        <v>1.190082644628099</v>
      </c>
      <c r="AO78" s="21">
        <f t="shared" si="13"/>
        <v>9.0292920880428316</v>
      </c>
      <c r="AP78" s="21">
        <f t="shared" si="13"/>
        <v>0.16745420867522695</v>
      </c>
      <c r="AQ78" s="21">
        <f t="shared" si="11"/>
        <v>2.3111202930511441</v>
      </c>
      <c r="AR78" s="21" t="str">
        <f t="shared" si="11"/>
        <v>na</v>
      </c>
      <c r="AS78" s="21">
        <f t="shared" si="11"/>
        <v>9.8706713054711459E-2</v>
      </c>
      <c r="AT78" s="21">
        <f t="shared" si="11"/>
        <v>1.8595041322314052</v>
      </c>
      <c r="AU78" s="53">
        <f t="shared" si="11"/>
        <v>3.3576979495021999</v>
      </c>
    </row>
    <row r="79" spans="1:47" ht="16.5" x14ac:dyDescent="0.35">
      <c r="A79" s="28" t="s">
        <v>91</v>
      </c>
      <c r="B79" s="48"/>
      <c r="E79">
        <v>1</v>
      </c>
      <c r="G79" s="49">
        <v>1</v>
      </c>
      <c r="H79" t="s">
        <v>245</v>
      </c>
      <c r="I79" t="s">
        <v>246</v>
      </c>
      <c r="J79" s="19">
        <v>39</v>
      </c>
      <c r="K79" s="34"/>
      <c r="L79" s="21">
        <v>2.32737307098924</v>
      </c>
      <c r="M79" s="61">
        <v>63.676000000000002</v>
      </c>
      <c r="N79" s="21">
        <v>0</v>
      </c>
      <c r="O79" s="21">
        <v>0</v>
      </c>
      <c r="P79" s="21">
        <f t="shared" si="6"/>
        <v>0.01</v>
      </c>
      <c r="Q79" s="21">
        <f t="shared" si="7"/>
        <v>0.01</v>
      </c>
      <c r="R79" s="23">
        <v>1</v>
      </c>
      <c r="S79" s="3">
        <v>1</v>
      </c>
      <c r="T79" s="3">
        <v>0.375</v>
      </c>
      <c r="U79" s="3">
        <v>0.375</v>
      </c>
      <c r="V79" s="3">
        <v>0.15</v>
      </c>
      <c r="W79" s="3">
        <v>1</v>
      </c>
      <c r="X79" s="3">
        <v>0</v>
      </c>
      <c r="Y79" s="3">
        <v>0.25</v>
      </c>
      <c r="Z79" s="3">
        <v>1</v>
      </c>
      <c r="AA79" s="3">
        <v>1</v>
      </c>
      <c r="AB79" s="52">
        <f t="shared" si="12"/>
        <v>-4.6051701859880909</v>
      </c>
      <c r="AC79" s="21">
        <f t="shared" si="12"/>
        <v>-9.0056661414878221</v>
      </c>
      <c r="AD79" s="21">
        <f t="shared" si="12"/>
        <v>-5.0238220210779172</v>
      </c>
      <c r="AE79" s="21">
        <f t="shared" si="12"/>
        <v>-5.1892405510402382</v>
      </c>
      <c r="AF79" s="21">
        <f t="shared" si="12"/>
        <v>-1.8844894826629741</v>
      </c>
      <c r="AG79" s="21">
        <f t="shared" si="10"/>
        <v>-7.0009497398042049</v>
      </c>
      <c r="AH79" s="21" t="str">
        <f t="shared" si="10"/>
        <v>na</v>
      </c>
      <c r="AI79" s="21">
        <f t="shared" si="10"/>
        <v>-1.4468350775901282</v>
      </c>
      <c r="AJ79" s="21">
        <f t="shared" si="10"/>
        <v>-6.2797775263473969</v>
      </c>
      <c r="AK79" s="21">
        <f t="shared" si="10"/>
        <v>-8.438524139687674</v>
      </c>
      <c r="AL79" s="52">
        <f t="shared" si="13"/>
        <v>1</v>
      </c>
      <c r="AM79" s="21">
        <f t="shared" si="13"/>
        <v>3.8241975308641978</v>
      </c>
      <c r="AN79" s="21">
        <f t="shared" si="13"/>
        <v>1.190082644628099</v>
      </c>
      <c r="AO79" s="21">
        <f t="shared" si="13"/>
        <v>1.2697441998810231</v>
      </c>
      <c r="AP79" s="21">
        <f t="shared" si="13"/>
        <v>0.16745420867522695</v>
      </c>
      <c r="AQ79" s="21">
        <f t="shared" si="11"/>
        <v>2.3111202930511441</v>
      </c>
      <c r="AR79" s="21" t="str">
        <f t="shared" si="11"/>
        <v>na</v>
      </c>
      <c r="AS79" s="21">
        <f t="shared" si="11"/>
        <v>9.8706713054711459E-2</v>
      </c>
      <c r="AT79" s="21">
        <f t="shared" si="11"/>
        <v>1.8595041322314052</v>
      </c>
      <c r="AU79" s="53">
        <f t="shared" si="11"/>
        <v>3.3576979495021999</v>
      </c>
    </row>
    <row r="80" spans="1:47" ht="16.5" x14ac:dyDescent="0.35">
      <c r="A80" s="28" t="s">
        <v>25</v>
      </c>
      <c r="B80" s="48">
        <v>1</v>
      </c>
      <c r="C80">
        <v>1</v>
      </c>
      <c r="E80">
        <v>1</v>
      </c>
      <c r="G80" s="49"/>
      <c r="H80" t="s">
        <v>245</v>
      </c>
      <c r="I80" t="s">
        <v>246</v>
      </c>
      <c r="J80" s="19">
        <v>11</v>
      </c>
      <c r="K80" s="34"/>
      <c r="L80" s="21">
        <v>21.830442487271657</v>
      </c>
      <c r="M80" s="61">
        <v>63.676000000000002</v>
      </c>
      <c r="N80" s="21">
        <v>9.8473507912852192</v>
      </c>
      <c r="O80" s="21">
        <v>7.4418874573040732</v>
      </c>
      <c r="P80" s="21">
        <f t="shared" si="6"/>
        <v>0.45108342613883173</v>
      </c>
      <c r="Q80" s="21">
        <f t="shared" si="7"/>
        <v>0.34089494345536525</v>
      </c>
      <c r="R80" s="25">
        <v>0</v>
      </c>
      <c r="S80" s="12">
        <v>0.25</v>
      </c>
      <c r="T80" s="12">
        <v>0.25</v>
      </c>
      <c r="U80" s="12">
        <v>0.125</v>
      </c>
      <c r="V80" s="12">
        <v>0.05</v>
      </c>
      <c r="W80" s="13">
        <v>0.25</v>
      </c>
      <c r="X80" s="13">
        <v>0</v>
      </c>
      <c r="Y80">
        <v>0.125</v>
      </c>
      <c r="Z80">
        <v>0</v>
      </c>
      <c r="AA80">
        <v>0.125</v>
      </c>
      <c r="AB80" s="52" t="str">
        <f t="shared" si="12"/>
        <v>na</v>
      </c>
      <c r="AC80" s="21">
        <f t="shared" si="12"/>
        <v>-0.38920589949219619</v>
      </c>
      <c r="AD80" s="21">
        <f t="shared" si="12"/>
        <v>-0.57898398271566376</v>
      </c>
      <c r="AE80" s="21">
        <f t="shared" si="12"/>
        <v>-0.29902404473180927</v>
      </c>
      <c r="AF80" s="21">
        <f t="shared" si="12"/>
        <v>-0.10859154857399628</v>
      </c>
      <c r="AG80" s="21">
        <f t="shared" si="10"/>
        <v>-0.3025662841560755</v>
      </c>
      <c r="AH80" s="21" t="str">
        <f t="shared" si="10"/>
        <v>na</v>
      </c>
      <c r="AI80" s="21">
        <f t="shared" si="10"/>
        <v>-0.12505832193714767</v>
      </c>
      <c r="AJ80" s="21" t="str">
        <f t="shared" si="10"/>
        <v>na</v>
      </c>
      <c r="AK80" s="21">
        <f t="shared" si="10"/>
        <v>-0.18234760908153935</v>
      </c>
      <c r="AL80" s="52" t="str">
        <f t="shared" si="13"/>
        <v>na</v>
      </c>
      <c r="AM80" s="21">
        <f t="shared" si="13"/>
        <v>0.13650473366342958</v>
      </c>
      <c r="AN80" s="21">
        <f t="shared" si="13"/>
        <v>0.30208000619459863</v>
      </c>
      <c r="AO80" s="21">
        <f t="shared" si="13"/>
        <v>8.0575146922985133E-2</v>
      </c>
      <c r="AP80" s="21">
        <f t="shared" si="13"/>
        <v>1.0626272179973655E-2</v>
      </c>
      <c r="AQ80" s="21">
        <f t="shared" si="11"/>
        <v>8.2495440552151966E-2</v>
      </c>
      <c r="AR80" s="21" t="str">
        <f t="shared" si="11"/>
        <v>na</v>
      </c>
      <c r="AS80" s="21">
        <f t="shared" si="11"/>
        <v>1.4093344778956641E-2</v>
      </c>
      <c r="AT80" s="21" t="str">
        <f t="shared" si="11"/>
        <v>na</v>
      </c>
      <c r="AU80" s="53">
        <f t="shared" si="11"/>
        <v>2.9963257691311303E-2</v>
      </c>
    </row>
    <row r="81" spans="1:47" ht="16.5" x14ac:dyDescent="0.35">
      <c r="A81" s="28" t="s">
        <v>70</v>
      </c>
      <c r="B81" s="48">
        <v>1</v>
      </c>
      <c r="C81">
        <v>1</v>
      </c>
      <c r="D81">
        <v>1</v>
      </c>
      <c r="E81">
        <v>1</v>
      </c>
      <c r="G81" s="49"/>
      <c r="H81" t="s">
        <v>245</v>
      </c>
      <c r="I81" t="s">
        <v>246</v>
      </c>
      <c r="J81" s="19">
        <v>2</v>
      </c>
      <c r="K81" s="34"/>
      <c r="L81" s="21">
        <v>45.797929537829276</v>
      </c>
      <c r="M81" s="61">
        <v>63.676000000000002</v>
      </c>
      <c r="N81" s="21">
        <v>4.1529625292740047</v>
      </c>
      <c r="O81" s="21">
        <v>5.6469470372981618</v>
      </c>
      <c r="P81" s="21">
        <f t="shared" si="6"/>
        <v>9.0680137097543689E-2</v>
      </c>
      <c r="Q81" s="21">
        <f t="shared" si="7"/>
        <v>0.1233013608755776</v>
      </c>
      <c r="R81" s="25">
        <v>0</v>
      </c>
      <c r="S81" s="12">
        <v>0</v>
      </c>
      <c r="T81" s="13">
        <v>0.25</v>
      </c>
      <c r="U81" s="12">
        <v>0.125</v>
      </c>
      <c r="V81" s="12">
        <v>0.05</v>
      </c>
      <c r="W81" s="12">
        <v>0.25</v>
      </c>
      <c r="X81" s="12">
        <v>0</v>
      </c>
      <c r="Y81">
        <v>0.25</v>
      </c>
      <c r="Z81">
        <v>0</v>
      </c>
      <c r="AA81" s="3">
        <v>0.25</v>
      </c>
      <c r="AB81" s="52" t="str">
        <f t="shared" si="12"/>
        <v>na</v>
      </c>
      <c r="AC81" s="21" t="str">
        <f t="shared" si="12"/>
        <v>na</v>
      </c>
      <c r="AD81" s="21">
        <f t="shared" si="12"/>
        <v>-1.7457577756080191</v>
      </c>
      <c r="AE81" s="21">
        <f t="shared" si="12"/>
        <v>-0.90162002191462942</v>
      </c>
      <c r="AF81" s="21">
        <f t="shared" si="12"/>
        <v>-0.32742622585030828</v>
      </c>
      <c r="AG81" s="21">
        <f t="shared" si="10"/>
        <v>-0.91230061447432875</v>
      </c>
      <c r="AH81" s="21" t="str">
        <f t="shared" si="10"/>
        <v>na</v>
      </c>
      <c r="AI81" s="21">
        <f t="shared" si="10"/>
        <v>-0.75415398160844505</v>
      </c>
      <c r="AJ81" s="21" t="str">
        <f t="shared" si="10"/>
        <v>na</v>
      </c>
      <c r="AK81" s="21">
        <f t="shared" si="10"/>
        <v>-1.0996323418983471</v>
      </c>
      <c r="AL81" s="52" t="str">
        <f t="shared" si="13"/>
        <v>na</v>
      </c>
      <c r="AM81" s="21" t="str">
        <f t="shared" si="13"/>
        <v>na</v>
      </c>
      <c r="AN81" s="21">
        <f t="shared" si="13"/>
        <v>0.97792603284835156</v>
      </c>
      <c r="AO81" s="21">
        <f t="shared" si="13"/>
        <v>0.26084657097698655</v>
      </c>
      <c r="AP81" s="21">
        <f t="shared" si="13"/>
        <v>3.4400516365966138E-2</v>
      </c>
      <c r="AQ81" s="21">
        <f t="shared" si="11"/>
        <v>0.26706315298230254</v>
      </c>
      <c r="AR81" s="21" t="str">
        <f t="shared" si="11"/>
        <v>na</v>
      </c>
      <c r="AS81" s="21">
        <f t="shared" si="11"/>
        <v>0.18249799346694442</v>
      </c>
      <c r="AT81" s="21" t="str">
        <f t="shared" si="11"/>
        <v>na</v>
      </c>
      <c r="AU81" s="53">
        <f t="shared" si="11"/>
        <v>0.38800118014299556</v>
      </c>
    </row>
    <row r="82" spans="1:47" x14ac:dyDescent="0.35">
      <c r="B82" s="48"/>
      <c r="G82" s="49"/>
      <c r="M82" s="61"/>
      <c r="N82" s="21"/>
      <c r="O82" s="21"/>
      <c r="R82" s="48"/>
      <c r="AK82"/>
      <c r="AL82" s="48"/>
      <c r="AU82" s="49"/>
    </row>
    <row r="83" spans="1:47" x14ac:dyDescent="0.35">
      <c r="A83" t="s">
        <v>3945</v>
      </c>
      <c r="M83" s="61">
        <f>AVERAGE(M5:M81)</f>
        <v>63.676000000000016</v>
      </c>
      <c r="N83" s="21"/>
      <c r="O83" s="21"/>
      <c r="R83" s="52">
        <f t="shared" ref="R83:AA83" si="14">SUM(R5:R81)/R84</f>
        <v>1</v>
      </c>
      <c r="S83" s="21">
        <f t="shared" si="14"/>
        <v>0.51136363636363635</v>
      </c>
      <c r="T83" s="21">
        <f t="shared" si="14"/>
        <v>0.34375</v>
      </c>
      <c r="U83" s="21">
        <f t="shared" si="14"/>
        <v>0.33279220779220781</v>
      </c>
      <c r="V83" s="21">
        <f t="shared" si="14"/>
        <v>0.36655844155844158</v>
      </c>
      <c r="W83" s="21">
        <f t="shared" si="14"/>
        <v>0.65779220779220782</v>
      </c>
      <c r="X83" s="21">
        <f t="shared" si="14"/>
        <v>0.5178571428571429</v>
      </c>
      <c r="Y83" s="21">
        <f t="shared" si="14"/>
        <v>0.79573170731707321</v>
      </c>
      <c r="Z83" s="21">
        <f t="shared" si="14"/>
        <v>0.73333333333333328</v>
      </c>
      <c r="AA83" s="21">
        <f t="shared" si="14"/>
        <v>0.54573170731707321</v>
      </c>
      <c r="AB83" s="52">
        <f>(1/R84)*(SUM(AB5:AB81))</f>
        <v>-4.1480668850309463</v>
      </c>
      <c r="AC83" s="21">
        <f t="shared" ref="AC83:AK83" si="15">(1/S84)*(SUM(AC5:AC81))</f>
        <v>-4.1207721565921318</v>
      </c>
      <c r="AD83" s="21">
        <f t="shared" si="15"/>
        <v>-4.1335050907007203</v>
      </c>
      <c r="AE83" s="21">
        <f t="shared" si="15"/>
        <v>-4.2159331686931401</v>
      </c>
      <c r="AF83" s="21">
        <f t="shared" si="15"/>
        <v>-4.3594107051952422</v>
      </c>
      <c r="AG83" s="21">
        <f t="shared" si="15"/>
        <v>-3.9485308244291701</v>
      </c>
      <c r="AH83" s="21">
        <f t="shared" si="15"/>
        <v>-3.5275638103484632</v>
      </c>
      <c r="AI83" s="21">
        <f t="shared" si="15"/>
        <v>-4.3425732684387892</v>
      </c>
      <c r="AJ83" s="21">
        <f t="shared" si="15"/>
        <v>-3.9795197265319011</v>
      </c>
      <c r="AK83" s="53">
        <f t="shared" si="15"/>
        <v>-4.3008862290224554</v>
      </c>
      <c r="AL83" s="21">
        <f>SUM(AL5:AL81)</f>
        <v>58.783316459541801</v>
      </c>
      <c r="AM83" s="21">
        <f t="shared" ref="AM83:AU83" si="16">SUM(AM5:AM81)</f>
        <v>103.36855980631489</v>
      </c>
      <c r="AN83" s="21">
        <f t="shared" si="16"/>
        <v>65.989471095644618</v>
      </c>
      <c r="AO83" s="21">
        <f t="shared" si="16"/>
        <v>120.21894892680109</v>
      </c>
      <c r="AP83" s="21">
        <f t="shared" si="16"/>
        <v>144.96674594509281</v>
      </c>
      <c r="AQ83" s="21">
        <f t="shared" si="16"/>
        <v>101.1988826916364</v>
      </c>
      <c r="AR83" s="21">
        <f t="shared" si="16"/>
        <v>14.677178720344772</v>
      </c>
      <c r="AS83" s="21">
        <f t="shared" si="16"/>
        <v>33.950718799578446</v>
      </c>
      <c r="AT83" s="21">
        <f t="shared" si="16"/>
        <v>14.661251169486661</v>
      </c>
      <c r="AU83" s="53">
        <f t="shared" si="16"/>
        <v>38.963638318770819</v>
      </c>
    </row>
    <row r="84" spans="1:47" x14ac:dyDescent="0.35">
      <c r="A84" t="s">
        <v>3225</v>
      </c>
      <c r="M84" s="61"/>
      <c r="N84" s="21"/>
      <c r="O84" s="21"/>
      <c r="R84" s="48">
        <f t="shared" ref="R84:AA84" si="17">COUNTIF(R5:R81,"&gt;0")</f>
        <v>65</v>
      </c>
      <c r="S84">
        <f t="shared" si="17"/>
        <v>66</v>
      </c>
      <c r="T84">
        <f t="shared" si="17"/>
        <v>52</v>
      </c>
      <c r="U84">
        <f t="shared" si="17"/>
        <v>77</v>
      </c>
      <c r="V84">
        <f t="shared" si="17"/>
        <v>77</v>
      </c>
      <c r="W84">
        <f t="shared" si="17"/>
        <v>77</v>
      </c>
      <c r="X84">
        <f t="shared" si="17"/>
        <v>14</v>
      </c>
      <c r="Y84">
        <f t="shared" si="17"/>
        <v>41</v>
      </c>
      <c r="Z84">
        <f t="shared" si="17"/>
        <v>15</v>
      </c>
      <c r="AA84">
        <f t="shared" si="17"/>
        <v>41</v>
      </c>
      <c r="AL84" s="21">
        <f>AL83*AB85^2</f>
        <v>1.4665232991365674E-2</v>
      </c>
      <c r="AM84" s="21">
        <f t="shared" ref="AM84:AU84" si="18">AM83*AC85^2</f>
        <v>2.7235242584072058E-2</v>
      </c>
      <c r="AN84" s="21">
        <f t="shared" si="18"/>
        <v>1.6949533274627934E-2</v>
      </c>
      <c r="AO84" s="21">
        <f t="shared" si="18"/>
        <v>2.6185441705988556E-2</v>
      </c>
      <c r="AP84" s="21">
        <f t="shared" si="18"/>
        <v>2.3699127814796495E-2</v>
      </c>
      <c r="AQ84" s="21">
        <f t="shared" si="18"/>
        <v>3.762923768843409E-2</v>
      </c>
      <c r="AR84" s="21">
        <f t="shared" si="18"/>
        <v>1.2666003035341019E-2</v>
      </c>
      <c r="AS84" s="21">
        <f t="shared" si="18"/>
        <v>5.7403418722593823E-3</v>
      </c>
      <c r="AT84" s="21">
        <f t="shared" si="18"/>
        <v>5.1239409744455837E-3</v>
      </c>
      <c r="AU84" s="53">
        <f t="shared" si="18"/>
        <v>7.1607282117800682E-3</v>
      </c>
    </row>
    <row r="85" spans="1:47" ht="24" x14ac:dyDescent="0.65">
      <c r="A85" s="54" t="s">
        <v>3946</v>
      </c>
      <c r="M85" s="61"/>
      <c r="N85" s="21"/>
      <c r="O85" s="21"/>
      <c r="R85" s="78">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IF(R39&gt;0,$M39,0)+IF(R40&gt;0,$M40,0)+IF(R41&gt;0,$M41,0)+IF(R42&gt;0,$M42,0)+IF(R43&gt;0,$M43,0)+IF(R44&gt;0,$M44,0)+IF(R45&gt;0,$M45,0)+IF(R46&gt;0,$M46,0)+IF(R47&gt;0,$M47,0)*IF(R48&gt;0,$M48,0)+IF(R49&gt;0,$M49,0)+IF(R50&gt;0,$M50,0)+IF(R51&gt;0,$M51,0)+IF(R52&gt;0,$M52,0)+IF(R53&gt;0,$M53,0)+IF(R54&gt;0,$M54,0)+IF(R55&gt;0,$M55,0)+IF(R56&gt;0,$M56,0)+IF(R57&gt;0,$M57,0)+IF(R58&gt;0,$M58,0)+IF(R59&gt;0,$M59,0)+IF(R60&gt;0,$M60,0)+IF(R61&gt;0,$M61,0)+IF(R62&gt;0,$M62,0)+IF(R63&gt;0,$M63,0)+IF(R64&gt;0,$M64,0)+IF(R65&gt;0,$M65,0)+IF(R66&gt;0,$M66,0)+IF(R67&gt;0,$M67,0)+IF(R68&gt;0,$M68,0)+IF(R69&gt;0,$M69,0)+IF(R70&gt;0,$M70,0)+IF(R71&gt;0,$M71,0)+IF(R72&gt;0,$M72,0)+IF(R73&gt;0,$M73,0)+IF(R74&gt;0,$M74,0)+IF(R75&gt;0,$M75,0)+IF(R76&gt;0,$M76,0)+IF(R77&gt;0,$M77,0)+IF(R78&gt;0,$M78,0)+IF(R79&gt;0,$M79,0)+IF(R80&gt;0,$M80,0)+IF(R81&gt;0,$M81,0)</f>
        <v>11993.501951999995</v>
      </c>
      <c r="S85" s="61">
        <f t="shared" ref="S85:AA85" si="19">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IF(S39&gt;0,$M39,0)+IF(S40&gt;0,$M40,0)+IF(S41&gt;0,$M41,0)+IF(S42&gt;0,$M42,0)+IF(S43&gt;0,$M43,0)+IF(S44&gt;0,$M44,0)+IF(S45&gt;0,$M45,0)+IF(S46&gt;0,$M46,0)+IF(S47&gt;0,$M47,0)*IF(S48&gt;0,$M48,0)+IF(S49&gt;0,$M49,0)+IF(S50&gt;0,$M50,0)+IF(S51&gt;0,$M51,0)+IF(S52&gt;0,$M52,0)+IF(S53&gt;0,$M53,0)+IF(S54&gt;0,$M54,0)+IF(S55&gt;0,$M55,0)+IF(S56&gt;0,$M56,0)+IF(S57&gt;0,$M57,0)+IF(S58&gt;0,$M58,0)+IF(S59&gt;0,$M59,0)+IF(S60&gt;0,$M60,0)+IF(S61&gt;0,$M61,0)+IF(S62&gt;0,$M62,0)+IF(S63&gt;0,$M63,0)+IF(S64&gt;0,$M64,0)+IF(S65&gt;0,$M65,0)+IF(S66&gt;0,$M66,0)+IF(S67&gt;0,$M67,0)+IF(S68&gt;0,$M68,0)+IF(S69&gt;0,$M69,0)+IF(S70&gt;0,$M70,0)+IF(S71&gt;0,$M71,0)+IF(S72&gt;0,$M72,0)+IF(S73&gt;0,$M73,0)+IF(S74&gt;0,$M74,0)+IF(S75&gt;0,$M75,0)+IF(S76&gt;0,$M76,0)+IF(S77&gt;0,$M77,0)+IF(S78&gt;0,$M78,0)+IF(S79&gt;0,$M79,0)+IF(S80&gt;0,$M80,0)+IF(S81&gt;0,$M81,0)</f>
        <v>8066.2209760000187</v>
      </c>
      <c r="T85" s="61">
        <f t="shared" si="19"/>
        <v>7174.7569760000133</v>
      </c>
      <c r="U85" s="61">
        <f t="shared" si="19"/>
        <v>12757.613951999991</v>
      </c>
      <c r="V85" s="61">
        <f t="shared" si="19"/>
        <v>12757.613951999991</v>
      </c>
      <c r="W85" s="61">
        <f t="shared" si="19"/>
        <v>12757.613951999991</v>
      </c>
      <c r="X85" s="61">
        <f t="shared" si="19"/>
        <v>827.78800000000012</v>
      </c>
      <c r="Y85" s="61">
        <f t="shared" si="19"/>
        <v>2547.0399999999986</v>
      </c>
      <c r="Z85" s="61">
        <f t="shared" si="19"/>
        <v>891.46400000000017</v>
      </c>
      <c r="AA85" s="61">
        <f t="shared" si="19"/>
        <v>2547.0399999999986</v>
      </c>
      <c r="AB85" s="75">
        <f>EXP(AB83)</f>
        <v>1.5794920388616993E-2</v>
      </c>
      <c r="AC85" s="120">
        <f t="shared" ref="AC85:AK85" si="20">EXP(AC83)</f>
        <v>1.6231975974490671E-2</v>
      </c>
      <c r="AD85" s="120">
        <f t="shared" si="20"/>
        <v>1.6026605552656982E-2</v>
      </c>
      <c r="AE85" s="120">
        <f t="shared" si="20"/>
        <v>1.4758543128786305E-2</v>
      </c>
      <c r="AF85" s="120">
        <f t="shared" si="20"/>
        <v>1.2785920106191622E-2</v>
      </c>
      <c r="AG85" s="120">
        <f t="shared" si="20"/>
        <v>1.9283011103453464E-2</v>
      </c>
      <c r="AH85" s="120">
        <f t="shared" si="20"/>
        <v>2.9376395233108532E-2</v>
      </c>
      <c r="AI85" s="120">
        <f t="shared" si="20"/>
        <v>1.3003024841919298E-2</v>
      </c>
      <c r="AJ85" s="120">
        <f t="shared" si="20"/>
        <v>1.8694615709925307E-2</v>
      </c>
      <c r="AK85" s="76">
        <f t="shared" si="20"/>
        <v>1.3556539488223593E-2</v>
      </c>
      <c r="AL85" s="21">
        <f t="shared" ref="AL85:AU85" si="21">SQRT(AL84)</f>
        <v>0.12110009492715385</v>
      </c>
      <c r="AM85" s="21">
        <f t="shared" si="21"/>
        <v>0.16503103521481061</v>
      </c>
      <c r="AN85" s="21">
        <f t="shared" si="21"/>
        <v>0.13019037320258336</v>
      </c>
      <c r="AO85" s="21">
        <f t="shared" si="21"/>
        <v>0.1618191635931559</v>
      </c>
      <c r="AP85" s="21">
        <f t="shared" si="21"/>
        <v>0.15394521043149245</v>
      </c>
      <c r="AQ85" s="21">
        <f t="shared" si="21"/>
        <v>0.19398257057899324</v>
      </c>
      <c r="AR85" s="21">
        <f t="shared" si="21"/>
        <v>0.11254333847607782</v>
      </c>
      <c r="AS85" s="21">
        <f t="shared" si="21"/>
        <v>7.5765043867600204E-2</v>
      </c>
      <c r="AT85" s="21">
        <f t="shared" si="21"/>
        <v>7.1581708378925857E-2</v>
      </c>
      <c r="AU85" s="53">
        <f t="shared" si="21"/>
        <v>8.4621086094306713E-2</v>
      </c>
    </row>
    <row r="86" spans="1:47" ht="16.5" x14ac:dyDescent="0.45">
      <c r="A86" s="51" t="s">
        <v>3226</v>
      </c>
      <c r="M86" s="61"/>
      <c r="N86" s="21"/>
      <c r="O86" s="21"/>
    </row>
    <row r="87" spans="1:47" x14ac:dyDescent="0.35">
      <c r="A87" s="51" t="s">
        <v>3947</v>
      </c>
      <c r="M87" s="61"/>
      <c r="N87" s="21"/>
      <c r="O87" s="21"/>
      <c r="Z87" t="s">
        <v>3227</v>
      </c>
      <c r="AB87" s="52">
        <f>SQRT(((R85-1)*(AL85^2))/(R85-1))</f>
        <v>0.12110009492715385</v>
      </c>
      <c r="AC87" s="21">
        <f t="shared" ref="AC87:AK87" si="22">SQRT(((S85-1)*(AM85^2))/(S85-1))</f>
        <v>0.16503103521481061</v>
      </c>
      <c r="AD87" s="21">
        <f t="shared" si="22"/>
        <v>0.13019037320258336</v>
      </c>
      <c r="AE87" s="21">
        <f t="shared" si="22"/>
        <v>0.1618191635931559</v>
      </c>
      <c r="AF87" s="21">
        <f t="shared" si="22"/>
        <v>0.15394521043149245</v>
      </c>
      <c r="AG87" s="21">
        <f t="shared" si="22"/>
        <v>0.19398257057899324</v>
      </c>
      <c r="AH87" s="21">
        <f t="shared" si="22"/>
        <v>0.11254333847607782</v>
      </c>
      <c r="AI87" s="21">
        <f t="shared" si="22"/>
        <v>7.5765043867600204E-2</v>
      </c>
      <c r="AJ87" s="21">
        <f t="shared" si="22"/>
        <v>7.1581708378925857E-2</v>
      </c>
      <c r="AK87" s="53">
        <f t="shared" si="22"/>
        <v>8.4621086094306713E-2</v>
      </c>
    </row>
    <row r="88" spans="1:47" x14ac:dyDescent="0.35">
      <c r="A88" s="51"/>
      <c r="M88" s="61"/>
      <c r="N88" s="21"/>
      <c r="O88" s="21"/>
      <c r="Z88" t="s">
        <v>3228</v>
      </c>
      <c r="AB88" s="52">
        <f t="shared" ref="AB88:AK88" si="23">(1-AB85)/(SQRT((2*(AB87^2)/R85)))</f>
        <v>629.35998357016717</v>
      </c>
      <c r="AC88" s="21">
        <f t="shared" si="23"/>
        <v>378.57082217961482</v>
      </c>
      <c r="AD88" s="21">
        <f t="shared" si="23"/>
        <v>452.68185155452232</v>
      </c>
      <c r="AE88" s="21">
        <f t="shared" si="23"/>
        <v>486.27557484944987</v>
      </c>
      <c r="AF88" s="21">
        <f t="shared" si="23"/>
        <v>512.17088804204445</v>
      </c>
      <c r="AG88" s="21">
        <f t="shared" si="23"/>
        <v>403.78549947991326</v>
      </c>
      <c r="AH88" s="21">
        <f t="shared" si="23"/>
        <v>175.45898805138705</v>
      </c>
      <c r="AI88" s="21">
        <f t="shared" si="23"/>
        <v>464.88959657925392</v>
      </c>
      <c r="AJ88" s="21">
        <f t="shared" si="23"/>
        <v>289.4269911102171</v>
      </c>
      <c r="AK88" s="53">
        <f t="shared" si="23"/>
        <v>416.00302420464476</v>
      </c>
    </row>
    <row r="89" spans="1:47" x14ac:dyDescent="0.35">
      <c r="A89" s="51"/>
      <c r="M89" s="61"/>
      <c r="N89" s="21"/>
      <c r="O89" s="21"/>
      <c r="Z89" t="s">
        <v>3229</v>
      </c>
      <c r="AB89" s="52">
        <f t="shared" ref="AB89:AK89" si="24">TINV(0.05,2*R85-2)</f>
        <v>1.9600628958975945</v>
      </c>
      <c r="AC89" s="21">
        <f t="shared" si="24"/>
        <v>1.9601110673811206</v>
      </c>
      <c r="AD89" s="21">
        <f t="shared" si="24"/>
        <v>1.960129347889058</v>
      </c>
      <c r="AE89" s="21">
        <f t="shared" si="24"/>
        <v>1.960056971716966</v>
      </c>
      <c r="AF89" s="21">
        <f t="shared" si="24"/>
        <v>1.960056971716966</v>
      </c>
      <c r="AG89" s="21">
        <f t="shared" si="24"/>
        <v>1.960056971716966</v>
      </c>
      <c r="AH89" s="21">
        <f t="shared" si="24"/>
        <v>1.9614001488877733</v>
      </c>
      <c r="AI89" s="21">
        <f t="shared" si="24"/>
        <v>1.960429975433601</v>
      </c>
      <c r="AJ89" s="21">
        <f t="shared" si="24"/>
        <v>1.9612976124673804</v>
      </c>
      <c r="AK89" s="53">
        <f t="shared" si="24"/>
        <v>1.960429975433601</v>
      </c>
    </row>
    <row r="90" spans="1:47" x14ac:dyDescent="0.35">
      <c r="A90" s="51"/>
      <c r="M90" s="61"/>
      <c r="N90" s="21"/>
      <c r="O90" s="21"/>
      <c r="Z90" t="s">
        <v>3230</v>
      </c>
      <c r="AB90" s="52">
        <f t="shared" ref="AB90:AK90" si="25">TDIST(ABS(AB88),2*R85-2,1)</f>
        <v>0</v>
      </c>
      <c r="AC90" s="21">
        <f t="shared" si="25"/>
        <v>0</v>
      </c>
      <c r="AD90" s="21">
        <f t="shared" si="25"/>
        <v>0</v>
      </c>
      <c r="AE90" s="21">
        <f t="shared" si="25"/>
        <v>0</v>
      </c>
      <c r="AF90" s="21">
        <f t="shared" si="25"/>
        <v>0</v>
      </c>
      <c r="AG90" s="21">
        <f t="shared" si="25"/>
        <v>0</v>
      </c>
      <c r="AH90" s="21">
        <f t="shared" si="25"/>
        <v>0</v>
      </c>
      <c r="AI90" s="21">
        <f t="shared" si="25"/>
        <v>0</v>
      </c>
      <c r="AJ90" s="21">
        <f t="shared" si="25"/>
        <v>0</v>
      </c>
      <c r="AK90" s="53">
        <f t="shared" si="25"/>
        <v>0</v>
      </c>
    </row>
    <row r="91" spans="1:47" x14ac:dyDescent="0.35">
      <c r="A91" s="51"/>
      <c r="M91" s="61"/>
      <c r="N91" s="21"/>
      <c r="O91" s="21"/>
      <c r="Z91" t="s">
        <v>3231</v>
      </c>
      <c r="AB91" s="52" t="str">
        <f t="shared" ref="AB91:AK91" si="26">IF(R84&gt;4,IF(AB90&lt;0.001,"***",IF(AB90&lt;0.01,"**",IF(AB90&lt;0.05,"*","ns"))),"na")</f>
        <v>***</v>
      </c>
      <c r="AC91" s="21" t="str">
        <f t="shared" si="26"/>
        <v>***</v>
      </c>
      <c r="AD91" s="21" t="str">
        <f t="shared" si="26"/>
        <v>***</v>
      </c>
      <c r="AE91" s="21" t="str">
        <f t="shared" si="26"/>
        <v>***</v>
      </c>
      <c r="AF91" s="21" t="str">
        <f t="shared" si="26"/>
        <v>***</v>
      </c>
      <c r="AG91" s="21" t="str">
        <f t="shared" si="26"/>
        <v>***</v>
      </c>
      <c r="AH91" s="21" t="str">
        <f t="shared" si="26"/>
        <v>***</v>
      </c>
      <c r="AI91" s="21" t="str">
        <f t="shared" si="26"/>
        <v>***</v>
      </c>
      <c r="AJ91" s="21" t="str">
        <f t="shared" si="26"/>
        <v>***</v>
      </c>
      <c r="AK91" s="53" t="str">
        <f t="shared" si="26"/>
        <v>***</v>
      </c>
    </row>
    <row r="92" spans="1:47" x14ac:dyDescent="0.35">
      <c r="A92" s="51"/>
      <c r="M92" s="61"/>
      <c r="N92" s="21"/>
      <c r="O92" s="21"/>
      <c r="AB92"/>
      <c r="AK92"/>
    </row>
    <row r="93" spans="1:47" ht="16.5" x14ac:dyDescent="0.35">
      <c r="A93" s="11" t="s">
        <v>4</v>
      </c>
      <c r="B93">
        <v>1</v>
      </c>
      <c r="C93">
        <v>1</v>
      </c>
      <c r="H93" t="s">
        <v>245</v>
      </c>
      <c r="I93" t="s">
        <v>247</v>
      </c>
      <c r="J93" s="20" t="s">
        <v>248</v>
      </c>
      <c r="K93" s="20"/>
      <c r="M93" s="61"/>
      <c r="N93" s="21"/>
      <c r="O93" s="21"/>
      <c r="P93" s="20"/>
      <c r="Q93" s="20"/>
      <c r="R93" s="25">
        <v>0</v>
      </c>
      <c r="S93">
        <v>1</v>
      </c>
      <c r="T93">
        <v>0</v>
      </c>
      <c r="U93">
        <v>1</v>
      </c>
      <c r="V93">
        <v>1</v>
      </c>
      <c r="W93" s="3">
        <v>0.25</v>
      </c>
      <c r="X93" s="3">
        <v>1</v>
      </c>
      <c r="Y93">
        <v>0</v>
      </c>
      <c r="Z93">
        <v>0.125</v>
      </c>
      <c r="AA93">
        <v>0</v>
      </c>
      <c r="AB93"/>
      <c r="AK93"/>
    </row>
    <row r="94" spans="1:47" x14ac:dyDescent="0.35">
      <c r="A94" s="11" t="s">
        <v>181</v>
      </c>
      <c r="C94">
        <v>1</v>
      </c>
      <c r="H94" s="12" t="s">
        <v>248</v>
      </c>
      <c r="I94" t="s">
        <v>247</v>
      </c>
      <c r="J94" s="20" t="s">
        <v>248</v>
      </c>
      <c r="K94" s="20"/>
      <c r="M94" s="61"/>
      <c r="N94" s="21"/>
      <c r="O94" s="21"/>
      <c r="P94" s="20"/>
      <c r="Q94" s="20"/>
      <c r="R94" s="25">
        <v>0</v>
      </c>
      <c r="S94">
        <v>1</v>
      </c>
      <c r="T94">
        <v>0.25</v>
      </c>
      <c r="U94">
        <v>0.25</v>
      </c>
      <c r="V94">
        <v>1</v>
      </c>
      <c r="W94" s="3">
        <v>0.25</v>
      </c>
      <c r="X94" s="3">
        <v>0.25</v>
      </c>
      <c r="Y94">
        <v>0</v>
      </c>
      <c r="Z94">
        <v>1</v>
      </c>
      <c r="AA94">
        <v>0</v>
      </c>
      <c r="AB94"/>
      <c r="AK94"/>
    </row>
    <row r="95" spans="1:47" ht="16.5" x14ac:dyDescent="0.35">
      <c r="A95" s="11" t="s">
        <v>15</v>
      </c>
      <c r="C95">
        <v>1</v>
      </c>
      <c r="H95" t="s">
        <v>245</v>
      </c>
      <c r="I95" t="s">
        <v>246</v>
      </c>
      <c r="J95" s="20" t="s">
        <v>248</v>
      </c>
      <c r="K95" s="20"/>
      <c r="M95" s="61"/>
      <c r="N95" s="21"/>
      <c r="O95" s="21"/>
      <c r="P95" s="20"/>
      <c r="Q95" s="20"/>
      <c r="R95" s="25">
        <v>0</v>
      </c>
      <c r="S95">
        <v>0.125</v>
      </c>
      <c r="T95">
        <v>0</v>
      </c>
      <c r="U95">
        <v>0.125</v>
      </c>
      <c r="V95">
        <v>1</v>
      </c>
      <c r="W95" s="3">
        <v>1</v>
      </c>
      <c r="X95" s="3">
        <v>0</v>
      </c>
      <c r="Y95">
        <v>0</v>
      </c>
      <c r="Z95">
        <v>0</v>
      </c>
      <c r="AA95">
        <v>0</v>
      </c>
      <c r="AB95"/>
      <c r="AK95"/>
    </row>
    <row r="96" spans="1:47" x14ac:dyDescent="0.35">
      <c r="A96" s="11" t="s">
        <v>17</v>
      </c>
      <c r="C96">
        <v>1</v>
      </c>
      <c r="H96" s="12" t="s">
        <v>248</v>
      </c>
      <c r="I96" t="s">
        <v>247</v>
      </c>
      <c r="J96" s="20" t="s">
        <v>248</v>
      </c>
      <c r="K96" s="20"/>
      <c r="M96" s="61"/>
      <c r="N96" s="21"/>
      <c r="O96" s="21"/>
      <c r="P96" s="20"/>
      <c r="Q96" s="20"/>
      <c r="R96" s="25">
        <v>0</v>
      </c>
      <c r="S96">
        <v>1</v>
      </c>
      <c r="T96">
        <v>0</v>
      </c>
      <c r="U96">
        <v>1</v>
      </c>
      <c r="V96">
        <v>0.25</v>
      </c>
      <c r="W96" s="3">
        <v>1</v>
      </c>
      <c r="X96" s="3">
        <v>0</v>
      </c>
      <c r="Y96">
        <v>0</v>
      </c>
      <c r="Z96">
        <v>1</v>
      </c>
      <c r="AA96">
        <v>0</v>
      </c>
      <c r="AB96"/>
      <c r="AK96"/>
    </row>
    <row r="97" spans="1:47" ht="16.5" x14ac:dyDescent="0.35">
      <c r="A97" s="11" t="s">
        <v>3</v>
      </c>
      <c r="B97" s="48"/>
      <c r="C97">
        <v>1</v>
      </c>
      <c r="E97">
        <v>1</v>
      </c>
      <c r="G97" s="49"/>
      <c r="H97" t="s">
        <v>245</v>
      </c>
      <c r="I97" t="s">
        <v>246</v>
      </c>
      <c r="J97" s="20">
        <v>62</v>
      </c>
      <c r="K97" s="34"/>
      <c r="L97" s="21">
        <v>0.46499106064191248</v>
      </c>
      <c r="M97" s="61"/>
      <c r="N97" s="21"/>
      <c r="O97" s="21"/>
      <c r="P97" s="21"/>
      <c r="Q97" s="21"/>
      <c r="R97" s="25">
        <v>0</v>
      </c>
      <c r="S97">
        <v>1</v>
      </c>
      <c r="T97">
        <v>0</v>
      </c>
      <c r="U97">
        <v>1</v>
      </c>
      <c r="V97">
        <v>0.3</v>
      </c>
      <c r="W97" s="3">
        <v>1</v>
      </c>
      <c r="X97" s="3">
        <v>0</v>
      </c>
      <c r="Y97">
        <v>0</v>
      </c>
      <c r="Z97">
        <v>0</v>
      </c>
      <c r="AA97">
        <v>0</v>
      </c>
      <c r="AB97" s="21"/>
      <c r="AC97" s="21"/>
      <c r="AD97" s="21"/>
      <c r="AE97" s="21"/>
      <c r="AF97" s="21"/>
      <c r="AG97" s="21"/>
      <c r="AH97" s="21"/>
      <c r="AI97" s="21"/>
      <c r="AJ97" s="21"/>
      <c r="AK97" s="21"/>
      <c r="AL97" s="52"/>
      <c r="AM97" s="21"/>
      <c r="AN97" s="21"/>
      <c r="AO97" s="21"/>
      <c r="AP97" s="21"/>
      <c r="AQ97" s="21"/>
      <c r="AR97" s="21"/>
      <c r="AS97" s="21"/>
      <c r="AT97" s="21"/>
      <c r="AU97" s="53"/>
    </row>
    <row r="98" spans="1:47" ht="16.5" x14ac:dyDescent="0.35">
      <c r="A98" s="11" t="s">
        <v>202</v>
      </c>
      <c r="B98" s="48">
        <v>1</v>
      </c>
      <c r="C98">
        <v>1</v>
      </c>
      <c r="G98" s="49"/>
      <c r="H98" t="s">
        <v>245</v>
      </c>
      <c r="I98" t="s">
        <v>246</v>
      </c>
      <c r="J98" s="20">
        <v>64</v>
      </c>
      <c r="K98" s="34"/>
      <c r="L98" s="21">
        <v>0.6841569492103674</v>
      </c>
      <c r="M98" s="61"/>
      <c r="N98" s="21"/>
      <c r="O98" s="21"/>
      <c r="P98" s="21"/>
      <c r="Q98" s="21"/>
      <c r="R98" s="25">
        <v>0</v>
      </c>
      <c r="S98">
        <v>0.25</v>
      </c>
      <c r="T98">
        <v>0.25</v>
      </c>
      <c r="U98">
        <v>0.25</v>
      </c>
      <c r="V98">
        <v>0.15</v>
      </c>
      <c r="W98" s="3">
        <v>1</v>
      </c>
      <c r="X98" s="3">
        <v>0</v>
      </c>
      <c r="Y98">
        <v>0</v>
      </c>
      <c r="Z98">
        <v>0</v>
      </c>
      <c r="AA98">
        <v>0</v>
      </c>
      <c r="AB98" s="21"/>
      <c r="AC98" s="21"/>
      <c r="AD98" s="21"/>
      <c r="AE98" s="21"/>
      <c r="AF98" s="21"/>
      <c r="AG98" s="21"/>
      <c r="AH98" s="21"/>
      <c r="AI98" s="21"/>
      <c r="AJ98" s="21"/>
      <c r="AK98" s="21"/>
      <c r="AL98" s="52"/>
      <c r="AM98" s="21"/>
      <c r="AN98" s="21"/>
      <c r="AO98" s="21"/>
      <c r="AP98" s="21"/>
      <c r="AQ98" s="21"/>
      <c r="AR98" s="21"/>
      <c r="AS98" s="21"/>
      <c r="AT98" s="21"/>
      <c r="AU98" s="53"/>
    </row>
    <row r="99" spans="1:47" ht="16.5" x14ac:dyDescent="0.35">
      <c r="A99" s="11" t="s">
        <v>6</v>
      </c>
      <c r="B99" s="48"/>
      <c r="C99">
        <v>1</v>
      </c>
      <c r="G99" s="49">
        <v>1</v>
      </c>
      <c r="H99" t="s">
        <v>245</v>
      </c>
      <c r="I99" t="s">
        <v>246</v>
      </c>
      <c r="J99" s="20">
        <v>64</v>
      </c>
      <c r="K99" s="34"/>
      <c r="L99" s="21">
        <v>0.13838499568405951</v>
      </c>
      <c r="M99" s="61"/>
      <c r="N99" s="21"/>
      <c r="O99" s="21"/>
      <c r="P99" s="21"/>
      <c r="Q99" s="21"/>
      <c r="R99" s="25">
        <v>0</v>
      </c>
      <c r="S99">
        <v>1</v>
      </c>
      <c r="T99">
        <v>0.375</v>
      </c>
      <c r="U99">
        <v>0.375</v>
      </c>
      <c r="V99">
        <v>0.25</v>
      </c>
      <c r="W99" s="3">
        <v>1</v>
      </c>
      <c r="X99" s="3">
        <v>0</v>
      </c>
      <c r="Y99">
        <v>0</v>
      </c>
      <c r="Z99">
        <v>0</v>
      </c>
      <c r="AA99">
        <v>0</v>
      </c>
      <c r="AB99" s="21"/>
      <c r="AC99" s="21"/>
      <c r="AD99" s="21"/>
      <c r="AE99" s="21"/>
      <c r="AF99" s="21"/>
      <c r="AG99" s="21"/>
      <c r="AH99" s="21"/>
      <c r="AI99" s="21"/>
      <c r="AJ99" s="21"/>
      <c r="AK99" s="21"/>
      <c r="AL99" s="52"/>
      <c r="AM99" s="21"/>
      <c r="AN99" s="21"/>
      <c r="AO99" s="21"/>
      <c r="AP99" s="21"/>
      <c r="AQ99" s="21"/>
      <c r="AR99" s="21"/>
      <c r="AS99" s="21"/>
      <c r="AT99" s="21"/>
      <c r="AU99" s="53"/>
    </row>
    <row r="100" spans="1:47" ht="16.5" x14ac:dyDescent="0.35">
      <c r="A100" s="11" t="s">
        <v>2</v>
      </c>
      <c r="B100" s="48">
        <v>1</v>
      </c>
      <c r="C100">
        <v>1</v>
      </c>
      <c r="G100" s="49"/>
      <c r="H100" t="s">
        <v>245</v>
      </c>
      <c r="I100" t="s">
        <v>246</v>
      </c>
      <c r="J100" s="20">
        <v>62</v>
      </c>
      <c r="K100" s="34"/>
      <c r="L100" s="21">
        <v>1.6530761607334781</v>
      </c>
      <c r="M100" s="61"/>
      <c r="N100" s="21"/>
      <c r="O100" s="21"/>
      <c r="P100" s="21"/>
      <c r="Q100" s="21"/>
      <c r="R100" s="25">
        <v>0</v>
      </c>
      <c r="S100">
        <v>0.25</v>
      </c>
      <c r="T100">
        <v>0.25</v>
      </c>
      <c r="U100">
        <v>0.25</v>
      </c>
      <c r="V100">
        <v>0.25</v>
      </c>
      <c r="W100" s="3">
        <v>0.25</v>
      </c>
      <c r="X100" s="3">
        <v>1</v>
      </c>
      <c r="Y100">
        <v>0</v>
      </c>
      <c r="Z100">
        <v>0</v>
      </c>
      <c r="AA100">
        <v>0</v>
      </c>
      <c r="AB100" s="21"/>
      <c r="AC100" s="21"/>
      <c r="AD100" s="21"/>
      <c r="AE100" s="21"/>
      <c r="AF100" s="21"/>
      <c r="AG100" s="21"/>
      <c r="AH100" s="21"/>
      <c r="AI100" s="21"/>
      <c r="AJ100" s="21"/>
      <c r="AK100" s="21"/>
      <c r="AL100" s="52"/>
      <c r="AM100" s="21"/>
      <c r="AN100" s="21"/>
      <c r="AO100" s="21"/>
      <c r="AP100" s="21"/>
      <c r="AQ100" s="21"/>
      <c r="AR100" s="21"/>
      <c r="AS100" s="21"/>
      <c r="AT100" s="21"/>
      <c r="AU100" s="53"/>
    </row>
    <row r="101" spans="1:47" ht="16.5" x14ac:dyDescent="0.35">
      <c r="A101" s="11" t="s">
        <v>57</v>
      </c>
      <c r="B101" s="48"/>
      <c r="D101">
        <v>1</v>
      </c>
      <c r="E101">
        <v>1</v>
      </c>
      <c r="G101" s="49"/>
      <c r="H101" t="s">
        <v>245</v>
      </c>
      <c r="I101" t="s">
        <v>246</v>
      </c>
      <c r="J101" s="20">
        <v>64</v>
      </c>
      <c r="K101" s="34"/>
      <c r="L101" s="21">
        <v>1.4219039394445674</v>
      </c>
      <c r="M101" s="61"/>
      <c r="N101" s="21"/>
      <c r="O101" s="21"/>
      <c r="P101" s="21"/>
      <c r="Q101" s="21"/>
      <c r="R101" s="25">
        <v>0</v>
      </c>
      <c r="S101">
        <v>1</v>
      </c>
      <c r="T101" s="3">
        <v>0.25</v>
      </c>
      <c r="U101">
        <v>1</v>
      </c>
      <c r="V101">
        <v>1</v>
      </c>
      <c r="W101">
        <v>0.05</v>
      </c>
      <c r="X101">
        <v>0.25</v>
      </c>
      <c r="Y101">
        <v>1</v>
      </c>
      <c r="Z101">
        <v>0</v>
      </c>
      <c r="AA101">
        <v>0.125</v>
      </c>
      <c r="AB101" s="21"/>
      <c r="AC101" s="21"/>
      <c r="AD101" s="21"/>
      <c r="AE101" s="21"/>
      <c r="AF101" s="21"/>
      <c r="AG101" s="21"/>
      <c r="AH101" s="21"/>
      <c r="AI101" s="21"/>
      <c r="AJ101" s="21"/>
      <c r="AK101" s="21"/>
      <c r="AL101" s="52"/>
      <c r="AM101" s="21"/>
      <c r="AN101" s="21"/>
      <c r="AO101" s="21"/>
      <c r="AP101" s="21"/>
      <c r="AQ101" s="21"/>
      <c r="AR101" s="21"/>
      <c r="AS101" s="21"/>
      <c r="AT101" s="21"/>
      <c r="AU101" s="53"/>
    </row>
    <row r="102" spans="1:47" s="17" customFormat="1" ht="16.5" x14ac:dyDescent="0.35">
      <c r="A102" s="40" t="s">
        <v>84</v>
      </c>
      <c r="B102" s="39"/>
      <c r="G102" s="45">
        <v>1</v>
      </c>
      <c r="H102" s="17" t="s">
        <v>245</v>
      </c>
      <c r="I102" s="17" t="s">
        <v>246</v>
      </c>
      <c r="J102" s="43">
        <v>64</v>
      </c>
      <c r="K102" s="47"/>
      <c r="L102" s="21">
        <v>4.8823921368841067E-4</v>
      </c>
      <c r="M102" s="61"/>
      <c r="N102" s="42"/>
      <c r="O102" s="42"/>
      <c r="P102" s="42"/>
      <c r="Q102" s="42"/>
      <c r="R102" s="41">
        <v>0</v>
      </c>
      <c r="S102" s="46">
        <v>0</v>
      </c>
      <c r="T102" s="46">
        <v>0</v>
      </c>
      <c r="U102" s="46">
        <v>0</v>
      </c>
      <c r="V102" s="46">
        <v>0</v>
      </c>
      <c r="W102" s="46">
        <v>0</v>
      </c>
      <c r="X102" s="46">
        <v>0</v>
      </c>
      <c r="Y102" s="46">
        <v>0</v>
      </c>
      <c r="Z102" s="46">
        <v>0</v>
      </c>
      <c r="AA102" s="44">
        <v>0</v>
      </c>
      <c r="AB102" s="42"/>
      <c r="AC102" s="42"/>
      <c r="AD102" s="42"/>
      <c r="AE102" s="42"/>
      <c r="AF102" s="42"/>
      <c r="AG102" s="42"/>
      <c r="AH102" s="42"/>
      <c r="AI102" s="42"/>
      <c r="AJ102" s="42"/>
      <c r="AK102" s="42"/>
    </row>
    <row r="103" spans="1:47" ht="16.5" x14ac:dyDescent="0.35">
      <c r="A103" s="11" t="s">
        <v>231</v>
      </c>
      <c r="B103" s="48">
        <v>1</v>
      </c>
      <c r="C103">
        <v>1</v>
      </c>
      <c r="E103">
        <v>1</v>
      </c>
      <c r="G103" s="49"/>
      <c r="H103" t="s">
        <v>245</v>
      </c>
      <c r="I103" t="s">
        <v>246</v>
      </c>
      <c r="J103" s="20">
        <v>64</v>
      </c>
      <c r="K103" s="34"/>
      <c r="L103" s="21">
        <v>0.40095385639371822</v>
      </c>
      <c r="M103" s="61"/>
      <c r="N103" s="21"/>
      <c r="O103" s="21"/>
      <c r="P103" s="21"/>
      <c r="Q103" s="21"/>
      <c r="R103" s="23">
        <v>0</v>
      </c>
      <c r="S103">
        <v>1</v>
      </c>
      <c r="T103">
        <v>0.125</v>
      </c>
      <c r="U103">
        <v>1</v>
      </c>
      <c r="V103">
        <v>1</v>
      </c>
      <c r="W103">
        <v>0.05</v>
      </c>
      <c r="X103">
        <v>1</v>
      </c>
      <c r="Y103">
        <v>0</v>
      </c>
      <c r="Z103">
        <v>1</v>
      </c>
      <c r="AA103">
        <v>0</v>
      </c>
      <c r="AB103" s="21"/>
      <c r="AC103" s="21"/>
      <c r="AD103" s="21"/>
      <c r="AE103" s="21"/>
      <c r="AF103" s="21"/>
      <c r="AG103" s="21"/>
      <c r="AH103" s="21"/>
      <c r="AI103" s="21"/>
      <c r="AJ103" s="21"/>
      <c r="AK103" s="21"/>
      <c r="AL103" s="52"/>
      <c r="AM103" s="21"/>
      <c r="AN103" s="21"/>
      <c r="AO103" s="21"/>
      <c r="AP103" s="21"/>
      <c r="AQ103" s="21"/>
      <c r="AR103" s="21"/>
      <c r="AS103" s="21"/>
      <c r="AT103" s="21"/>
      <c r="AU103" s="53"/>
    </row>
    <row r="104" spans="1:47" ht="16.5" x14ac:dyDescent="0.35">
      <c r="A104" s="11" t="s">
        <v>16</v>
      </c>
      <c r="B104" s="48">
        <v>1</v>
      </c>
      <c r="C104">
        <v>1</v>
      </c>
      <c r="D104">
        <v>1</v>
      </c>
      <c r="G104" s="49"/>
      <c r="H104" t="s">
        <v>245</v>
      </c>
      <c r="I104" t="s">
        <v>246</v>
      </c>
      <c r="J104" s="20">
        <v>64</v>
      </c>
      <c r="K104" s="34"/>
      <c r="L104" s="21">
        <v>0.69665880780702194</v>
      </c>
      <c r="M104" s="61"/>
      <c r="N104" s="21"/>
      <c r="O104" s="21"/>
      <c r="P104" s="21"/>
      <c r="Q104" s="21"/>
      <c r="R104" s="25">
        <v>0</v>
      </c>
      <c r="S104">
        <v>1</v>
      </c>
      <c r="T104">
        <v>0.25</v>
      </c>
      <c r="U104">
        <v>0.25</v>
      </c>
      <c r="V104">
        <v>1</v>
      </c>
      <c r="W104" s="3">
        <v>0.25</v>
      </c>
      <c r="X104" s="3">
        <v>1</v>
      </c>
      <c r="Y104">
        <v>0</v>
      </c>
      <c r="Z104">
        <v>0</v>
      </c>
      <c r="AA104">
        <v>0</v>
      </c>
      <c r="AB104" s="21"/>
      <c r="AC104" s="21"/>
      <c r="AD104" s="21"/>
      <c r="AE104" s="21"/>
      <c r="AF104" s="21"/>
      <c r="AG104" s="21"/>
      <c r="AH104" s="21"/>
      <c r="AI104" s="21"/>
      <c r="AJ104" s="21"/>
      <c r="AK104" s="21"/>
      <c r="AL104" s="52"/>
      <c r="AM104" s="21"/>
      <c r="AN104" s="21"/>
      <c r="AO104" s="21"/>
      <c r="AP104" s="21"/>
      <c r="AQ104" s="21"/>
      <c r="AR104" s="21"/>
      <c r="AS104" s="21"/>
      <c r="AT104" s="21"/>
      <c r="AU104" s="53"/>
    </row>
    <row r="105" spans="1:47" ht="16.5" x14ac:dyDescent="0.35">
      <c r="A105" s="29" t="s">
        <v>21</v>
      </c>
      <c r="B105" s="48">
        <v>1</v>
      </c>
      <c r="C105">
        <v>1</v>
      </c>
      <c r="F105">
        <v>1</v>
      </c>
      <c r="G105" s="49"/>
      <c r="H105" t="s">
        <v>245</v>
      </c>
      <c r="I105" t="s">
        <v>246</v>
      </c>
      <c r="J105" s="20">
        <v>64</v>
      </c>
      <c r="K105" s="34"/>
      <c r="L105" s="21">
        <v>1.177024911036487</v>
      </c>
      <c r="M105" s="61"/>
      <c r="N105" s="21"/>
      <c r="O105" s="21"/>
      <c r="P105" s="21"/>
      <c r="Q105" s="21"/>
      <c r="R105" s="25">
        <v>0</v>
      </c>
      <c r="S105">
        <v>0.125</v>
      </c>
      <c r="T105">
        <v>0</v>
      </c>
      <c r="U105">
        <v>0.25</v>
      </c>
      <c r="V105">
        <v>1</v>
      </c>
      <c r="W105" s="3">
        <v>1</v>
      </c>
      <c r="X105" s="3">
        <v>0</v>
      </c>
      <c r="Y105">
        <v>0</v>
      </c>
      <c r="Z105">
        <v>0.25</v>
      </c>
      <c r="AA105">
        <v>0</v>
      </c>
      <c r="AB105" s="21"/>
      <c r="AC105" s="21"/>
      <c r="AD105" s="21"/>
      <c r="AE105" s="21"/>
      <c r="AF105" s="21"/>
      <c r="AG105" s="21"/>
      <c r="AH105" s="21"/>
      <c r="AI105" s="21"/>
      <c r="AJ105" s="21"/>
      <c r="AK105" s="21"/>
      <c r="AL105" s="52"/>
      <c r="AM105" s="21"/>
      <c r="AN105" s="21"/>
      <c r="AO105" s="21"/>
      <c r="AP105" s="21"/>
      <c r="AQ105" s="21"/>
      <c r="AR105" s="21"/>
      <c r="AS105" s="21"/>
      <c r="AT105" s="21"/>
      <c r="AU105" s="53"/>
    </row>
    <row r="106" spans="1:47" x14ac:dyDescent="0.35">
      <c r="A106" s="1"/>
      <c r="J106" s="19"/>
      <c r="K106" s="19"/>
      <c r="L106" s="19"/>
      <c r="M106" s="61"/>
      <c r="N106" s="21"/>
      <c r="O106" s="21"/>
      <c r="P106" s="19"/>
      <c r="Q106" s="19"/>
      <c r="R106" s="27"/>
      <c r="W106" s="3"/>
      <c r="X106" s="3"/>
      <c r="AB106"/>
      <c r="AK106"/>
    </row>
    <row r="107" spans="1:47" x14ac:dyDescent="0.35">
      <c r="A107" s="1"/>
      <c r="J107" s="19"/>
      <c r="K107" s="19"/>
      <c r="L107" s="19"/>
      <c r="M107" s="61"/>
      <c r="N107" s="21"/>
      <c r="O107" s="21"/>
      <c r="P107" s="19"/>
      <c r="Q107" s="19"/>
      <c r="AB107"/>
      <c r="AK107"/>
    </row>
    <row r="108" spans="1:47" ht="34.5" customHeight="1" x14ac:dyDescent="0.45">
      <c r="A108" s="31" t="s">
        <v>3247</v>
      </c>
      <c r="B108" s="48" t="s">
        <v>41</v>
      </c>
      <c r="G108" s="49"/>
      <c r="K108" s="132" t="s">
        <v>3216</v>
      </c>
      <c r="L108" s="56"/>
      <c r="M108" s="62"/>
      <c r="N108" s="9"/>
      <c r="O108" s="9"/>
      <c r="P108" s="9"/>
      <c r="Q108" s="9"/>
      <c r="R108" s="129" t="s">
        <v>26</v>
      </c>
      <c r="S108" s="128"/>
      <c r="T108" s="128"/>
      <c r="U108" s="128"/>
      <c r="V108" s="128"/>
      <c r="W108" s="128"/>
      <c r="X108" s="128"/>
      <c r="Y108" s="128"/>
      <c r="Z108" s="128"/>
      <c r="AA108" s="128"/>
      <c r="AB108" s="129" t="s">
        <v>3944</v>
      </c>
      <c r="AC108" s="128"/>
      <c r="AD108" s="128"/>
      <c r="AE108" s="128"/>
      <c r="AF108" s="128"/>
      <c r="AG108" s="128"/>
      <c r="AH108" s="128"/>
      <c r="AI108" s="128"/>
      <c r="AJ108" s="128"/>
      <c r="AK108" s="130"/>
      <c r="AL108" s="129" t="s">
        <v>3948</v>
      </c>
      <c r="AM108" s="128"/>
      <c r="AN108" s="128"/>
      <c r="AO108" s="128"/>
      <c r="AP108" s="128"/>
      <c r="AQ108" s="128"/>
      <c r="AR108" s="128"/>
      <c r="AS108" s="128"/>
      <c r="AT108" s="128"/>
      <c r="AU108" s="130"/>
    </row>
    <row r="109" spans="1:47" ht="61.5" customHeight="1" x14ac:dyDescent="0.55000000000000004">
      <c r="B109" s="35" t="s">
        <v>101</v>
      </c>
      <c r="C109" s="3" t="s">
        <v>40</v>
      </c>
      <c r="D109" s="3" t="s">
        <v>103</v>
      </c>
      <c r="E109" s="3" t="s">
        <v>73</v>
      </c>
      <c r="F109" s="3" t="s">
        <v>104</v>
      </c>
      <c r="G109" s="36" t="s">
        <v>99</v>
      </c>
      <c r="H109" s="9"/>
      <c r="I109" s="9"/>
      <c r="J109" s="9"/>
      <c r="K109" s="132"/>
      <c r="L109" s="32" t="s">
        <v>3223</v>
      </c>
      <c r="M109" s="63"/>
      <c r="N109" s="133" t="s">
        <v>3234</v>
      </c>
      <c r="O109" s="134" t="s">
        <v>3220</v>
      </c>
      <c r="P109" s="133" t="s">
        <v>3235</v>
      </c>
      <c r="Q109" s="134" t="s">
        <v>3220</v>
      </c>
      <c r="R109" s="4"/>
      <c r="S109" s="128" t="s">
        <v>27</v>
      </c>
      <c r="T109" s="128"/>
      <c r="U109" s="128"/>
      <c r="V109" s="128"/>
      <c r="W109" s="3" t="s">
        <v>28</v>
      </c>
      <c r="X109" s="3"/>
      <c r="Y109" s="128" t="s">
        <v>29</v>
      </c>
      <c r="Z109" s="128"/>
      <c r="AA109" s="128"/>
      <c r="AB109" s="4"/>
      <c r="AC109" s="128" t="s">
        <v>27</v>
      </c>
      <c r="AD109" s="128"/>
      <c r="AE109" s="128"/>
      <c r="AF109" s="128"/>
      <c r="AG109" s="3" t="s">
        <v>28</v>
      </c>
      <c r="AH109" s="3"/>
      <c r="AI109" s="128" t="s">
        <v>29</v>
      </c>
      <c r="AJ109" s="128"/>
      <c r="AK109" s="130"/>
      <c r="AL109" s="4"/>
      <c r="AM109" s="128" t="s">
        <v>27</v>
      </c>
      <c r="AN109" s="128"/>
      <c r="AO109" s="128"/>
      <c r="AP109" s="128"/>
      <c r="AQ109" s="3" t="s">
        <v>28</v>
      </c>
      <c r="AR109" s="3"/>
      <c r="AS109" s="128" t="s">
        <v>29</v>
      </c>
      <c r="AT109" s="128"/>
      <c r="AU109" s="130"/>
    </row>
    <row r="110" spans="1:47" ht="63.75" customHeight="1" x14ac:dyDescent="0.35">
      <c r="B110" s="35" t="s">
        <v>126</v>
      </c>
      <c r="C110" s="3" t="s">
        <v>127</v>
      </c>
      <c r="D110" s="3" t="s">
        <v>125</v>
      </c>
      <c r="E110" s="3"/>
      <c r="F110" s="3"/>
      <c r="G110" s="36"/>
      <c r="H110" s="9" t="s">
        <v>244</v>
      </c>
      <c r="I110" s="9" t="s">
        <v>243</v>
      </c>
      <c r="J110" s="9" t="s">
        <v>249</v>
      </c>
      <c r="K110" s="50" t="s">
        <v>3217</v>
      </c>
      <c r="L110" s="56" t="s">
        <v>3219</v>
      </c>
      <c r="M110" s="62" t="s">
        <v>3224</v>
      </c>
      <c r="N110" s="133"/>
      <c r="O110" s="134"/>
      <c r="P110" s="133"/>
      <c r="Q110" s="134"/>
      <c r="R110" s="129" t="s">
        <v>30</v>
      </c>
      <c r="S110" s="9" t="s">
        <v>117</v>
      </c>
      <c r="T110" s="9" t="s">
        <v>128</v>
      </c>
      <c r="U110" s="9" t="s">
        <v>129</v>
      </c>
      <c r="V110" s="9" t="s">
        <v>130</v>
      </c>
      <c r="W110" s="3" t="s">
        <v>131</v>
      </c>
      <c r="X110" s="3" t="s">
        <v>136</v>
      </c>
      <c r="Y110" s="9" t="s">
        <v>132</v>
      </c>
      <c r="Z110" s="9" t="s">
        <v>133</v>
      </c>
      <c r="AA110" s="9" t="s">
        <v>134</v>
      </c>
      <c r="AB110" s="129" t="s">
        <v>30</v>
      </c>
      <c r="AC110" s="9" t="s">
        <v>117</v>
      </c>
      <c r="AD110" s="9" t="s">
        <v>128</v>
      </c>
      <c r="AE110" s="9" t="s">
        <v>129</v>
      </c>
      <c r="AF110" s="9" t="s">
        <v>130</v>
      </c>
      <c r="AG110" s="3" t="s">
        <v>131</v>
      </c>
      <c r="AH110" s="3" t="s">
        <v>136</v>
      </c>
      <c r="AI110" s="9" t="s">
        <v>132</v>
      </c>
      <c r="AJ110" s="9" t="s">
        <v>133</v>
      </c>
      <c r="AK110" s="55" t="s">
        <v>134</v>
      </c>
      <c r="AL110" s="129" t="s">
        <v>30</v>
      </c>
      <c r="AM110" s="9" t="s">
        <v>117</v>
      </c>
      <c r="AN110" s="9" t="s">
        <v>128</v>
      </c>
      <c r="AO110" s="9" t="s">
        <v>129</v>
      </c>
      <c r="AP110" s="9" t="s">
        <v>130</v>
      </c>
      <c r="AQ110" s="3" t="s">
        <v>131</v>
      </c>
      <c r="AR110" s="3" t="s">
        <v>136</v>
      </c>
      <c r="AS110" s="9" t="s">
        <v>132</v>
      </c>
      <c r="AT110" s="9" t="s">
        <v>133</v>
      </c>
      <c r="AU110" s="55" t="s">
        <v>134</v>
      </c>
    </row>
    <row r="111" spans="1:47" ht="30" customHeight="1" x14ac:dyDescent="0.35">
      <c r="A111" t="s">
        <v>1</v>
      </c>
      <c r="B111" s="48" t="s">
        <v>102</v>
      </c>
      <c r="C111" t="s">
        <v>75</v>
      </c>
      <c r="D111" t="s">
        <v>74</v>
      </c>
      <c r="E111" t="s">
        <v>105</v>
      </c>
      <c r="F111" t="s">
        <v>106</v>
      </c>
      <c r="G111" s="49" t="s">
        <v>100</v>
      </c>
      <c r="H111" s="9"/>
      <c r="I111" s="9"/>
      <c r="J111" s="9"/>
      <c r="K111" s="56"/>
      <c r="L111" s="56"/>
      <c r="M111" s="64" t="s">
        <v>3222</v>
      </c>
      <c r="N111" s="128" t="s">
        <v>3221</v>
      </c>
      <c r="O111" s="128"/>
      <c r="P111" s="128"/>
      <c r="Q111" s="130"/>
      <c r="R111" s="128"/>
      <c r="S111" s="9" t="s">
        <v>31</v>
      </c>
      <c r="T111" s="9" t="s">
        <v>32</v>
      </c>
      <c r="U111" s="9" t="s">
        <v>33</v>
      </c>
      <c r="V111" s="9" t="s">
        <v>34</v>
      </c>
      <c r="W111" s="9" t="s">
        <v>35</v>
      </c>
      <c r="X111" s="9" t="s">
        <v>36</v>
      </c>
      <c r="Y111" s="9" t="s">
        <v>37</v>
      </c>
      <c r="Z111" s="9" t="s">
        <v>38</v>
      </c>
      <c r="AA111" s="9" t="s">
        <v>39</v>
      </c>
      <c r="AB111" s="129"/>
      <c r="AC111" s="9" t="s">
        <v>31</v>
      </c>
      <c r="AD111" s="9" t="s">
        <v>32</v>
      </c>
      <c r="AE111" s="9" t="s">
        <v>33</v>
      </c>
      <c r="AF111" s="9" t="s">
        <v>34</v>
      </c>
      <c r="AG111" s="9" t="s">
        <v>35</v>
      </c>
      <c r="AH111" s="9" t="s">
        <v>36</v>
      </c>
      <c r="AI111" s="9" t="s">
        <v>37</v>
      </c>
      <c r="AJ111" s="9" t="s">
        <v>38</v>
      </c>
      <c r="AK111" s="55" t="s">
        <v>39</v>
      </c>
      <c r="AL111" s="129"/>
      <c r="AM111" s="9" t="s">
        <v>31</v>
      </c>
      <c r="AN111" s="9" t="s">
        <v>32</v>
      </c>
      <c r="AO111" s="9" t="s">
        <v>33</v>
      </c>
      <c r="AP111" s="9" t="s">
        <v>34</v>
      </c>
      <c r="AQ111" s="9" t="s">
        <v>35</v>
      </c>
      <c r="AR111" s="9" t="s">
        <v>36</v>
      </c>
      <c r="AS111" s="9" t="s">
        <v>37</v>
      </c>
      <c r="AT111" s="9" t="s">
        <v>38</v>
      </c>
      <c r="AU111" s="55" t="s">
        <v>39</v>
      </c>
    </row>
    <row r="112" spans="1:47" ht="16.5" x14ac:dyDescent="0.35">
      <c r="A112" s="1" t="s">
        <v>96</v>
      </c>
      <c r="B112" s="48">
        <v>1</v>
      </c>
      <c r="D112">
        <v>1</v>
      </c>
      <c r="F112">
        <v>1</v>
      </c>
      <c r="G112" s="49">
        <v>1</v>
      </c>
      <c r="H112" t="s">
        <v>245</v>
      </c>
      <c r="I112" t="s">
        <v>246</v>
      </c>
      <c r="J112" s="19">
        <v>4</v>
      </c>
      <c r="K112" s="34"/>
      <c r="L112" s="21">
        <v>27.666005757272373</v>
      </c>
      <c r="M112" s="61">
        <v>25.651</v>
      </c>
      <c r="N112" s="21">
        <v>12.039689655172413</v>
      </c>
      <c r="O112" s="21">
        <v>9.9845584662933806</v>
      </c>
      <c r="P112" s="21">
        <f t="shared" ref="P112:P140" si="27">IF(N112&lt;0.01*L112,0.01,IF(N112&gt;100*L112,100,N112/L112))</f>
        <v>0.435179901312918</v>
      </c>
      <c r="Q112" s="21">
        <f t="shared" ref="Q112:Q140" si="28">IF(O112&gt;0,SQRT((((1/L112)^2)*((O112^2)+(N112^2))-((1/L112)^2)*(N112^2))),0.01)</f>
        <v>0.36089627660360074</v>
      </c>
      <c r="R112" s="23">
        <v>1</v>
      </c>
      <c r="S112">
        <v>0.375</v>
      </c>
      <c r="T112">
        <v>0.25</v>
      </c>
      <c r="U112">
        <v>0.25</v>
      </c>
      <c r="V112">
        <v>0.25</v>
      </c>
      <c r="W112">
        <v>1</v>
      </c>
      <c r="X112">
        <v>0</v>
      </c>
      <c r="Y112">
        <v>1</v>
      </c>
      <c r="Z112">
        <v>0</v>
      </c>
      <c r="AA112">
        <v>1</v>
      </c>
      <c r="AB112" s="73">
        <f>IF(R112&gt;0,(R112/R$190)*LN($P112),"na")</f>
        <v>-0.83199576715180479</v>
      </c>
      <c r="AC112" s="72">
        <f t="shared" ref="AC112:AK127" si="29">IF(S112&gt;0,(S112/S$190)*LN($P112),"na")</f>
        <v>-0.61013022924465687</v>
      </c>
      <c r="AD112" s="72">
        <f t="shared" si="29"/>
        <v>-0.60508783065585803</v>
      </c>
      <c r="AE112" s="72">
        <f t="shared" si="29"/>
        <v>-0.62501145434818506</v>
      </c>
      <c r="AF112" s="72">
        <f t="shared" si="29"/>
        <v>-0.56743732569255056</v>
      </c>
      <c r="AG112" s="72">
        <f t="shared" si="29"/>
        <v>-1.2648306825407496</v>
      </c>
      <c r="AH112" s="72" t="str">
        <f t="shared" si="29"/>
        <v>na</v>
      </c>
      <c r="AI112" s="72">
        <f t="shared" si="29"/>
        <v>-1.0455732246198925</v>
      </c>
      <c r="AJ112" s="72" t="str">
        <f t="shared" si="29"/>
        <v>na</v>
      </c>
      <c r="AK112" s="72">
        <f t="shared" si="29"/>
        <v>-1.5245509029373852</v>
      </c>
      <c r="AL112" s="73">
        <f>IF(R112&gt;0,(((R112/R$190)^2)*($Q112^2))/($P112^2),"na")</f>
        <v>0.68774452880349846</v>
      </c>
      <c r="AM112" s="72">
        <f t="shared" ref="AM112:AU127" si="30">IF(S112&gt;0,(((S112/S$190)^2)*($Q112^2))/($P112^2),"na")</f>
        <v>0.3698537243787704</v>
      </c>
      <c r="AN112" s="72">
        <f t="shared" si="30"/>
        <v>0.36376570118532153</v>
      </c>
      <c r="AO112" s="72">
        <f t="shared" si="30"/>
        <v>0.38811538953251085</v>
      </c>
      <c r="AP112" s="72">
        <f t="shared" si="30"/>
        <v>0.3199047662264074</v>
      </c>
      <c r="AQ112" s="72">
        <f t="shared" si="30"/>
        <v>1.5894603369526623</v>
      </c>
      <c r="AR112" s="72" t="str">
        <f t="shared" si="30"/>
        <v>na</v>
      </c>
      <c r="AS112" s="72">
        <f t="shared" si="30"/>
        <v>1.0861600297528746</v>
      </c>
      <c r="AT112" s="72" t="str">
        <f t="shared" si="30"/>
        <v>na</v>
      </c>
      <c r="AU112" s="74">
        <f t="shared" si="30"/>
        <v>2.3092383941448631</v>
      </c>
    </row>
    <row r="113" spans="1:47" ht="16.5" x14ac:dyDescent="0.35">
      <c r="A113" s="1" t="s">
        <v>199</v>
      </c>
      <c r="B113" s="48"/>
      <c r="C113">
        <v>1</v>
      </c>
      <c r="E113">
        <v>1</v>
      </c>
      <c r="G113" s="49">
        <v>1</v>
      </c>
      <c r="H113" t="s">
        <v>245</v>
      </c>
      <c r="I113" t="s">
        <v>246</v>
      </c>
      <c r="J113" s="19">
        <v>2</v>
      </c>
      <c r="K113" s="34"/>
      <c r="L113" s="21">
        <v>111.37195966390559</v>
      </c>
      <c r="M113" s="61">
        <v>25.651</v>
      </c>
      <c r="N113" s="21">
        <v>7.9198793103448271</v>
      </c>
      <c r="O113" s="21">
        <v>4.8078213431161814</v>
      </c>
      <c r="P113" s="21">
        <f t="shared" si="27"/>
        <v>7.1111968705993525E-2</v>
      </c>
      <c r="Q113" s="21">
        <f t="shared" si="28"/>
        <v>4.3169046837507913E-2</v>
      </c>
      <c r="R113" s="23">
        <v>1</v>
      </c>
      <c r="S113">
        <v>0.375</v>
      </c>
      <c r="T113">
        <v>1</v>
      </c>
      <c r="U113">
        <v>0.125</v>
      </c>
      <c r="V113">
        <v>0.1</v>
      </c>
      <c r="W113">
        <v>1</v>
      </c>
      <c r="X113">
        <v>0</v>
      </c>
      <c r="Y113">
        <v>1</v>
      </c>
      <c r="Z113">
        <v>0</v>
      </c>
      <c r="AA113">
        <v>1</v>
      </c>
      <c r="AB113" s="52">
        <f t="shared" ref="AB113:AK151" si="31">IF(R113&gt;0,(R113/R$190)*LN($P113),"na")</f>
        <v>-2.6434996201093255</v>
      </c>
      <c r="AC113" s="21">
        <f t="shared" si="29"/>
        <v>-1.9385663880801722</v>
      </c>
      <c r="AD113" s="21">
        <f t="shared" si="29"/>
        <v>-7.6901807130453106</v>
      </c>
      <c r="AE113" s="21">
        <f t="shared" si="29"/>
        <v>-0.99292424755325881</v>
      </c>
      <c r="AF113" s="21">
        <f t="shared" si="29"/>
        <v>-0.7211673011458567</v>
      </c>
      <c r="AG113" s="21">
        <f t="shared" si="29"/>
        <v>-4.0187457206005535</v>
      </c>
      <c r="AH113" s="21" t="str">
        <f t="shared" si="29"/>
        <v>na</v>
      </c>
      <c r="AI113" s="21">
        <f t="shared" si="29"/>
        <v>-3.3220991394477344</v>
      </c>
      <c r="AJ113" s="21" t="str">
        <f t="shared" si="29"/>
        <v>na</v>
      </c>
      <c r="AK113" s="21">
        <f t="shared" si="29"/>
        <v>-4.8439546111500489</v>
      </c>
      <c r="AL113" s="52">
        <f t="shared" ref="AL113:AU151" si="32">IF(R113&gt;0,(((R113/R$190)^2)*($Q113^2))/($P113^2),"na")</f>
        <v>0.36851868699662121</v>
      </c>
      <c r="AM113" s="21">
        <f t="shared" si="30"/>
        <v>0.19818116056262747</v>
      </c>
      <c r="AN113" s="21">
        <f t="shared" si="30"/>
        <v>3.1187035990457863</v>
      </c>
      <c r="AO113" s="21">
        <f t="shared" si="30"/>
        <v>5.1991607262414453E-2</v>
      </c>
      <c r="AP113" s="21">
        <f t="shared" si="30"/>
        <v>2.7426668939134608E-2</v>
      </c>
      <c r="AQ113" s="21">
        <f t="shared" si="30"/>
        <v>0.85169101588645413</v>
      </c>
      <c r="AR113" s="21" t="str">
        <f t="shared" si="30"/>
        <v>na</v>
      </c>
      <c r="AS113" s="21">
        <f t="shared" si="30"/>
        <v>0.5820042926827923</v>
      </c>
      <c r="AT113" s="21" t="str">
        <f t="shared" si="30"/>
        <v>na</v>
      </c>
      <c r="AU113" s="53">
        <f t="shared" si="30"/>
        <v>1.2373744396817981</v>
      </c>
    </row>
    <row r="114" spans="1:47" ht="16.5" x14ac:dyDescent="0.35">
      <c r="A114" s="1" t="s">
        <v>198</v>
      </c>
      <c r="B114" s="48"/>
      <c r="D114">
        <v>1</v>
      </c>
      <c r="E114">
        <v>1</v>
      </c>
      <c r="G114" s="49"/>
      <c r="H114" t="s">
        <v>245</v>
      </c>
      <c r="I114" t="s">
        <v>246</v>
      </c>
      <c r="J114" s="19">
        <v>5</v>
      </c>
      <c r="K114" s="34"/>
      <c r="L114" s="21">
        <v>8.241631663940046</v>
      </c>
      <c r="M114" s="61">
        <v>25.651</v>
      </c>
      <c r="N114" s="21">
        <v>0.19125</v>
      </c>
      <c r="O114" s="21">
        <v>0.1561549711024276</v>
      </c>
      <c r="P114" s="21">
        <f t="shared" si="27"/>
        <v>2.3205356390383725E-2</v>
      </c>
      <c r="Q114" s="21">
        <f t="shared" si="28"/>
        <v>1.894709415195767E-2</v>
      </c>
      <c r="R114" s="24">
        <v>1</v>
      </c>
      <c r="S114">
        <v>0</v>
      </c>
      <c r="T114">
        <v>0.25</v>
      </c>
      <c r="U114">
        <v>0.25</v>
      </c>
      <c r="V114">
        <v>0.1</v>
      </c>
      <c r="W114">
        <v>1</v>
      </c>
      <c r="X114">
        <v>0</v>
      </c>
      <c r="Y114">
        <v>1</v>
      </c>
      <c r="Z114">
        <v>0</v>
      </c>
      <c r="AA114">
        <v>1</v>
      </c>
      <c r="AB114" s="52">
        <f t="shared" si="31"/>
        <v>-3.7633721480624533</v>
      </c>
      <c r="AC114" s="21" t="str">
        <f t="shared" si="29"/>
        <v>na</v>
      </c>
      <c r="AD114" s="21">
        <f t="shared" si="29"/>
        <v>-2.7369979258636024</v>
      </c>
      <c r="AE114" s="21">
        <f t="shared" si="29"/>
        <v>-2.8271185892761843</v>
      </c>
      <c r="AF114" s="21">
        <f t="shared" si="29"/>
        <v>-1.0266772556273123</v>
      </c>
      <c r="AG114" s="21">
        <f t="shared" si="29"/>
        <v>-5.7212172833328507</v>
      </c>
      <c r="AH114" s="21" t="str">
        <f t="shared" si="29"/>
        <v>na</v>
      </c>
      <c r="AI114" s="21">
        <f t="shared" si="29"/>
        <v>-4.7294485232355736</v>
      </c>
      <c r="AJ114" s="21" t="str">
        <f t="shared" si="29"/>
        <v>na</v>
      </c>
      <c r="AK114" s="21">
        <f t="shared" si="29"/>
        <v>-6.8960115338798023</v>
      </c>
      <c r="AL114" s="52">
        <f t="shared" si="32"/>
        <v>0.66666666666666663</v>
      </c>
      <c r="AM114" s="21" t="str">
        <f t="shared" si="30"/>
        <v>na</v>
      </c>
      <c r="AN114" s="21">
        <f t="shared" si="30"/>
        <v>0.35261707988980712</v>
      </c>
      <c r="AO114" s="21">
        <f t="shared" si="30"/>
        <v>0.37622050366845128</v>
      </c>
      <c r="AP114" s="21">
        <f t="shared" si="30"/>
        <v>4.9616061829696877E-2</v>
      </c>
      <c r="AQ114" s="21">
        <f t="shared" si="30"/>
        <v>1.5407468620340958</v>
      </c>
      <c r="AR114" s="21" t="str">
        <f t="shared" si="30"/>
        <v>na</v>
      </c>
      <c r="AS114" s="21">
        <f t="shared" si="30"/>
        <v>1.0528716059169221</v>
      </c>
      <c r="AT114" s="21" t="str">
        <f t="shared" si="30"/>
        <v>na</v>
      </c>
      <c r="AU114" s="53">
        <f t="shared" si="30"/>
        <v>2.2384652996681331</v>
      </c>
    </row>
    <row r="115" spans="1:47" ht="16.5" x14ac:dyDescent="0.35">
      <c r="A115" s="1" t="s">
        <v>76</v>
      </c>
      <c r="B115" s="48"/>
      <c r="E115">
        <v>1</v>
      </c>
      <c r="G115" s="49">
        <v>1</v>
      </c>
      <c r="H115" t="s">
        <v>245</v>
      </c>
      <c r="I115" t="s">
        <v>246</v>
      </c>
      <c r="J115" s="19">
        <v>5</v>
      </c>
      <c r="K115" s="34"/>
      <c r="L115" s="21">
        <v>16.583643380529633</v>
      </c>
      <c r="M115" s="61">
        <v>25.651</v>
      </c>
      <c r="N115" s="21">
        <v>0</v>
      </c>
      <c r="O115" s="21">
        <v>0</v>
      </c>
      <c r="P115" s="21">
        <f t="shared" si="27"/>
        <v>0.01</v>
      </c>
      <c r="Q115" s="21">
        <f t="shared" si="28"/>
        <v>0.01</v>
      </c>
      <c r="R115" s="25">
        <v>1</v>
      </c>
      <c r="S115" s="3">
        <v>1</v>
      </c>
      <c r="T115" s="3">
        <v>0</v>
      </c>
      <c r="U115" s="3">
        <v>0.375</v>
      </c>
      <c r="V115" s="3">
        <v>1</v>
      </c>
      <c r="W115" s="3">
        <v>0.05</v>
      </c>
      <c r="X115" s="3">
        <v>0</v>
      </c>
      <c r="Y115" s="3">
        <v>0</v>
      </c>
      <c r="Z115" s="3">
        <v>0</v>
      </c>
      <c r="AA115" s="3">
        <v>0</v>
      </c>
      <c r="AB115" s="52">
        <f t="shared" si="31"/>
        <v>-4.6051701859880909</v>
      </c>
      <c r="AC115" s="21">
        <f t="shared" si="29"/>
        <v>-9.0056661414878221</v>
      </c>
      <c r="AD115" s="21" t="str">
        <f t="shared" si="29"/>
        <v>na</v>
      </c>
      <c r="AE115" s="21">
        <f t="shared" si="29"/>
        <v>-5.1892405510402382</v>
      </c>
      <c r="AF115" s="21">
        <f t="shared" si="29"/>
        <v>-12.56326321775316</v>
      </c>
      <c r="AG115" s="21">
        <f t="shared" si="29"/>
        <v>-0.35004748699021027</v>
      </c>
      <c r="AH115" s="21" t="str">
        <f t="shared" si="29"/>
        <v>na</v>
      </c>
      <c r="AI115" s="21" t="str">
        <f t="shared" si="29"/>
        <v>na</v>
      </c>
      <c r="AJ115" s="21" t="str">
        <f t="shared" si="29"/>
        <v>na</v>
      </c>
      <c r="AK115" s="21" t="str">
        <f t="shared" si="29"/>
        <v>na</v>
      </c>
      <c r="AL115" s="52">
        <f t="shared" si="32"/>
        <v>1</v>
      </c>
      <c r="AM115" s="21">
        <f t="shared" si="30"/>
        <v>3.8241975308641978</v>
      </c>
      <c r="AN115" s="21" t="str">
        <f t="shared" si="30"/>
        <v>na</v>
      </c>
      <c r="AO115" s="21">
        <f t="shared" si="30"/>
        <v>1.2697441998810231</v>
      </c>
      <c r="AP115" s="21">
        <f t="shared" si="30"/>
        <v>7.4424092744545316</v>
      </c>
      <c r="AQ115" s="21">
        <f t="shared" si="30"/>
        <v>5.7778007326278608E-3</v>
      </c>
      <c r="AR115" s="21" t="str">
        <f t="shared" si="30"/>
        <v>na</v>
      </c>
      <c r="AS115" s="21" t="str">
        <f t="shared" si="30"/>
        <v>na</v>
      </c>
      <c r="AT115" s="21" t="str">
        <f t="shared" si="30"/>
        <v>na</v>
      </c>
      <c r="AU115" s="53" t="str">
        <f t="shared" si="30"/>
        <v>na</v>
      </c>
    </row>
    <row r="116" spans="1:47" ht="16.5" x14ac:dyDescent="0.35">
      <c r="A116" s="1" t="s">
        <v>204</v>
      </c>
      <c r="B116" s="48"/>
      <c r="C116">
        <v>1</v>
      </c>
      <c r="D116">
        <v>1</v>
      </c>
      <c r="E116">
        <v>1</v>
      </c>
      <c r="G116" s="49">
        <v>1</v>
      </c>
      <c r="H116" t="s">
        <v>245</v>
      </c>
      <c r="I116" t="s">
        <v>246</v>
      </c>
      <c r="J116" s="19">
        <v>2</v>
      </c>
      <c r="K116" s="34"/>
      <c r="L116" s="21">
        <v>42.926425223754663</v>
      </c>
      <c r="M116" s="61">
        <v>25.651</v>
      </c>
      <c r="N116" s="21">
        <v>8.2518879310344833</v>
      </c>
      <c r="O116" s="21">
        <v>5.1543331567172812</v>
      </c>
      <c r="P116" s="21">
        <f t="shared" si="27"/>
        <v>0.19223328958843855</v>
      </c>
      <c r="Q116" s="21">
        <f t="shared" si="28"/>
        <v>0.12007366394593168</v>
      </c>
      <c r="R116" s="25">
        <v>0</v>
      </c>
      <c r="S116" s="12">
        <v>0.25</v>
      </c>
      <c r="T116" s="12">
        <v>0.25</v>
      </c>
      <c r="U116" s="12">
        <v>0.125</v>
      </c>
      <c r="V116" s="12">
        <v>0.1</v>
      </c>
      <c r="W116" s="13">
        <v>0.25</v>
      </c>
      <c r="X116" s="13">
        <v>0</v>
      </c>
      <c r="Y116">
        <v>0.25</v>
      </c>
      <c r="Z116">
        <v>0.125</v>
      </c>
      <c r="AA116">
        <v>0.125</v>
      </c>
      <c r="AB116" s="52" t="str">
        <f t="shared" si="31"/>
        <v>na</v>
      </c>
      <c r="AC116" s="21">
        <f t="shared" si="29"/>
        <v>-0.80620006846639281</v>
      </c>
      <c r="AD116" s="21">
        <f t="shared" si="29"/>
        <v>-1.1993058869747995</v>
      </c>
      <c r="AE116" s="21">
        <f t="shared" si="29"/>
        <v>-0.6193976135778384</v>
      </c>
      <c r="AF116" s="21">
        <f t="shared" si="29"/>
        <v>-0.44987249170401017</v>
      </c>
      <c r="AG116" s="21">
        <f t="shared" si="29"/>
        <v>-0.62673499893117901</v>
      </c>
      <c r="AH116" s="21" t="str">
        <f t="shared" si="29"/>
        <v>na</v>
      </c>
      <c r="AI116" s="21">
        <f t="shared" si="29"/>
        <v>-0.51809095308968822</v>
      </c>
      <c r="AJ116" s="21">
        <f t="shared" si="29"/>
        <v>-0.28108731725971864</v>
      </c>
      <c r="AK116" s="21">
        <f t="shared" si="29"/>
        <v>-0.37771435406818049</v>
      </c>
      <c r="AL116" s="52" t="str">
        <f t="shared" si="32"/>
        <v>na</v>
      </c>
      <c r="AM116" s="21">
        <f t="shared" si="30"/>
        <v>9.3252109354646798E-2</v>
      </c>
      <c r="AN116" s="21">
        <f t="shared" si="30"/>
        <v>0.20636352319449194</v>
      </c>
      <c r="AO116" s="21">
        <f t="shared" si="30"/>
        <v>5.5044262645537349E-2</v>
      </c>
      <c r="AP116" s="21">
        <f t="shared" si="30"/>
        <v>2.9037009011054341E-2</v>
      </c>
      <c r="AQ116" s="21">
        <f t="shared" si="30"/>
        <v>5.6356095771717581E-2</v>
      </c>
      <c r="AR116" s="21" t="str">
        <f t="shared" si="30"/>
        <v>na</v>
      </c>
      <c r="AS116" s="21">
        <f t="shared" si="30"/>
        <v>3.8511019895923107E-2</v>
      </c>
      <c r="AT116" s="21">
        <f t="shared" si="30"/>
        <v>1.1335886894228684E-2</v>
      </c>
      <c r="AU116" s="53">
        <f t="shared" si="30"/>
        <v>2.0469158159312894E-2</v>
      </c>
    </row>
    <row r="117" spans="1:47" ht="16.5" x14ac:dyDescent="0.35">
      <c r="A117" s="1" t="s">
        <v>250</v>
      </c>
      <c r="B117" s="48">
        <v>1</v>
      </c>
      <c r="C117">
        <v>1</v>
      </c>
      <c r="G117" s="49"/>
      <c r="H117" t="s">
        <v>245</v>
      </c>
      <c r="I117" t="s">
        <v>246</v>
      </c>
      <c r="J117" s="19">
        <v>6</v>
      </c>
      <c r="K117" s="34"/>
      <c r="L117" s="21">
        <v>30.986144597642227</v>
      </c>
      <c r="M117" s="61">
        <v>25.651</v>
      </c>
      <c r="N117" s="21">
        <v>0</v>
      </c>
      <c r="O117" s="21">
        <v>0</v>
      </c>
      <c r="P117" s="21">
        <f t="shared" si="27"/>
        <v>0.01</v>
      </c>
      <c r="Q117" s="21">
        <f t="shared" si="28"/>
        <v>0.01</v>
      </c>
      <c r="R117" s="25">
        <v>1</v>
      </c>
      <c r="S117">
        <v>1</v>
      </c>
      <c r="T117">
        <v>0.125</v>
      </c>
      <c r="U117">
        <v>0.25</v>
      </c>
      <c r="V117">
        <v>0.15</v>
      </c>
      <c r="W117" s="3">
        <v>0.05</v>
      </c>
      <c r="X117" s="3">
        <v>0</v>
      </c>
      <c r="Y117">
        <v>0</v>
      </c>
      <c r="Z117">
        <v>0</v>
      </c>
      <c r="AA117">
        <v>0</v>
      </c>
      <c r="AB117" s="52">
        <f t="shared" si="31"/>
        <v>-4.6051701859880909</v>
      </c>
      <c r="AC117" s="21">
        <f t="shared" si="29"/>
        <v>-9.0056661414878221</v>
      </c>
      <c r="AD117" s="21">
        <f t="shared" si="29"/>
        <v>-1.6746073403593058</v>
      </c>
      <c r="AE117" s="21">
        <f t="shared" si="29"/>
        <v>-3.4594937006934927</v>
      </c>
      <c r="AF117" s="21">
        <f t="shared" si="29"/>
        <v>-1.8844894826629741</v>
      </c>
      <c r="AG117" s="21">
        <f t="shared" si="29"/>
        <v>-0.35004748699021027</v>
      </c>
      <c r="AH117" s="21" t="str">
        <f t="shared" si="29"/>
        <v>na</v>
      </c>
      <c r="AI117" s="21" t="str">
        <f t="shared" si="29"/>
        <v>na</v>
      </c>
      <c r="AJ117" s="21" t="str">
        <f t="shared" si="29"/>
        <v>na</v>
      </c>
      <c r="AK117" s="21" t="str">
        <f t="shared" si="29"/>
        <v>na</v>
      </c>
      <c r="AL117" s="52">
        <f t="shared" si="32"/>
        <v>1</v>
      </c>
      <c r="AM117" s="21">
        <f t="shared" si="30"/>
        <v>3.8241975308641978</v>
      </c>
      <c r="AN117" s="21">
        <f t="shared" si="30"/>
        <v>0.13223140495867769</v>
      </c>
      <c r="AO117" s="21">
        <f t="shared" si="30"/>
        <v>0.56433075550267697</v>
      </c>
      <c r="AP117" s="21">
        <f t="shared" si="30"/>
        <v>0.16745420867522695</v>
      </c>
      <c r="AQ117" s="21">
        <f t="shared" si="30"/>
        <v>5.7778007326278608E-3</v>
      </c>
      <c r="AR117" s="21" t="str">
        <f t="shared" si="30"/>
        <v>na</v>
      </c>
      <c r="AS117" s="21" t="str">
        <f t="shared" si="30"/>
        <v>na</v>
      </c>
      <c r="AT117" s="21" t="str">
        <f t="shared" si="30"/>
        <v>na</v>
      </c>
      <c r="AU117" s="53" t="str">
        <f t="shared" si="30"/>
        <v>na</v>
      </c>
    </row>
    <row r="118" spans="1:47" ht="16.5" x14ac:dyDescent="0.35">
      <c r="A118" s="1" t="s">
        <v>77</v>
      </c>
      <c r="B118" s="48"/>
      <c r="C118">
        <v>1</v>
      </c>
      <c r="E118">
        <v>1</v>
      </c>
      <c r="G118" s="49">
        <v>1</v>
      </c>
      <c r="H118" t="s">
        <v>245</v>
      </c>
      <c r="I118" t="s">
        <v>246</v>
      </c>
      <c r="J118" s="19">
        <v>2</v>
      </c>
      <c r="K118" s="34"/>
      <c r="L118" s="21">
        <v>118.99178997441997</v>
      </c>
      <c r="M118" s="61">
        <v>25.651</v>
      </c>
      <c r="N118" s="21">
        <v>26.171905172413798</v>
      </c>
      <c r="O118" s="21">
        <v>28.951204023528035</v>
      </c>
      <c r="P118" s="21">
        <f t="shared" si="27"/>
        <v>0.21994715079116006</v>
      </c>
      <c r="Q118" s="21">
        <f t="shared" si="28"/>
        <v>0.24330421476768915</v>
      </c>
      <c r="R118" s="25">
        <v>1</v>
      </c>
      <c r="S118" s="3">
        <v>0.25</v>
      </c>
      <c r="T118" s="3">
        <v>0.375</v>
      </c>
      <c r="U118" s="3">
        <v>0.375</v>
      </c>
      <c r="V118" s="3">
        <v>1</v>
      </c>
      <c r="W118" s="3">
        <v>1</v>
      </c>
      <c r="X118" s="3">
        <v>0.25</v>
      </c>
      <c r="Y118" s="3">
        <v>1</v>
      </c>
      <c r="Z118" s="3">
        <v>0</v>
      </c>
      <c r="AA118" s="3">
        <v>1</v>
      </c>
      <c r="AB118" s="52">
        <f t="shared" si="31"/>
        <v>-1.5143679851646499</v>
      </c>
      <c r="AC118" s="21">
        <f t="shared" si="29"/>
        <v>-0.74035768163605098</v>
      </c>
      <c r="AD118" s="21">
        <f t="shared" si="29"/>
        <v>-1.6520378019977997</v>
      </c>
      <c r="AE118" s="21">
        <f t="shared" si="29"/>
        <v>-1.7064341686489468</v>
      </c>
      <c r="AF118" s="21">
        <f t="shared" si="29"/>
        <v>-4.1313139010691948</v>
      </c>
      <c r="AG118" s="21">
        <f t="shared" si="29"/>
        <v>-2.30219812157311</v>
      </c>
      <c r="AH118" s="21">
        <f t="shared" si="29"/>
        <v>-0.73107419973465848</v>
      </c>
      <c r="AI118" s="21">
        <f t="shared" si="29"/>
        <v>-1.9031137897854602</v>
      </c>
      <c r="AJ118" s="21" t="str">
        <f t="shared" si="29"/>
        <v>na</v>
      </c>
      <c r="AK118" s="21">
        <f t="shared" si="29"/>
        <v>-2.7749312800782411</v>
      </c>
      <c r="AL118" s="52">
        <f t="shared" si="32"/>
        <v>1.2236651278696369</v>
      </c>
      <c r="AM118" s="21">
        <f t="shared" si="30"/>
        <v>0.29247107253773047</v>
      </c>
      <c r="AN118" s="21">
        <f t="shared" si="30"/>
        <v>1.4562626315142784</v>
      </c>
      <c r="AO118" s="21">
        <f t="shared" si="30"/>
        <v>1.5537416987091419</v>
      </c>
      <c r="AP118" s="21">
        <f t="shared" si="30"/>
        <v>9.1070166964835764</v>
      </c>
      <c r="AQ118" s="21">
        <f t="shared" si="30"/>
        <v>2.8280373089185411</v>
      </c>
      <c r="AR118" s="21">
        <f t="shared" si="30"/>
        <v>0.28518236035962996</v>
      </c>
      <c r="AS118" s="21">
        <f t="shared" si="30"/>
        <v>1.932543402426961</v>
      </c>
      <c r="AT118" s="21" t="str">
        <f t="shared" si="30"/>
        <v>na</v>
      </c>
      <c r="AU118" s="53">
        <f t="shared" si="30"/>
        <v>4.1086978907252272</v>
      </c>
    </row>
    <row r="119" spans="1:47" ht="16.5" x14ac:dyDescent="0.35">
      <c r="A119" s="1" t="s">
        <v>5</v>
      </c>
      <c r="B119" s="48"/>
      <c r="C119">
        <v>1</v>
      </c>
      <c r="G119" s="49"/>
      <c r="H119" t="s">
        <v>245</v>
      </c>
      <c r="I119" t="s">
        <v>246</v>
      </c>
      <c r="J119" s="19">
        <v>4</v>
      </c>
      <c r="K119" s="34"/>
      <c r="L119" s="21">
        <v>123.92500856166745</v>
      </c>
      <c r="M119" s="61">
        <v>25.651</v>
      </c>
      <c r="N119" s="21">
        <v>8.6534913793103456</v>
      </c>
      <c r="O119" s="21">
        <v>4.2189735071244208</v>
      </c>
      <c r="P119" s="21">
        <f t="shared" si="27"/>
        <v>6.9828450929694336E-2</v>
      </c>
      <c r="Q119" s="21">
        <f t="shared" si="28"/>
        <v>3.4044569018730222E-2</v>
      </c>
      <c r="R119" s="25">
        <v>0</v>
      </c>
      <c r="S119" s="12">
        <v>0.25</v>
      </c>
      <c r="T119" s="12">
        <v>0</v>
      </c>
      <c r="U119" s="12">
        <v>0.125</v>
      </c>
      <c r="V119" s="12">
        <v>0.05</v>
      </c>
      <c r="W119" s="13">
        <v>1</v>
      </c>
      <c r="X119" s="13">
        <v>0</v>
      </c>
      <c r="Y119">
        <v>1</v>
      </c>
      <c r="Z119">
        <v>0.125</v>
      </c>
      <c r="AA119">
        <v>0</v>
      </c>
      <c r="AB119" s="52" t="str">
        <f t="shared" si="31"/>
        <v>na</v>
      </c>
      <c r="AC119" s="21">
        <f t="shared" si="29"/>
        <v>-1.3012822757342895</v>
      </c>
      <c r="AD119" s="21" t="str">
        <f t="shared" si="29"/>
        <v>na</v>
      </c>
      <c r="AE119" s="21">
        <f t="shared" si="29"/>
        <v>-0.99976565086902724</v>
      </c>
      <c r="AF119" s="21">
        <f t="shared" si="29"/>
        <v>-0.36306812830496116</v>
      </c>
      <c r="AG119" s="21">
        <f t="shared" si="29"/>
        <v>-4.0464355069723705</v>
      </c>
      <c r="AH119" s="21" t="str">
        <f t="shared" si="29"/>
        <v>na</v>
      </c>
      <c r="AI119" s="21">
        <f t="shared" si="29"/>
        <v>-3.3449889219502107</v>
      </c>
      <c r="AJ119" s="21">
        <f t="shared" si="29"/>
        <v>-0.45370120667388708</v>
      </c>
      <c r="AK119" s="21" t="str">
        <f t="shared" si="29"/>
        <v>na</v>
      </c>
      <c r="AL119" s="52" t="str">
        <f t="shared" si="32"/>
        <v>na</v>
      </c>
      <c r="AM119" s="21">
        <f t="shared" si="30"/>
        <v>5.6813454871403012E-2</v>
      </c>
      <c r="AN119" s="21" t="str">
        <f t="shared" si="30"/>
        <v>na</v>
      </c>
      <c r="AO119" s="21">
        <f t="shared" si="30"/>
        <v>3.3535485185097941E-2</v>
      </c>
      <c r="AP119" s="21">
        <f t="shared" si="30"/>
        <v>4.4226688609694522E-3</v>
      </c>
      <c r="AQ119" s="21">
        <f t="shared" si="30"/>
        <v>0.54935542387413405</v>
      </c>
      <c r="AR119" s="21" t="str">
        <f t="shared" si="30"/>
        <v>na</v>
      </c>
      <c r="AS119" s="21">
        <f t="shared" si="30"/>
        <v>0.37540282677579212</v>
      </c>
      <c r="AT119" s="21">
        <f t="shared" si="30"/>
        <v>6.9063413465885078E-3</v>
      </c>
      <c r="AU119" s="53" t="str">
        <f t="shared" si="30"/>
        <v>na</v>
      </c>
    </row>
    <row r="120" spans="1:47" ht="16.5" x14ac:dyDescent="0.35">
      <c r="A120" s="1" t="s">
        <v>208</v>
      </c>
      <c r="B120" s="48"/>
      <c r="F120">
        <v>1</v>
      </c>
      <c r="G120" s="49">
        <v>1</v>
      </c>
      <c r="H120" t="s">
        <v>245</v>
      </c>
      <c r="I120" t="s">
        <v>246</v>
      </c>
      <c r="J120" s="19">
        <v>45</v>
      </c>
      <c r="K120" s="34"/>
      <c r="L120" s="21">
        <v>2.6624296570916335</v>
      </c>
      <c r="M120" s="61">
        <v>25.651</v>
      </c>
      <c r="N120" s="21">
        <v>0</v>
      </c>
      <c r="O120" s="21">
        <v>0</v>
      </c>
      <c r="P120" s="21">
        <f t="shared" si="27"/>
        <v>0.01</v>
      </c>
      <c r="Q120" s="21">
        <f t="shared" si="28"/>
        <v>0.01</v>
      </c>
      <c r="R120" s="25">
        <v>1</v>
      </c>
      <c r="S120">
        <v>0.25</v>
      </c>
      <c r="T120">
        <v>0.25</v>
      </c>
      <c r="U120">
        <v>0.25</v>
      </c>
      <c r="V120">
        <v>0.25</v>
      </c>
      <c r="W120" s="3">
        <v>0.25</v>
      </c>
      <c r="X120" s="3">
        <v>0</v>
      </c>
      <c r="Y120">
        <v>1</v>
      </c>
      <c r="Z120">
        <v>0</v>
      </c>
      <c r="AA120">
        <v>0.125</v>
      </c>
      <c r="AB120" s="52">
        <f t="shared" si="31"/>
        <v>-4.6051701859880909</v>
      </c>
      <c r="AC120" s="21">
        <f t="shared" si="29"/>
        <v>-2.2514165353719555</v>
      </c>
      <c r="AD120" s="21">
        <f t="shared" si="29"/>
        <v>-3.3492146807186116</v>
      </c>
      <c r="AE120" s="21">
        <f t="shared" si="29"/>
        <v>-3.4594937006934927</v>
      </c>
      <c r="AF120" s="21">
        <f t="shared" si="29"/>
        <v>-3.1408158044382901</v>
      </c>
      <c r="AG120" s="21">
        <f t="shared" si="29"/>
        <v>-1.7502374349510512</v>
      </c>
      <c r="AH120" s="21" t="str">
        <f t="shared" si="29"/>
        <v>na</v>
      </c>
      <c r="AI120" s="21">
        <f t="shared" si="29"/>
        <v>-5.7873403103605128</v>
      </c>
      <c r="AJ120" s="21" t="str">
        <f t="shared" si="29"/>
        <v>na</v>
      </c>
      <c r="AK120" s="21">
        <f t="shared" si="29"/>
        <v>-1.0548155174609593</v>
      </c>
      <c r="AL120" s="52">
        <f t="shared" si="32"/>
        <v>1</v>
      </c>
      <c r="AM120" s="21">
        <f t="shared" si="30"/>
        <v>0.23901234567901236</v>
      </c>
      <c r="AN120" s="21">
        <f t="shared" si="30"/>
        <v>0.52892561983471076</v>
      </c>
      <c r="AO120" s="21">
        <f t="shared" si="30"/>
        <v>0.56433075550267697</v>
      </c>
      <c r="AP120" s="21">
        <f t="shared" si="30"/>
        <v>0.46515057965340822</v>
      </c>
      <c r="AQ120" s="21">
        <f t="shared" si="30"/>
        <v>0.14444501831569651</v>
      </c>
      <c r="AR120" s="21" t="str">
        <f t="shared" si="30"/>
        <v>na</v>
      </c>
      <c r="AS120" s="21">
        <f t="shared" si="30"/>
        <v>1.5793074088753833</v>
      </c>
      <c r="AT120" s="21" t="str">
        <f t="shared" si="30"/>
        <v>na</v>
      </c>
      <c r="AU120" s="53">
        <f t="shared" si="30"/>
        <v>5.2464030460971874E-2</v>
      </c>
    </row>
    <row r="121" spans="1:47" ht="16.5" x14ac:dyDescent="0.35">
      <c r="A121" s="1" t="s">
        <v>148</v>
      </c>
      <c r="B121" s="48"/>
      <c r="E121">
        <v>1</v>
      </c>
      <c r="G121" s="49">
        <v>1</v>
      </c>
      <c r="H121" t="s">
        <v>245</v>
      </c>
      <c r="I121" t="s">
        <v>246</v>
      </c>
      <c r="J121" s="19">
        <v>37</v>
      </c>
      <c r="K121" s="34"/>
      <c r="L121" s="21">
        <v>2.1102028705860625</v>
      </c>
      <c r="M121" s="61">
        <v>25.651</v>
      </c>
      <c r="N121" s="21">
        <v>0</v>
      </c>
      <c r="O121" s="21">
        <v>0</v>
      </c>
      <c r="P121" s="21">
        <f t="shared" si="27"/>
        <v>0.01</v>
      </c>
      <c r="Q121" s="21">
        <f t="shared" si="28"/>
        <v>0.01</v>
      </c>
      <c r="R121" s="25">
        <v>1</v>
      </c>
      <c r="S121" s="3">
        <v>0.25</v>
      </c>
      <c r="T121" s="3">
        <v>0.375</v>
      </c>
      <c r="U121" s="3">
        <v>0.375</v>
      </c>
      <c r="V121" s="3">
        <v>1</v>
      </c>
      <c r="W121" s="3">
        <v>0.05</v>
      </c>
      <c r="X121" s="3">
        <v>0</v>
      </c>
      <c r="Y121" s="3">
        <v>0</v>
      </c>
      <c r="Z121" s="3">
        <v>0</v>
      </c>
      <c r="AA121" s="3">
        <v>0</v>
      </c>
      <c r="AB121" s="52">
        <f t="shared" si="31"/>
        <v>-4.6051701859880909</v>
      </c>
      <c r="AC121" s="21">
        <f t="shared" si="29"/>
        <v>-2.2514165353719555</v>
      </c>
      <c r="AD121" s="21">
        <f t="shared" si="29"/>
        <v>-5.0238220210779172</v>
      </c>
      <c r="AE121" s="21">
        <f t="shared" si="29"/>
        <v>-5.1892405510402382</v>
      </c>
      <c r="AF121" s="21">
        <f t="shared" si="29"/>
        <v>-12.56326321775316</v>
      </c>
      <c r="AG121" s="21">
        <f t="shared" si="29"/>
        <v>-0.35004748699021027</v>
      </c>
      <c r="AH121" s="21" t="str">
        <f t="shared" si="29"/>
        <v>na</v>
      </c>
      <c r="AI121" s="21" t="str">
        <f t="shared" si="29"/>
        <v>na</v>
      </c>
      <c r="AJ121" s="21" t="str">
        <f t="shared" si="29"/>
        <v>na</v>
      </c>
      <c r="AK121" s="21" t="str">
        <f t="shared" si="29"/>
        <v>na</v>
      </c>
      <c r="AL121" s="52">
        <f t="shared" si="32"/>
        <v>1</v>
      </c>
      <c r="AM121" s="21">
        <f t="shared" si="30"/>
        <v>0.23901234567901236</v>
      </c>
      <c r="AN121" s="21">
        <f t="shared" si="30"/>
        <v>1.190082644628099</v>
      </c>
      <c r="AO121" s="21">
        <f t="shared" si="30"/>
        <v>1.2697441998810231</v>
      </c>
      <c r="AP121" s="21">
        <f t="shared" si="30"/>
        <v>7.4424092744545316</v>
      </c>
      <c r="AQ121" s="21">
        <f t="shared" si="30"/>
        <v>5.7778007326278608E-3</v>
      </c>
      <c r="AR121" s="21" t="str">
        <f t="shared" si="30"/>
        <v>na</v>
      </c>
      <c r="AS121" s="21" t="str">
        <f t="shared" si="30"/>
        <v>na</v>
      </c>
      <c r="AT121" s="21" t="str">
        <f t="shared" si="30"/>
        <v>na</v>
      </c>
      <c r="AU121" s="53" t="str">
        <f t="shared" si="30"/>
        <v>na</v>
      </c>
    </row>
    <row r="122" spans="1:47" ht="16.5" x14ac:dyDescent="0.35">
      <c r="A122" s="1" t="s">
        <v>7</v>
      </c>
      <c r="B122" s="48"/>
      <c r="C122">
        <v>1</v>
      </c>
      <c r="E122">
        <v>1</v>
      </c>
      <c r="G122" s="49">
        <v>1</v>
      </c>
      <c r="H122" t="s">
        <v>245</v>
      </c>
      <c r="I122" t="s">
        <v>246</v>
      </c>
      <c r="J122" s="19">
        <v>9</v>
      </c>
      <c r="K122" s="34"/>
      <c r="L122" s="21">
        <v>6.4287674611785057</v>
      </c>
      <c r="M122" s="61">
        <v>25.651</v>
      </c>
      <c r="N122" s="21">
        <v>4.0172413793103455E-2</v>
      </c>
      <c r="O122" s="21">
        <v>0.2520227284691296</v>
      </c>
      <c r="P122" s="21">
        <f t="shared" si="27"/>
        <v>0.01</v>
      </c>
      <c r="Q122" s="21">
        <f t="shared" si="28"/>
        <v>3.9202340105008164E-2</v>
      </c>
      <c r="R122" s="25">
        <v>1</v>
      </c>
      <c r="S122">
        <v>1</v>
      </c>
      <c r="T122">
        <v>0.125</v>
      </c>
      <c r="U122">
        <v>1</v>
      </c>
      <c r="V122">
        <v>1</v>
      </c>
      <c r="W122" s="3">
        <v>0.05</v>
      </c>
      <c r="X122" s="3">
        <v>0</v>
      </c>
      <c r="Y122">
        <v>0</v>
      </c>
      <c r="Z122">
        <v>0</v>
      </c>
      <c r="AA122">
        <v>0</v>
      </c>
      <c r="AB122" s="52">
        <f t="shared" si="31"/>
        <v>-4.6051701859880909</v>
      </c>
      <c r="AC122" s="21">
        <f t="shared" si="29"/>
        <v>-9.0056661414878221</v>
      </c>
      <c r="AD122" s="21">
        <f t="shared" si="29"/>
        <v>-1.6746073403593058</v>
      </c>
      <c r="AE122" s="21">
        <f t="shared" si="29"/>
        <v>-13.837974802773971</v>
      </c>
      <c r="AF122" s="21">
        <f t="shared" si="29"/>
        <v>-12.56326321775316</v>
      </c>
      <c r="AG122" s="21">
        <f t="shared" si="29"/>
        <v>-0.35004748699021027</v>
      </c>
      <c r="AH122" s="21" t="str">
        <f t="shared" si="29"/>
        <v>na</v>
      </c>
      <c r="AI122" s="21" t="str">
        <f t="shared" si="29"/>
        <v>na</v>
      </c>
      <c r="AJ122" s="21" t="str">
        <f t="shared" si="29"/>
        <v>na</v>
      </c>
      <c r="AK122" s="21" t="str">
        <f t="shared" si="29"/>
        <v>na</v>
      </c>
      <c r="AL122" s="52">
        <f t="shared" si="32"/>
        <v>15.368234697087313</v>
      </c>
      <c r="AM122" s="21">
        <f t="shared" si="30"/>
        <v>58.771165182342791</v>
      </c>
      <c r="AN122" s="21">
        <f t="shared" si="30"/>
        <v>2.0321632657305537</v>
      </c>
      <c r="AO122" s="21">
        <f t="shared" si="30"/>
        <v>138.76427995759579</v>
      </c>
      <c r="AP122" s="21">
        <f t="shared" si="30"/>
        <v>114.37669244159655</v>
      </c>
      <c r="AQ122" s="21">
        <f t="shared" si="30"/>
        <v>8.8794597692027993E-2</v>
      </c>
      <c r="AR122" s="21" t="str">
        <f t="shared" si="30"/>
        <v>na</v>
      </c>
      <c r="AS122" s="21" t="str">
        <f t="shared" si="30"/>
        <v>na</v>
      </c>
      <c r="AT122" s="21" t="str">
        <f t="shared" si="30"/>
        <v>na</v>
      </c>
      <c r="AU122" s="53" t="str">
        <f t="shared" si="30"/>
        <v>na</v>
      </c>
    </row>
    <row r="123" spans="1:47" ht="16.5" x14ac:dyDescent="0.35">
      <c r="A123" s="1" t="s">
        <v>78</v>
      </c>
      <c r="B123" s="48"/>
      <c r="E123">
        <v>1</v>
      </c>
      <c r="G123" s="49">
        <v>1</v>
      </c>
      <c r="H123" t="s">
        <v>245</v>
      </c>
      <c r="I123" t="s">
        <v>246</v>
      </c>
      <c r="J123" s="19">
        <v>37</v>
      </c>
      <c r="K123" s="34"/>
      <c r="L123" s="21">
        <v>1.8273472962567847</v>
      </c>
      <c r="M123" s="61">
        <v>25.651</v>
      </c>
      <c r="N123" s="21">
        <v>0</v>
      </c>
      <c r="O123" s="21">
        <v>0</v>
      </c>
      <c r="P123" s="21">
        <f t="shared" si="27"/>
        <v>0.01</v>
      </c>
      <c r="Q123" s="21">
        <f t="shared" si="28"/>
        <v>0.01</v>
      </c>
      <c r="R123" s="25">
        <v>0</v>
      </c>
      <c r="S123" s="13">
        <v>0</v>
      </c>
      <c r="T123" s="13">
        <v>0</v>
      </c>
      <c r="U123" s="13">
        <v>0.125</v>
      </c>
      <c r="V123" s="13">
        <v>0.1</v>
      </c>
      <c r="W123" s="13">
        <v>1</v>
      </c>
      <c r="X123" s="13">
        <v>0.25</v>
      </c>
      <c r="Y123" s="3">
        <v>0</v>
      </c>
      <c r="Z123" s="3">
        <v>0</v>
      </c>
      <c r="AA123" s="3">
        <v>0</v>
      </c>
      <c r="AB123" s="52" t="str">
        <f t="shared" si="31"/>
        <v>na</v>
      </c>
      <c r="AC123" s="21" t="str">
        <f t="shared" si="29"/>
        <v>na</v>
      </c>
      <c r="AD123" s="21" t="str">
        <f t="shared" si="29"/>
        <v>na</v>
      </c>
      <c r="AE123" s="21">
        <f t="shared" si="29"/>
        <v>-1.7297468503467464</v>
      </c>
      <c r="AF123" s="21">
        <f t="shared" si="29"/>
        <v>-1.2563263217753162</v>
      </c>
      <c r="AG123" s="21">
        <f t="shared" si="29"/>
        <v>-7.0009497398042049</v>
      </c>
      <c r="AH123" s="21">
        <f t="shared" si="29"/>
        <v>-2.2231856070287335</v>
      </c>
      <c r="AI123" s="21" t="str">
        <f t="shared" si="29"/>
        <v>na</v>
      </c>
      <c r="AJ123" s="21" t="str">
        <f t="shared" si="29"/>
        <v>na</v>
      </c>
      <c r="AK123" s="21" t="str">
        <f t="shared" si="29"/>
        <v>na</v>
      </c>
      <c r="AL123" s="52" t="str">
        <f t="shared" si="32"/>
        <v>na</v>
      </c>
      <c r="AM123" s="21" t="str">
        <f t="shared" si="30"/>
        <v>na</v>
      </c>
      <c r="AN123" s="21" t="str">
        <f t="shared" si="30"/>
        <v>na</v>
      </c>
      <c r="AO123" s="21">
        <f t="shared" si="30"/>
        <v>0.14108268887566924</v>
      </c>
      <c r="AP123" s="21">
        <f t="shared" si="30"/>
        <v>7.4424092744545325E-2</v>
      </c>
      <c r="AQ123" s="21">
        <f t="shared" si="30"/>
        <v>2.3111202930511441</v>
      </c>
      <c r="AR123" s="21">
        <f t="shared" si="30"/>
        <v>0.23305588585017831</v>
      </c>
      <c r="AS123" s="21" t="str">
        <f t="shared" si="30"/>
        <v>na</v>
      </c>
      <c r="AT123" s="21" t="str">
        <f t="shared" si="30"/>
        <v>na</v>
      </c>
      <c r="AU123" s="53" t="str">
        <f t="shared" si="30"/>
        <v>na</v>
      </c>
    </row>
    <row r="124" spans="1:47" ht="15" customHeight="1" x14ac:dyDescent="0.35">
      <c r="A124" s="2" t="s">
        <v>51</v>
      </c>
      <c r="B124" s="48">
        <v>1</v>
      </c>
      <c r="C124">
        <v>1</v>
      </c>
      <c r="D124">
        <v>1</v>
      </c>
      <c r="E124">
        <v>1</v>
      </c>
      <c r="G124" s="49"/>
      <c r="H124" t="s">
        <v>245</v>
      </c>
      <c r="I124" t="s">
        <v>246</v>
      </c>
      <c r="J124" s="19">
        <v>3</v>
      </c>
      <c r="K124" s="34"/>
      <c r="L124" s="21">
        <v>115.70703148014029</v>
      </c>
      <c r="M124" s="61">
        <v>25.651</v>
      </c>
      <c r="N124" s="21">
        <v>0.60258620689655173</v>
      </c>
      <c r="O124" s="21">
        <v>1.590082028690305</v>
      </c>
      <c r="P124" s="21">
        <f t="shared" si="27"/>
        <v>0.01</v>
      </c>
      <c r="Q124" s="21">
        <f t="shared" si="28"/>
        <v>1.3742311148680913E-2</v>
      </c>
      <c r="R124" s="25">
        <v>1</v>
      </c>
      <c r="S124">
        <v>0.125</v>
      </c>
      <c r="T124">
        <v>1</v>
      </c>
      <c r="U124">
        <v>0.125</v>
      </c>
      <c r="V124">
        <v>0.05</v>
      </c>
      <c r="W124">
        <v>1</v>
      </c>
      <c r="X124">
        <v>0</v>
      </c>
      <c r="Y124">
        <v>1</v>
      </c>
      <c r="Z124">
        <v>0</v>
      </c>
      <c r="AA124">
        <v>1</v>
      </c>
      <c r="AB124" s="52">
        <f t="shared" si="31"/>
        <v>-4.6051701859880909</v>
      </c>
      <c r="AC124" s="21">
        <f t="shared" si="29"/>
        <v>-1.1257082676859778</v>
      </c>
      <c r="AD124" s="21">
        <f t="shared" si="29"/>
        <v>-13.396858722874446</v>
      </c>
      <c r="AE124" s="21">
        <f t="shared" si="29"/>
        <v>-1.7297468503467464</v>
      </c>
      <c r="AF124" s="21">
        <f t="shared" si="29"/>
        <v>-0.62816316088765811</v>
      </c>
      <c r="AG124" s="21">
        <f t="shared" si="29"/>
        <v>-7.0009497398042049</v>
      </c>
      <c r="AH124" s="21" t="str">
        <f t="shared" si="29"/>
        <v>na</v>
      </c>
      <c r="AI124" s="21">
        <f t="shared" si="29"/>
        <v>-5.7873403103605128</v>
      </c>
      <c r="AJ124" s="21" t="str">
        <f t="shared" si="29"/>
        <v>na</v>
      </c>
      <c r="AK124" s="21">
        <f t="shared" si="29"/>
        <v>-8.438524139687674</v>
      </c>
      <c r="AL124" s="52">
        <f t="shared" si="32"/>
        <v>1.8885111570715971</v>
      </c>
      <c r="AM124" s="21">
        <f t="shared" si="30"/>
        <v>0.11284437037316702</v>
      </c>
      <c r="AN124" s="21">
        <f t="shared" si="30"/>
        <v>15.982110949101781</v>
      </c>
      <c r="AO124" s="21">
        <f t="shared" si="30"/>
        <v>0.2664362320113623</v>
      </c>
      <c r="AP124" s="21">
        <f t="shared" si="30"/>
        <v>3.5137682375751288E-2</v>
      </c>
      <c r="AQ124" s="21">
        <f t="shared" si="30"/>
        <v>4.3645764587616647</v>
      </c>
      <c r="AR124" s="21" t="str">
        <f t="shared" si="30"/>
        <v>na</v>
      </c>
      <c r="AS124" s="21">
        <f t="shared" si="30"/>
        <v>2.9825396621069959</v>
      </c>
      <c r="AT124" s="21" t="str">
        <f t="shared" si="30"/>
        <v>na</v>
      </c>
      <c r="AU124" s="53">
        <f t="shared" si="30"/>
        <v>6.3410500397113285</v>
      </c>
    </row>
    <row r="125" spans="1:47" ht="16.5" x14ac:dyDescent="0.35">
      <c r="A125" s="1" t="s">
        <v>52</v>
      </c>
      <c r="B125" s="48">
        <v>1</v>
      </c>
      <c r="D125">
        <v>1</v>
      </c>
      <c r="E125">
        <v>1</v>
      </c>
      <c r="G125" s="49"/>
      <c r="H125" t="s">
        <v>245</v>
      </c>
      <c r="I125" t="s">
        <v>246</v>
      </c>
      <c r="J125" s="19">
        <v>4</v>
      </c>
      <c r="K125" s="34"/>
      <c r="L125" s="21">
        <v>81.999283602825372</v>
      </c>
      <c r="M125" s="61">
        <v>25.651</v>
      </c>
      <c r="N125" s="21">
        <v>0</v>
      </c>
      <c r="O125" s="21">
        <v>0</v>
      </c>
      <c r="P125" s="21">
        <f t="shared" si="27"/>
        <v>0.01</v>
      </c>
      <c r="Q125" s="21">
        <f t="shared" si="28"/>
        <v>0.01</v>
      </c>
      <c r="R125" s="25">
        <v>1</v>
      </c>
      <c r="S125">
        <v>0</v>
      </c>
      <c r="T125">
        <v>1</v>
      </c>
      <c r="U125">
        <v>0.125</v>
      </c>
      <c r="V125">
        <v>0.05</v>
      </c>
      <c r="W125">
        <v>1</v>
      </c>
      <c r="X125">
        <v>0</v>
      </c>
      <c r="Y125">
        <v>1</v>
      </c>
      <c r="Z125">
        <v>0</v>
      </c>
      <c r="AA125">
        <v>1</v>
      </c>
      <c r="AB125" s="52">
        <f t="shared" si="31"/>
        <v>-4.6051701859880909</v>
      </c>
      <c r="AC125" s="21" t="str">
        <f t="shared" si="29"/>
        <v>na</v>
      </c>
      <c r="AD125" s="21">
        <f t="shared" si="29"/>
        <v>-13.396858722874446</v>
      </c>
      <c r="AE125" s="21">
        <f t="shared" si="29"/>
        <v>-1.7297468503467464</v>
      </c>
      <c r="AF125" s="21">
        <f t="shared" si="29"/>
        <v>-0.62816316088765811</v>
      </c>
      <c r="AG125" s="21">
        <f t="shared" si="29"/>
        <v>-7.0009497398042049</v>
      </c>
      <c r="AH125" s="21" t="str">
        <f t="shared" si="29"/>
        <v>na</v>
      </c>
      <c r="AI125" s="21">
        <f t="shared" si="29"/>
        <v>-5.7873403103605128</v>
      </c>
      <c r="AJ125" s="21" t="str">
        <f t="shared" si="29"/>
        <v>na</v>
      </c>
      <c r="AK125" s="21">
        <f t="shared" si="29"/>
        <v>-8.438524139687674</v>
      </c>
      <c r="AL125" s="52">
        <f t="shared" si="32"/>
        <v>1</v>
      </c>
      <c r="AM125" s="21" t="str">
        <f t="shared" si="30"/>
        <v>na</v>
      </c>
      <c r="AN125" s="21">
        <f t="shared" si="30"/>
        <v>8.4628099173553721</v>
      </c>
      <c r="AO125" s="21">
        <f t="shared" si="30"/>
        <v>0.14108268887566924</v>
      </c>
      <c r="AP125" s="21">
        <f t="shared" si="30"/>
        <v>1.8606023186136331E-2</v>
      </c>
      <c r="AQ125" s="21">
        <f t="shared" si="30"/>
        <v>2.3111202930511441</v>
      </c>
      <c r="AR125" s="21" t="str">
        <f t="shared" si="30"/>
        <v>na</v>
      </c>
      <c r="AS125" s="21">
        <f t="shared" si="30"/>
        <v>1.5793074088753833</v>
      </c>
      <c r="AT125" s="21" t="str">
        <f t="shared" si="30"/>
        <v>na</v>
      </c>
      <c r="AU125" s="53">
        <f t="shared" si="30"/>
        <v>3.3576979495021999</v>
      </c>
    </row>
    <row r="126" spans="1:47" ht="16.5" x14ac:dyDescent="0.35">
      <c r="A126" s="1" t="s">
        <v>79</v>
      </c>
      <c r="B126" s="48"/>
      <c r="G126" s="49">
        <v>1</v>
      </c>
      <c r="H126" t="s">
        <v>245</v>
      </c>
      <c r="I126" t="s">
        <v>246</v>
      </c>
      <c r="J126" s="19">
        <v>39</v>
      </c>
      <c r="K126" s="34"/>
      <c r="L126" s="21">
        <v>0.26476541244974927</v>
      </c>
      <c r="M126" s="61">
        <v>25.651</v>
      </c>
      <c r="N126" s="21">
        <v>4.5172413793103453E-2</v>
      </c>
      <c r="O126" s="21">
        <v>0.25202390938781949</v>
      </c>
      <c r="P126" s="21">
        <f t="shared" si="27"/>
        <v>0.17061297159302058</v>
      </c>
      <c r="Q126" s="21">
        <f t="shared" si="28"/>
        <v>0.95187625549712607</v>
      </c>
      <c r="R126" s="25">
        <v>1</v>
      </c>
      <c r="S126" s="3">
        <v>1</v>
      </c>
      <c r="T126" s="3">
        <v>1</v>
      </c>
      <c r="U126" s="3">
        <v>0.375</v>
      </c>
      <c r="V126" s="3">
        <v>0.25</v>
      </c>
      <c r="W126" s="3">
        <v>1</v>
      </c>
      <c r="X126" s="3">
        <v>1</v>
      </c>
      <c r="Y126" s="3">
        <v>0</v>
      </c>
      <c r="Z126" s="3">
        <v>0</v>
      </c>
      <c r="AA126" s="3">
        <v>1</v>
      </c>
      <c r="AB126" s="52">
        <f t="shared" si="31"/>
        <v>-1.7683576116860049</v>
      </c>
      <c r="AC126" s="21">
        <f t="shared" si="29"/>
        <v>-3.4581215517415207</v>
      </c>
      <c r="AD126" s="21">
        <f t="shared" si="29"/>
        <v>-5.1443130521774689</v>
      </c>
      <c r="AE126" s="21">
        <f t="shared" si="29"/>
        <v>-1.9926371136559371</v>
      </c>
      <c r="AF126" s="21">
        <f t="shared" si="29"/>
        <v>-1.2060543498655656</v>
      </c>
      <c r="AG126" s="21">
        <f t="shared" si="29"/>
        <v>-2.6883225291179143</v>
      </c>
      <c r="AH126" s="21">
        <f t="shared" si="29"/>
        <v>-3.414759526014354</v>
      </c>
      <c r="AI126" s="21" t="str">
        <f t="shared" si="29"/>
        <v>na</v>
      </c>
      <c r="AJ126" s="21" t="str">
        <f t="shared" si="29"/>
        <v>na</v>
      </c>
      <c r="AK126" s="21">
        <f t="shared" si="29"/>
        <v>-3.2403424392905564</v>
      </c>
      <c r="AL126" s="52">
        <f t="shared" si="32"/>
        <v>31.126973258856591</v>
      </c>
      <c r="AM126" s="21">
        <f t="shared" si="30"/>
        <v>119.03569427979528</v>
      </c>
      <c r="AN126" s="21">
        <f t="shared" si="30"/>
        <v>263.42165799230702</v>
      </c>
      <c r="AO126" s="21">
        <f t="shared" si="30"/>
        <v>39.523293755284861</v>
      </c>
      <c r="AP126" s="21">
        <f t="shared" si="30"/>
        <v>14.478729654213279</v>
      </c>
      <c r="AQ126" s="21">
        <f t="shared" si="30"/>
        <v>71.938179559803771</v>
      </c>
      <c r="AR126" s="21">
        <f t="shared" si="30"/>
        <v>116.06918922684216</v>
      </c>
      <c r="AS126" s="21" t="str">
        <f t="shared" si="30"/>
        <v>na</v>
      </c>
      <c r="AT126" s="21" t="str">
        <f t="shared" si="30"/>
        <v>na</v>
      </c>
      <c r="AU126" s="53">
        <f t="shared" si="30"/>
        <v>104.51497428547258</v>
      </c>
    </row>
    <row r="127" spans="1:47" ht="16.5" x14ac:dyDescent="0.35">
      <c r="A127" s="1" t="s">
        <v>8</v>
      </c>
      <c r="B127" s="48"/>
      <c r="C127">
        <v>1</v>
      </c>
      <c r="D127">
        <v>1</v>
      </c>
      <c r="E127">
        <v>1</v>
      </c>
      <c r="G127" s="49">
        <v>1</v>
      </c>
      <c r="H127" t="s">
        <v>245</v>
      </c>
      <c r="I127" t="s">
        <v>246</v>
      </c>
      <c r="J127" s="19">
        <v>58</v>
      </c>
      <c r="K127" s="34"/>
      <c r="L127" s="21">
        <v>0.25748330366845895</v>
      </c>
      <c r="M127" s="61">
        <v>25.651</v>
      </c>
      <c r="N127" s="21">
        <v>0</v>
      </c>
      <c r="O127" s="21">
        <v>0</v>
      </c>
      <c r="P127" s="21">
        <f t="shared" si="27"/>
        <v>0.01</v>
      </c>
      <c r="Q127" s="21">
        <f t="shared" si="28"/>
        <v>0.01</v>
      </c>
      <c r="R127" s="25">
        <v>1</v>
      </c>
      <c r="S127">
        <v>1</v>
      </c>
      <c r="T127">
        <v>0.25</v>
      </c>
      <c r="U127">
        <v>1</v>
      </c>
      <c r="V127">
        <v>1</v>
      </c>
      <c r="W127" s="3">
        <v>0.05</v>
      </c>
      <c r="X127" s="3">
        <v>0</v>
      </c>
      <c r="Y127">
        <v>0</v>
      </c>
      <c r="Z127">
        <v>0</v>
      </c>
      <c r="AA127">
        <v>0</v>
      </c>
      <c r="AB127" s="52">
        <f t="shared" si="31"/>
        <v>-4.6051701859880909</v>
      </c>
      <c r="AC127" s="21">
        <f t="shared" si="29"/>
        <v>-9.0056661414878221</v>
      </c>
      <c r="AD127" s="21">
        <f t="shared" si="29"/>
        <v>-3.3492146807186116</v>
      </c>
      <c r="AE127" s="21">
        <f t="shared" si="29"/>
        <v>-13.837974802773971</v>
      </c>
      <c r="AF127" s="21">
        <f t="shared" si="29"/>
        <v>-12.56326321775316</v>
      </c>
      <c r="AG127" s="21">
        <f t="shared" si="29"/>
        <v>-0.35004748699021027</v>
      </c>
      <c r="AH127" s="21" t="str">
        <f t="shared" si="29"/>
        <v>na</v>
      </c>
      <c r="AI127" s="21" t="str">
        <f t="shared" si="29"/>
        <v>na</v>
      </c>
      <c r="AJ127" s="21" t="str">
        <f t="shared" si="29"/>
        <v>na</v>
      </c>
      <c r="AK127" s="21" t="str">
        <f t="shared" si="29"/>
        <v>na</v>
      </c>
      <c r="AL127" s="52">
        <f t="shared" si="32"/>
        <v>1</v>
      </c>
      <c r="AM127" s="21">
        <f t="shared" si="30"/>
        <v>3.8241975308641978</v>
      </c>
      <c r="AN127" s="21">
        <f t="shared" si="30"/>
        <v>0.52892561983471076</v>
      </c>
      <c r="AO127" s="21">
        <f t="shared" si="30"/>
        <v>9.0292920880428316</v>
      </c>
      <c r="AP127" s="21">
        <f t="shared" si="30"/>
        <v>7.4424092744545316</v>
      </c>
      <c r="AQ127" s="21">
        <f t="shared" si="30"/>
        <v>5.7778007326278608E-3</v>
      </c>
      <c r="AR127" s="21" t="str">
        <f t="shared" si="30"/>
        <v>na</v>
      </c>
      <c r="AS127" s="21" t="str">
        <f t="shared" si="30"/>
        <v>na</v>
      </c>
      <c r="AT127" s="21" t="str">
        <f t="shared" si="30"/>
        <v>na</v>
      </c>
      <c r="AU127" s="53" t="str">
        <f t="shared" si="30"/>
        <v>na</v>
      </c>
    </row>
    <row r="128" spans="1:47" ht="16.5" x14ac:dyDescent="0.35">
      <c r="A128" s="1" t="s">
        <v>80</v>
      </c>
      <c r="B128" s="48">
        <v>1</v>
      </c>
      <c r="C128">
        <v>1</v>
      </c>
      <c r="E128">
        <v>1</v>
      </c>
      <c r="G128" s="49">
        <v>1</v>
      </c>
      <c r="H128" t="s">
        <v>245</v>
      </c>
      <c r="I128" t="s">
        <v>246</v>
      </c>
      <c r="J128" s="19">
        <v>3</v>
      </c>
      <c r="K128" s="34"/>
      <c r="L128" s="21">
        <v>26.941446333845686</v>
      </c>
      <c r="M128" s="61">
        <v>25.651</v>
      </c>
      <c r="N128" s="21">
        <v>1.6514482758620688</v>
      </c>
      <c r="O128" s="21">
        <v>2.6529816566971882</v>
      </c>
      <c r="P128" s="21">
        <f t="shared" si="27"/>
        <v>6.1297684444929244E-2</v>
      </c>
      <c r="Q128" s="21">
        <f t="shared" si="28"/>
        <v>9.8472131890125408E-2</v>
      </c>
      <c r="R128" s="25">
        <v>1</v>
      </c>
      <c r="S128" s="3">
        <v>0.25</v>
      </c>
      <c r="T128" s="3">
        <v>0.125</v>
      </c>
      <c r="U128" s="3">
        <v>0.375</v>
      </c>
      <c r="V128" s="3">
        <v>0.1</v>
      </c>
      <c r="W128" s="3">
        <v>1</v>
      </c>
      <c r="X128" s="3">
        <v>0</v>
      </c>
      <c r="Y128" s="3">
        <v>1</v>
      </c>
      <c r="Z128" s="3">
        <v>1</v>
      </c>
      <c r="AA128" s="3">
        <v>1</v>
      </c>
      <c r="AB128" s="52">
        <f t="shared" si="31"/>
        <v>-2.7920132108981428</v>
      </c>
      <c r="AC128" s="21">
        <f t="shared" si="31"/>
        <v>-1.3649842364390921</v>
      </c>
      <c r="AD128" s="21">
        <f t="shared" si="31"/>
        <v>-1.0152775312356883</v>
      </c>
      <c r="AE128" s="21">
        <f t="shared" si="31"/>
        <v>-3.1461222034998584</v>
      </c>
      <c r="AF128" s="21">
        <f t="shared" si="31"/>
        <v>-0.7616829663034792</v>
      </c>
      <c r="AG128" s="21">
        <f t="shared" si="31"/>
        <v>-4.2445215644453498</v>
      </c>
      <c r="AH128" s="21" t="str">
        <f t="shared" si="31"/>
        <v>na</v>
      </c>
      <c r="AI128" s="21">
        <f t="shared" si="31"/>
        <v>-3.5087369087149072</v>
      </c>
      <c r="AJ128" s="21">
        <f t="shared" si="31"/>
        <v>-3.8072907421338313</v>
      </c>
      <c r="AK128" s="21">
        <f t="shared" si="31"/>
        <v>-5.1160912467854232</v>
      </c>
      <c r="AL128" s="52">
        <f t="shared" si="32"/>
        <v>2.5807060652116398</v>
      </c>
      <c r="AM128" s="21">
        <f t="shared" si="32"/>
        <v>0.61682061015428813</v>
      </c>
      <c r="AN128" s="21">
        <f t="shared" si="32"/>
        <v>0.34125038878831598</v>
      </c>
      <c r="AO128" s="21">
        <f t="shared" si="32"/>
        <v>3.2768365579002565</v>
      </c>
      <c r="AP128" s="21">
        <f t="shared" si="32"/>
        <v>0.19206670754372171</v>
      </c>
      <c r="AQ128" s="21">
        <f t="shared" si="32"/>
        <v>5.9643221577107894</v>
      </c>
      <c r="AR128" s="21" t="str">
        <f t="shared" si="32"/>
        <v>na</v>
      </c>
      <c r="AS128" s="21">
        <f t="shared" si="32"/>
        <v>4.0757282089183811</v>
      </c>
      <c r="AT128" s="21">
        <f t="shared" si="32"/>
        <v>4.7988335923356944</v>
      </c>
      <c r="AU128" s="53">
        <f t="shared" si="32"/>
        <v>8.6652314634290128</v>
      </c>
    </row>
    <row r="129" spans="1:47" ht="16.5" x14ac:dyDescent="0.35">
      <c r="A129" s="1" t="s">
        <v>216</v>
      </c>
      <c r="B129" s="48"/>
      <c r="D129">
        <v>1</v>
      </c>
      <c r="F129">
        <v>1</v>
      </c>
      <c r="G129" s="49"/>
      <c r="H129" t="s">
        <v>245</v>
      </c>
      <c r="I129" t="s">
        <v>246</v>
      </c>
      <c r="J129" s="19">
        <v>9</v>
      </c>
      <c r="K129" s="34"/>
      <c r="L129" s="21">
        <v>6.9015332772600635E-2</v>
      </c>
      <c r="M129" s="61">
        <v>25.651</v>
      </c>
      <c r="N129" s="21">
        <v>0</v>
      </c>
      <c r="O129" s="21">
        <v>0</v>
      </c>
      <c r="P129" s="21">
        <f t="shared" si="27"/>
        <v>0.01</v>
      </c>
      <c r="Q129" s="21">
        <f t="shared" si="28"/>
        <v>0.01</v>
      </c>
      <c r="R129" s="25">
        <v>1</v>
      </c>
      <c r="S129">
        <v>0.25</v>
      </c>
      <c r="T129">
        <v>0.25</v>
      </c>
      <c r="U129">
        <v>0.375</v>
      </c>
      <c r="V129">
        <v>0.45</v>
      </c>
      <c r="W129">
        <v>0.05</v>
      </c>
      <c r="X129" s="3">
        <v>0.25</v>
      </c>
      <c r="Y129">
        <v>1</v>
      </c>
      <c r="Z129">
        <v>1</v>
      </c>
      <c r="AA129">
        <v>0.25</v>
      </c>
      <c r="AB129" s="52">
        <f t="shared" si="31"/>
        <v>-4.6051701859880909</v>
      </c>
      <c r="AC129" s="21">
        <f t="shared" si="31"/>
        <v>-2.2514165353719555</v>
      </c>
      <c r="AD129" s="21">
        <f t="shared" si="31"/>
        <v>-3.3492146807186116</v>
      </c>
      <c r="AE129" s="21">
        <f t="shared" si="31"/>
        <v>-5.1892405510402382</v>
      </c>
      <c r="AF129" s="21">
        <f t="shared" si="31"/>
        <v>-5.6534684479889226</v>
      </c>
      <c r="AG129" s="21">
        <f t="shared" si="31"/>
        <v>-0.35004748699021027</v>
      </c>
      <c r="AH129" s="21">
        <f t="shared" si="31"/>
        <v>-2.2231856070287335</v>
      </c>
      <c r="AI129" s="21">
        <f t="shared" si="31"/>
        <v>-5.7873403103605128</v>
      </c>
      <c r="AJ129" s="21">
        <f t="shared" si="31"/>
        <v>-6.2797775263473969</v>
      </c>
      <c r="AK129" s="21">
        <f t="shared" si="31"/>
        <v>-2.1096310349219185</v>
      </c>
      <c r="AL129" s="52">
        <f t="shared" si="32"/>
        <v>1</v>
      </c>
      <c r="AM129" s="21">
        <f t="shared" si="32"/>
        <v>0.23901234567901236</v>
      </c>
      <c r="AN129" s="21">
        <f t="shared" si="32"/>
        <v>0.52892561983471076</v>
      </c>
      <c r="AO129" s="21">
        <f t="shared" si="32"/>
        <v>1.2697441998810231</v>
      </c>
      <c r="AP129" s="21">
        <f t="shared" si="32"/>
        <v>1.5070878780770427</v>
      </c>
      <c r="AQ129" s="21">
        <f t="shared" si="32"/>
        <v>5.7778007326278608E-3</v>
      </c>
      <c r="AR129" s="21">
        <f t="shared" si="32"/>
        <v>0.23305588585017831</v>
      </c>
      <c r="AS129" s="21">
        <f t="shared" si="32"/>
        <v>1.5793074088753833</v>
      </c>
      <c r="AT129" s="21">
        <f t="shared" si="32"/>
        <v>1.8595041322314052</v>
      </c>
      <c r="AU129" s="53">
        <f t="shared" si="32"/>
        <v>0.20985612184388749</v>
      </c>
    </row>
    <row r="130" spans="1:47" ht="16.5" x14ac:dyDescent="0.35">
      <c r="A130" s="1" t="s">
        <v>9</v>
      </c>
      <c r="B130" s="48">
        <v>1</v>
      </c>
      <c r="C130">
        <v>1</v>
      </c>
      <c r="E130">
        <v>1</v>
      </c>
      <c r="G130" s="49"/>
      <c r="H130" t="s">
        <v>245</v>
      </c>
      <c r="I130" t="s">
        <v>246</v>
      </c>
      <c r="J130" s="19">
        <v>9</v>
      </c>
      <c r="K130" s="34"/>
      <c r="L130" s="21">
        <v>31.78103223595831</v>
      </c>
      <c r="M130" s="61">
        <v>25.651</v>
      </c>
      <c r="N130" s="21">
        <v>1.0138620689655173</v>
      </c>
      <c r="O130" s="21">
        <v>1.3735038479003414</v>
      </c>
      <c r="P130" s="21">
        <f t="shared" si="27"/>
        <v>3.1901483294755728E-2</v>
      </c>
      <c r="Q130" s="21">
        <f t="shared" si="28"/>
        <v>4.3217723002285151E-2</v>
      </c>
      <c r="R130" s="25">
        <v>1</v>
      </c>
      <c r="S130">
        <v>1</v>
      </c>
      <c r="T130">
        <v>0</v>
      </c>
      <c r="U130">
        <v>1</v>
      </c>
      <c r="V130">
        <v>1</v>
      </c>
      <c r="W130" s="3">
        <v>0.05</v>
      </c>
      <c r="X130" s="3">
        <v>0</v>
      </c>
      <c r="Y130">
        <v>0</v>
      </c>
      <c r="Z130">
        <v>0.25</v>
      </c>
      <c r="AA130">
        <v>0</v>
      </c>
      <c r="AB130" s="52">
        <f t="shared" si="31"/>
        <v>-3.4451027720041445</v>
      </c>
      <c r="AC130" s="21">
        <f t="shared" si="31"/>
        <v>-6.7370898652525488</v>
      </c>
      <c r="AD130" s="21" t="str">
        <f t="shared" si="31"/>
        <v>na</v>
      </c>
      <c r="AE130" s="21">
        <f t="shared" si="31"/>
        <v>-10.352113695388063</v>
      </c>
      <c r="AF130" s="21">
        <f t="shared" si="31"/>
        <v>-9.3985088908527583</v>
      </c>
      <c r="AG130" s="21">
        <f t="shared" si="31"/>
        <v>-0.26186862136655392</v>
      </c>
      <c r="AH130" s="21" t="str">
        <f t="shared" si="31"/>
        <v>na</v>
      </c>
      <c r="AI130" s="21" t="str">
        <f t="shared" si="31"/>
        <v>na</v>
      </c>
      <c r="AJ130" s="21">
        <f t="shared" si="31"/>
        <v>-1.174466854092322</v>
      </c>
      <c r="AK130" s="21" t="str">
        <f t="shared" si="31"/>
        <v>na</v>
      </c>
      <c r="AL130" s="52">
        <f t="shared" si="32"/>
        <v>1.8352786404698043</v>
      </c>
      <c r="AM130" s="21">
        <f t="shared" si="32"/>
        <v>7.0184680453324262</v>
      </c>
      <c r="AN130" s="21" t="str">
        <f t="shared" si="32"/>
        <v>na</v>
      </c>
      <c r="AO130" s="21">
        <f t="shared" si="32"/>
        <v>16.571266907748008</v>
      </c>
      <c r="AP130" s="21">
        <f t="shared" si="32"/>
        <v>13.658894775040775</v>
      </c>
      <c r="AQ130" s="21">
        <f t="shared" si="32"/>
        <v>1.0603874273482699E-2</v>
      </c>
      <c r="AR130" s="21" t="str">
        <f t="shared" si="32"/>
        <v>na</v>
      </c>
      <c r="AS130" s="21" t="str">
        <f t="shared" si="32"/>
        <v>na</v>
      </c>
      <c r="AT130" s="21">
        <f t="shared" si="32"/>
        <v>0.21329426348435226</v>
      </c>
      <c r="AU130" s="53" t="str">
        <f t="shared" si="32"/>
        <v>na</v>
      </c>
    </row>
    <row r="131" spans="1:47" ht="16.5" x14ac:dyDescent="0.35">
      <c r="A131" s="1" t="s">
        <v>164</v>
      </c>
      <c r="B131" s="48">
        <v>1</v>
      </c>
      <c r="C131">
        <v>1</v>
      </c>
      <c r="G131" s="49">
        <v>1</v>
      </c>
      <c r="H131" t="s">
        <v>245</v>
      </c>
      <c r="I131" t="s">
        <v>246</v>
      </c>
      <c r="J131" s="19">
        <v>22</v>
      </c>
      <c r="K131" s="34"/>
      <c r="L131" s="21">
        <v>15.213404035810427</v>
      </c>
      <c r="M131" s="61">
        <v>25.651</v>
      </c>
      <c r="N131" s="21">
        <v>0</v>
      </c>
      <c r="O131" s="21">
        <v>0</v>
      </c>
      <c r="P131" s="21">
        <f t="shared" si="27"/>
        <v>0.01</v>
      </c>
      <c r="Q131" s="21">
        <f t="shared" si="28"/>
        <v>0.01</v>
      </c>
      <c r="R131" s="25">
        <v>1</v>
      </c>
      <c r="S131" s="3">
        <v>1</v>
      </c>
      <c r="T131" s="3">
        <v>0.25</v>
      </c>
      <c r="U131" s="3">
        <v>0.375</v>
      </c>
      <c r="V131" s="3">
        <v>0.15</v>
      </c>
      <c r="W131" s="3">
        <v>0.05</v>
      </c>
      <c r="X131" s="3">
        <v>0</v>
      </c>
      <c r="Y131" s="3">
        <v>0</v>
      </c>
      <c r="Z131" s="3">
        <v>1</v>
      </c>
      <c r="AA131" s="3">
        <v>0</v>
      </c>
      <c r="AB131" s="52">
        <f t="shared" si="31"/>
        <v>-4.6051701859880909</v>
      </c>
      <c r="AC131" s="21">
        <f t="shared" si="31"/>
        <v>-9.0056661414878221</v>
      </c>
      <c r="AD131" s="21">
        <f t="shared" si="31"/>
        <v>-3.3492146807186116</v>
      </c>
      <c r="AE131" s="21">
        <f t="shared" si="31"/>
        <v>-5.1892405510402382</v>
      </c>
      <c r="AF131" s="21">
        <f t="shared" si="31"/>
        <v>-1.8844894826629741</v>
      </c>
      <c r="AG131" s="21">
        <f t="shared" si="31"/>
        <v>-0.35004748699021027</v>
      </c>
      <c r="AH131" s="21" t="str">
        <f t="shared" si="31"/>
        <v>na</v>
      </c>
      <c r="AI131" s="21" t="str">
        <f t="shared" si="31"/>
        <v>na</v>
      </c>
      <c r="AJ131" s="21">
        <f t="shared" si="31"/>
        <v>-6.2797775263473969</v>
      </c>
      <c r="AK131" s="21" t="str">
        <f t="shared" si="31"/>
        <v>na</v>
      </c>
      <c r="AL131" s="52">
        <f t="shared" si="32"/>
        <v>1</v>
      </c>
      <c r="AM131" s="21">
        <f t="shared" si="32"/>
        <v>3.8241975308641978</v>
      </c>
      <c r="AN131" s="21">
        <f t="shared" si="32"/>
        <v>0.52892561983471076</v>
      </c>
      <c r="AO131" s="21">
        <f t="shared" si="32"/>
        <v>1.2697441998810231</v>
      </c>
      <c r="AP131" s="21">
        <f t="shared" si="32"/>
        <v>0.16745420867522695</v>
      </c>
      <c r="AQ131" s="21">
        <f t="shared" si="32"/>
        <v>5.7778007326278608E-3</v>
      </c>
      <c r="AR131" s="21" t="str">
        <f t="shared" si="32"/>
        <v>na</v>
      </c>
      <c r="AS131" s="21" t="str">
        <f t="shared" si="32"/>
        <v>na</v>
      </c>
      <c r="AT131" s="21">
        <f t="shared" si="32"/>
        <v>1.8595041322314052</v>
      </c>
      <c r="AU131" s="53" t="str">
        <f t="shared" si="32"/>
        <v>na</v>
      </c>
    </row>
    <row r="132" spans="1:47" ht="16.5" x14ac:dyDescent="0.35">
      <c r="A132" s="1" t="s">
        <v>220</v>
      </c>
      <c r="B132" s="48">
        <v>1</v>
      </c>
      <c r="C132">
        <v>1</v>
      </c>
      <c r="D132">
        <v>1</v>
      </c>
      <c r="E132">
        <v>1</v>
      </c>
      <c r="G132" s="49">
        <v>1</v>
      </c>
      <c r="H132" t="s">
        <v>245</v>
      </c>
      <c r="I132" t="s">
        <v>246</v>
      </c>
      <c r="J132" s="19">
        <v>4</v>
      </c>
      <c r="K132" s="34"/>
      <c r="L132" s="21">
        <v>14.382722275309137</v>
      </c>
      <c r="M132" s="61">
        <v>25.651</v>
      </c>
      <c r="N132" s="21">
        <v>0.2715948275862069</v>
      </c>
      <c r="O132" s="21">
        <v>0.38624690788480726</v>
      </c>
      <c r="P132" s="21">
        <f t="shared" si="27"/>
        <v>1.8883409022814449E-2</v>
      </c>
      <c r="Q132" s="21">
        <f t="shared" si="28"/>
        <v>2.6854923601485271E-2</v>
      </c>
      <c r="R132" s="25">
        <v>1</v>
      </c>
      <c r="S132" s="3">
        <v>1</v>
      </c>
      <c r="T132" s="3">
        <v>0.25</v>
      </c>
      <c r="U132" s="3">
        <v>0.375</v>
      </c>
      <c r="V132" s="3">
        <v>1</v>
      </c>
      <c r="W132" s="3">
        <v>0.1</v>
      </c>
      <c r="X132" s="3">
        <v>0</v>
      </c>
      <c r="Y132" s="3">
        <v>0</v>
      </c>
      <c r="Z132" s="3">
        <v>0</v>
      </c>
      <c r="AA132" s="3">
        <v>0</v>
      </c>
      <c r="AB132" s="52">
        <f t="shared" si="31"/>
        <v>-3.969471571915185</v>
      </c>
      <c r="AC132" s="21">
        <f t="shared" si="31"/>
        <v>-7.7625221850785833</v>
      </c>
      <c r="AD132" s="21">
        <f t="shared" si="31"/>
        <v>-2.8868884159383166</v>
      </c>
      <c r="AE132" s="21">
        <f t="shared" si="31"/>
        <v>-4.4729167468897932</v>
      </c>
      <c r="AF132" s="21">
        <f t="shared" si="31"/>
        <v>-10.829027848980308</v>
      </c>
      <c r="AG132" s="21">
        <f t="shared" si="31"/>
        <v>-0.60345372366726402</v>
      </c>
      <c r="AH132" s="21" t="str">
        <f t="shared" si="31"/>
        <v>na</v>
      </c>
      <c r="AI132" s="21" t="str">
        <f t="shared" si="31"/>
        <v>na</v>
      </c>
      <c r="AJ132" s="21" t="str">
        <f t="shared" si="31"/>
        <v>na</v>
      </c>
      <c r="AK132" s="21" t="str">
        <f t="shared" si="31"/>
        <v>na</v>
      </c>
      <c r="AL132" s="52">
        <f t="shared" si="32"/>
        <v>2.0224930687370675</v>
      </c>
      <c r="AM132" s="21">
        <f t="shared" si="32"/>
        <v>7.7344129996542463</v>
      </c>
      <c r="AN132" s="21">
        <f t="shared" si="32"/>
        <v>1.0697483999931596</v>
      </c>
      <c r="AO132" s="21">
        <f t="shared" si="32"/>
        <v>2.5680488433284627</v>
      </c>
      <c r="AP132" s="21">
        <f t="shared" si="32"/>
        <v>15.052221172288759</v>
      </c>
      <c r="AQ132" s="21">
        <f t="shared" si="32"/>
        <v>4.6742247737135194E-2</v>
      </c>
      <c r="AR132" s="21" t="str">
        <f t="shared" si="32"/>
        <v>na</v>
      </c>
      <c r="AS132" s="21" t="str">
        <f t="shared" si="32"/>
        <v>na</v>
      </c>
      <c r="AT132" s="21" t="str">
        <f t="shared" si="32"/>
        <v>na</v>
      </c>
      <c r="AU132" s="53" t="str">
        <f t="shared" si="32"/>
        <v>na</v>
      </c>
    </row>
    <row r="133" spans="1:47" ht="16.5" x14ac:dyDescent="0.35">
      <c r="A133" s="1" t="s">
        <v>10</v>
      </c>
      <c r="B133" s="48">
        <v>1</v>
      </c>
      <c r="C133">
        <v>1</v>
      </c>
      <c r="G133" s="49"/>
      <c r="H133" t="s">
        <v>245</v>
      </c>
      <c r="I133" t="s">
        <v>246</v>
      </c>
      <c r="J133" s="19">
        <v>18</v>
      </c>
      <c r="K133" s="34"/>
      <c r="L133" s="21">
        <v>16.068452766258567</v>
      </c>
      <c r="M133" s="61">
        <v>25.651</v>
      </c>
      <c r="N133" s="21">
        <v>0</v>
      </c>
      <c r="O133" s="21">
        <v>0</v>
      </c>
      <c r="P133" s="21">
        <f t="shared" si="27"/>
        <v>0.01</v>
      </c>
      <c r="Q133" s="21">
        <f t="shared" si="28"/>
        <v>0.01</v>
      </c>
      <c r="R133" s="25">
        <v>1</v>
      </c>
      <c r="S133" s="3">
        <v>1</v>
      </c>
      <c r="T133" s="3">
        <v>0</v>
      </c>
      <c r="U133" s="3">
        <v>0.125</v>
      </c>
      <c r="V133" s="3">
        <v>0.05</v>
      </c>
      <c r="W133" s="3">
        <v>1</v>
      </c>
      <c r="X133" s="3">
        <v>0</v>
      </c>
      <c r="Y133" s="3">
        <v>0</v>
      </c>
      <c r="Z133" s="3">
        <v>0</v>
      </c>
      <c r="AA133" s="3">
        <v>0.25</v>
      </c>
      <c r="AB133" s="52">
        <f t="shared" si="31"/>
        <v>-4.6051701859880909</v>
      </c>
      <c r="AC133" s="21">
        <f t="shared" si="31"/>
        <v>-9.0056661414878221</v>
      </c>
      <c r="AD133" s="21" t="str">
        <f t="shared" si="31"/>
        <v>na</v>
      </c>
      <c r="AE133" s="21">
        <f t="shared" si="31"/>
        <v>-1.7297468503467464</v>
      </c>
      <c r="AF133" s="21">
        <f t="shared" si="31"/>
        <v>-0.62816316088765811</v>
      </c>
      <c r="AG133" s="21">
        <f t="shared" si="31"/>
        <v>-7.0009497398042049</v>
      </c>
      <c r="AH133" s="21" t="str">
        <f t="shared" si="31"/>
        <v>na</v>
      </c>
      <c r="AI133" s="21" t="str">
        <f t="shared" si="31"/>
        <v>na</v>
      </c>
      <c r="AJ133" s="21" t="str">
        <f t="shared" si="31"/>
        <v>na</v>
      </c>
      <c r="AK133" s="21">
        <f t="shared" si="31"/>
        <v>-2.1096310349219185</v>
      </c>
      <c r="AL133" s="52">
        <f t="shared" si="32"/>
        <v>1</v>
      </c>
      <c r="AM133" s="21">
        <f t="shared" si="32"/>
        <v>3.8241975308641978</v>
      </c>
      <c r="AN133" s="21" t="str">
        <f t="shared" si="32"/>
        <v>na</v>
      </c>
      <c r="AO133" s="21">
        <f t="shared" si="32"/>
        <v>0.14108268887566924</v>
      </c>
      <c r="AP133" s="21">
        <f t="shared" si="32"/>
        <v>1.8606023186136331E-2</v>
      </c>
      <c r="AQ133" s="21">
        <f t="shared" si="32"/>
        <v>2.3111202930511441</v>
      </c>
      <c r="AR133" s="21" t="str">
        <f t="shared" si="32"/>
        <v>na</v>
      </c>
      <c r="AS133" s="21" t="str">
        <f t="shared" si="32"/>
        <v>na</v>
      </c>
      <c r="AT133" s="21" t="str">
        <f t="shared" si="32"/>
        <v>na</v>
      </c>
      <c r="AU133" s="53">
        <f t="shared" si="32"/>
        <v>0.20985612184388749</v>
      </c>
    </row>
    <row r="134" spans="1:47" ht="16.5" x14ac:dyDescent="0.35">
      <c r="A134" s="1" t="s">
        <v>81</v>
      </c>
      <c r="B134" s="48"/>
      <c r="G134" s="49">
        <v>1</v>
      </c>
      <c r="H134" t="s">
        <v>245</v>
      </c>
      <c r="I134" t="s">
        <v>246</v>
      </c>
      <c r="J134" s="19">
        <v>3</v>
      </c>
      <c r="K134" s="34"/>
      <c r="L134" s="21">
        <v>8.7617621922939648</v>
      </c>
      <c r="M134" s="61">
        <v>25.651</v>
      </c>
      <c r="N134" s="21">
        <v>3.6694137931034483</v>
      </c>
      <c r="O134" s="21">
        <v>8.3881363090329124</v>
      </c>
      <c r="P134" s="21">
        <f t="shared" si="27"/>
        <v>0.41879860609897918</v>
      </c>
      <c r="Q134" s="21">
        <f t="shared" si="28"/>
        <v>0.95735722163406134</v>
      </c>
      <c r="R134" s="25">
        <v>1</v>
      </c>
      <c r="S134" s="3">
        <v>0.25</v>
      </c>
      <c r="T134" s="3">
        <v>0</v>
      </c>
      <c r="U134" s="3">
        <v>0.25</v>
      </c>
      <c r="V134" s="3">
        <v>0.15</v>
      </c>
      <c r="W134" s="3">
        <v>1</v>
      </c>
      <c r="X134" s="3">
        <v>0.25</v>
      </c>
      <c r="Y134" s="3">
        <v>1</v>
      </c>
      <c r="Z134" s="3">
        <v>0</v>
      </c>
      <c r="AA134" s="3">
        <v>0</v>
      </c>
      <c r="AB134" s="52">
        <f t="shared" si="31"/>
        <v>-0.87036512831273827</v>
      </c>
      <c r="AC134" s="21">
        <f t="shared" si="31"/>
        <v>-0.42551184050844981</v>
      </c>
      <c r="AD134" s="21" t="str">
        <f t="shared" si="31"/>
        <v>na</v>
      </c>
      <c r="AE134" s="21">
        <f t="shared" si="31"/>
        <v>-0.65383526712273998</v>
      </c>
      <c r="AF134" s="21">
        <f t="shared" si="31"/>
        <v>-0.35616358660804698</v>
      </c>
      <c r="AG134" s="21">
        <f t="shared" si="31"/>
        <v>-1.3231612019759298</v>
      </c>
      <c r="AH134" s="21">
        <f t="shared" si="31"/>
        <v>-0.42017626884063225</v>
      </c>
      <c r="AI134" s="21">
        <f t="shared" si="31"/>
        <v>-1.0937921919025981</v>
      </c>
      <c r="AJ134" s="21" t="str">
        <f t="shared" si="31"/>
        <v>na</v>
      </c>
      <c r="AK134" s="21" t="str">
        <f t="shared" si="31"/>
        <v>na</v>
      </c>
      <c r="AL134" s="52">
        <f t="shared" si="32"/>
        <v>5.2256170520244396</v>
      </c>
      <c r="AM134" s="21">
        <f t="shared" si="32"/>
        <v>1.2489869892246066</v>
      </c>
      <c r="AN134" s="21" t="str">
        <f t="shared" si="32"/>
        <v>na</v>
      </c>
      <c r="AO134" s="21">
        <f t="shared" si="32"/>
        <v>2.9489764189366232</v>
      </c>
      <c r="AP134" s="21">
        <f t="shared" si="32"/>
        <v>0.87505156828652475</v>
      </c>
      <c r="AQ134" s="21">
        <f t="shared" si="32"/>
        <v>12.077029612647779</v>
      </c>
      <c r="AR134" s="21">
        <f t="shared" si="32"/>
        <v>1.2178608111733531</v>
      </c>
      <c r="AS134" s="21">
        <f t="shared" si="32"/>
        <v>8.252855726207736</v>
      </c>
      <c r="AT134" s="21" t="str">
        <f t="shared" si="32"/>
        <v>na</v>
      </c>
      <c r="AU134" s="53" t="str">
        <f t="shared" si="32"/>
        <v>na</v>
      </c>
    </row>
    <row r="135" spans="1:47" ht="16.5" x14ac:dyDescent="0.35">
      <c r="A135" s="1" t="s">
        <v>97</v>
      </c>
      <c r="B135" s="48">
        <v>1</v>
      </c>
      <c r="D135">
        <v>1</v>
      </c>
      <c r="E135">
        <v>1</v>
      </c>
      <c r="G135" s="49">
        <v>1</v>
      </c>
      <c r="H135" t="s">
        <v>245</v>
      </c>
      <c r="I135" t="s">
        <v>246</v>
      </c>
      <c r="J135" s="19">
        <v>4</v>
      </c>
      <c r="K135" s="34"/>
      <c r="L135" s="21">
        <v>4.0431785201695121</v>
      </c>
      <c r="M135" s="61">
        <v>25.651</v>
      </c>
      <c r="N135" s="21">
        <v>0</v>
      </c>
      <c r="O135" s="21">
        <v>0</v>
      </c>
      <c r="P135" s="21">
        <f t="shared" si="27"/>
        <v>0.01</v>
      </c>
      <c r="Q135" s="21">
        <f t="shared" si="28"/>
        <v>0.01</v>
      </c>
      <c r="R135" s="23">
        <v>1</v>
      </c>
      <c r="S135">
        <v>0.375</v>
      </c>
      <c r="T135">
        <v>1</v>
      </c>
      <c r="U135">
        <v>1</v>
      </c>
      <c r="V135">
        <v>1</v>
      </c>
      <c r="W135">
        <v>1</v>
      </c>
      <c r="X135">
        <v>0</v>
      </c>
      <c r="Y135">
        <v>1</v>
      </c>
      <c r="Z135">
        <v>0</v>
      </c>
      <c r="AA135">
        <v>1</v>
      </c>
      <c r="AB135" s="52">
        <f t="shared" si="31"/>
        <v>-4.6051701859880909</v>
      </c>
      <c r="AC135" s="21">
        <f t="shared" si="31"/>
        <v>-3.3771248030579337</v>
      </c>
      <c r="AD135" s="21">
        <f t="shared" si="31"/>
        <v>-13.396858722874446</v>
      </c>
      <c r="AE135" s="21">
        <f t="shared" si="31"/>
        <v>-13.837974802773971</v>
      </c>
      <c r="AF135" s="21">
        <f t="shared" si="31"/>
        <v>-12.56326321775316</v>
      </c>
      <c r="AG135" s="21">
        <f t="shared" si="31"/>
        <v>-7.0009497398042049</v>
      </c>
      <c r="AH135" s="21" t="str">
        <f t="shared" si="31"/>
        <v>na</v>
      </c>
      <c r="AI135" s="21">
        <f t="shared" si="31"/>
        <v>-5.7873403103605128</v>
      </c>
      <c r="AJ135" s="21" t="str">
        <f t="shared" si="31"/>
        <v>na</v>
      </c>
      <c r="AK135" s="21">
        <f t="shared" si="31"/>
        <v>-8.438524139687674</v>
      </c>
      <c r="AL135" s="52">
        <f t="shared" si="32"/>
        <v>1</v>
      </c>
      <c r="AM135" s="21">
        <f t="shared" si="32"/>
        <v>0.53777777777777791</v>
      </c>
      <c r="AN135" s="21">
        <f t="shared" si="32"/>
        <v>8.4628099173553721</v>
      </c>
      <c r="AO135" s="21">
        <f t="shared" si="32"/>
        <v>9.0292920880428316</v>
      </c>
      <c r="AP135" s="21">
        <f t="shared" si="32"/>
        <v>7.4424092744545316</v>
      </c>
      <c r="AQ135" s="21">
        <f t="shared" si="32"/>
        <v>2.3111202930511441</v>
      </c>
      <c r="AR135" s="21" t="str">
        <f t="shared" si="32"/>
        <v>na</v>
      </c>
      <c r="AS135" s="21">
        <f t="shared" si="32"/>
        <v>1.5793074088753833</v>
      </c>
      <c r="AT135" s="21" t="str">
        <f t="shared" si="32"/>
        <v>na</v>
      </c>
      <c r="AU135" s="53">
        <f t="shared" si="32"/>
        <v>3.3576979495021999</v>
      </c>
    </row>
    <row r="136" spans="1:47" ht="16.5" x14ac:dyDescent="0.35">
      <c r="A136" s="1" t="s">
        <v>82</v>
      </c>
      <c r="B136" s="48">
        <v>1</v>
      </c>
      <c r="C136">
        <v>1</v>
      </c>
      <c r="E136">
        <v>1</v>
      </c>
      <c r="G136" s="49">
        <v>1</v>
      </c>
      <c r="H136" t="s">
        <v>245</v>
      </c>
      <c r="I136" t="s">
        <v>246</v>
      </c>
      <c r="J136" s="19">
        <v>2</v>
      </c>
      <c r="K136" s="34"/>
      <c r="L136" s="21">
        <v>52.050787456752886</v>
      </c>
      <c r="M136" s="61">
        <v>25.651</v>
      </c>
      <c r="N136" s="21">
        <v>1.2848620689655172</v>
      </c>
      <c r="O136" s="21">
        <v>2.3958881862786141</v>
      </c>
      <c r="P136" s="21">
        <f t="shared" si="27"/>
        <v>2.4684776767941553E-2</v>
      </c>
      <c r="Q136" s="21">
        <f t="shared" si="28"/>
        <v>4.6029816326396036E-2</v>
      </c>
      <c r="R136" s="25">
        <v>0</v>
      </c>
      <c r="S136" s="13">
        <v>0.125</v>
      </c>
      <c r="T136" s="13">
        <v>0</v>
      </c>
      <c r="U136" s="13">
        <v>0.125</v>
      </c>
      <c r="V136" s="13">
        <v>0.15</v>
      </c>
      <c r="W136" s="13">
        <v>0.05</v>
      </c>
      <c r="X136" s="13">
        <v>0.25</v>
      </c>
      <c r="Y136" s="3">
        <v>0</v>
      </c>
      <c r="Z136" s="3">
        <v>0</v>
      </c>
      <c r="AA136" s="3">
        <v>0</v>
      </c>
      <c r="AB136" s="52" t="str">
        <f t="shared" si="31"/>
        <v>na</v>
      </c>
      <c r="AC136" s="21">
        <f t="shared" si="31"/>
        <v>-0.90482786790958192</v>
      </c>
      <c r="AD136" s="21" t="str">
        <f t="shared" si="31"/>
        <v>na</v>
      </c>
      <c r="AE136" s="21">
        <f t="shared" si="31"/>
        <v>-1.3903452604464308</v>
      </c>
      <c r="AF136" s="21">
        <f t="shared" si="31"/>
        <v>-1.5147251287414611</v>
      </c>
      <c r="AG136" s="21">
        <f t="shared" si="31"/>
        <v>-0.28136305862933692</v>
      </c>
      <c r="AH136" s="21">
        <f t="shared" si="31"/>
        <v>-1.7869641278465098</v>
      </c>
      <c r="AI136" s="21" t="str">
        <f t="shared" si="31"/>
        <v>na</v>
      </c>
      <c r="AJ136" s="21" t="str">
        <f t="shared" si="31"/>
        <v>na</v>
      </c>
      <c r="AK136" s="21" t="str">
        <f t="shared" si="31"/>
        <v>na</v>
      </c>
      <c r="AL136" s="52" t="str">
        <f t="shared" si="32"/>
        <v>na</v>
      </c>
      <c r="AM136" s="21">
        <f t="shared" si="32"/>
        <v>0.20776884158864176</v>
      </c>
      <c r="AN136" s="21" t="str">
        <f t="shared" si="32"/>
        <v>na</v>
      </c>
      <c r="AO136" s="21">
        <f t="shared" si="32"/>
        <v>0.49056188712987459</v>
      </c>
      <c r="AP136" s="21">
        <f t="shared" si="32"/>
        <v>0.58225890979404171</v>
      </c>
      <c r="AQ136" s="21">
        <f t="shared" si="32"/>
        <v>2.0090124829957812E-2</v>
      </c>
      <c r="AR136" s="21">
        <f t="shared" si="32"/>
        <v>0.81036402184070433</v>
      </c>
      <c r="AS136" s="21" t="str">
        <f t="shared" si="32"/>
        <v>na</v>
      </c>
      <c r="AT136" s="21" t="str">
        <f t="shared" si="32"/>
        <v>na</v>
      </c>
      <c r="AU136" s="53" t="str">
        <f t="shared" si="32"/>
        <v>na</v>
      </c>
    </row>
    <row r="137" spans="1:47" ht="16.5" x14ac:dyDescent="0.35">
      <c r="A137" s="1" t="s">
        <v>53</v>
      </c>
      <c r="B137" s="48"/>
      <c r="D137">
        <v>1</v>
      </c>
      <c r="E137">
        <v>1</v>
      </c>
      <c r="F137">
        <v>1</v>
      </c>
      <c r="G137" s="49"/>
      <c r="H137" t="s">
        <v>245</v>
      </c>
      <c r="I137" t="s">
        <v>246</v>
      </c>
      <c r="J137" s="19">
        <v>4</v>
      </c>
      <c r="K137" s="34"/>
      <c r="L137" s="21">
        <v>2.4937933396399479</v>
      </c>
      <c r="M137" s="61">
        <v>25.651</v>
      </c>
      <c r="N137" s="21">
        <v>0.16068965517241382</v>
      </c>
      <c r="O137" s="21">
        <v>0.70654737661553801</v>
      </c>
      <c r="P137" s="21">
        <f t="shared" si="27"/>
        <v>6.4435834605129735E-2</v>
      </c>
      <c r="Q137" s="21">
        <f t="shared" si="28"/>
        <v>0.28332234487303137</v>
      </c>
      <c r="R137" s="25">
        <v>1</v>
      </c>
      <c r="S137">
        <v>0.25</v>
      </c>
      <c r="T137">
        <v>0.25</v>
      </c>
      <c r="U137">
        <v>0.25</v>
      </c>
      <c r="V137">
        <v>0.15</v>
      </c>
      <c r="W137">
        <v>1</v>
      </c>
      <c r="X137">
        <v>0</v>
      </c>
      <c r="Y137">
        <v>1</v>
      </c>
      <c r="Z137">
        <v>0</v>
      </c>
      <c r="AA137">
        <v>0</v>
      </c>
      <c r="AB137" s="52">
        <f t="shared" si="31"/>
        <v>-2.7420853626581776</v>
      </c>
      <c r="AC137" s="21">
        <f t="shared" si="31"/>
        <v>-1.3405750661884424</v>
      </c>
      <c r="AD137" s="21">
        <f t="shared" si="31"/>
        <v>-1.9942439001150383</v>
      </c>
      <c r="AE137" s="21">
        <f t="shared" si="31"/>
        <v>-2.0599080285334601</v>
      </c>
      <c r="AF137" s="21">
        <f t="shared" si="31"/>
        <v>-1.122093390210875</v>
      </c>
      <c r="AG137" s="21">
        <f t="shared" si="31"/>
        <v>-4.1686194062128266</v>
      </c>
      <c r="AH137" s="21" t="str">
        <f t="shared" si="31"/>
        <v>na</v>
      </c>
      <c r="AI137" s="21">
        <f t="shared" si="31"/>
        <v>-3.4459923331489741</v>
      </c>
      <c r="AJ137" s="21" t="str">
        <f t="shared" si="31"/>
        <v>na</v>
      </c>
      <c r="AK137" s="21" t="str">
        <f t="shared" si="31"/>
        <v>na</v>
      </c>
      <c r="AL137" s="52">
        <f t="shared" si="32"/>
        <v>19.333333333333329</v>
      </c>
      <c r="AM137" s="21">
        <f t="shared" si="32"/>
        <v>4.6209053497942376</v>
      </c>
      <c r="AN137" s="21">
        <f t="shared" si="32"/>
        <v>10.225895316804404</v>
      </c>
      <c r="AO137" s="21">
        <f t="shared" si="32"/>
        <v>10.910394606385085</v>
      </c>
      <c r="AP137" s="21">
        <f t="shared" si="32"/>
        <v>3.2374480343877203</v>
      </c>
      <c r="AQ137" s="21">
        <f t="shared" si="32"/>
        <v>44.68165899898878</v>
      </c>
      <c r="AR137" s="21" t="str">
        <f t="shared" si="32"/>
        <v>na</v>
      </c>
      <c r="AS137" s="21">
        <f t="shared" si="32"/>
        <v>30.533276571590736</v>
      </c>
      <c r="AT137" s="21" t="str">
        <f t="shared" si="32"/>
        <v>na</v>
      </c>
      <c r="AU137" s="53" t="str">
        <f t="shared" si="32"/>
        <v>na</v>
      </c>
    </row>
    <row r="138" spans="1:47" ht="16.5" x14ac:dyDescent="0.35">
      <c r="A138" s="1" t="s">
        <v>11</v>
      </c>
      <c r="B138" s="48">
        <v>1</v>
      </c>
      <c r="C138">
        <v>1</v>
      </c>
      <c r="D138">
        <v>1</v>
      </c>
      <c r="G138" s="49"/>
      <c r="H138" t="s">
        <v>245</v>
      </c>
      <c r="I138" t="s">
        <v>246</v>
      </c>
      <c r="J138" s="19">
        <v>18</v>
      </c>
      <c r="K138" s="34"/>
      <c r="L138" s="21">
        <v>12.58995361986895</v>
      </c>
      <c r="M138" s="61">
        <v>25.651</v>
      </c>
      <c r="N138" s="21">
        <v>0</v>
      </c>
      <c r="O138" s="21">
        <v>0</v>
      </c>
      <c r="P138" s="21">
        <f t="shared" si="27"/>
        <v>0.01</v>
      </c>
      <c r="Q138" s="21">
        <f t="shared" si="28"/>
        <v>0.01</v>
      </c>
      <c r="R138" s="25">
        <v>1</v>
      </c>
      <c r="S138">
        <v>1</v>
      </c>
      <c r="T138">
        <v>0.25</v>
      </c>
      <c r="U138">
        <v>0.375</v>
      </c>
      <c r="V138">
        <v>1</v>
      </c>
      <c r="W138" s="3">
        <v>0.05</v>
      </c>
      <c r="X138" s="3">
        <v>1</v>
      </c>
      <c r="Y138">
        <v>0</v>
      </c>
      <c r="Z138">
        <v>0</v>
      </c>
      <c r="AA138">
        <v>0.125</v>
      </c>
      <c r="AB138" s="52">
        <f t="shared" si="31"/>
        <v>-4.6051701859880909</v>
      </c>
      <c r="AC138" s="21">
        <f t="shared" si="31"/>
        <v>-9.0056661414878221</v>
      </c>
      <c r="AD138" s="21">
        <f t="shared" si="31"/>
        <v>-3.3492146807186116</v>
      </c>
      <c r="AE138" s="21">
        <f t="shared" si="31"/>
        <v>-5.1892405510402382</v>
      </c>
      <c r="AF138" s="21">
        <f t="shared" si="31"/>
        <v>-12.56326321775316</v>
      </c>
      <c r="AG138" s="21">
        <f t="shared" si="31"/>
        <v>-0.35004748699021027</v>
      </c>
      <c r="AH138" s="21">
        <f t="shared" si="31"/>
        <v>-8.8927424281149339</v>
      </c>
      <c r="AI138" s="21" t="str">
        <f t="shared" si="31"/>
        <v>na</v>
      </c>
      <c r="AJ138" s="21" t="str">
        <f t="shared" si="31"/>
        <v>na</v>
      </c>
      <c r="AK138" s="21">
        <f t="shared" si="31"/>
        <v>-1.0548155174609593</v>
      </c>
      <c r="AL138" s="52">
        <f t="shared" si="32"/>
        <v>1</v>
      </c>
      <c r="AM138" s="21">
        <f t="shared" si="32"/>
        <v>3.8241975308641978</v>
      </c>
      <c r="AN138" s="21">
        <f t="shared" si="32"/>
        <v>0.52892561983471076</v>
      </c>
      <c r="AO138" s="21">
        <f t="shared" si="32"/>
        <v>1.2697441998810231</v>
      </c>
      <c r="AP138" s="21">
        <f t="shared" si="32"/>
        <v>7.4424092744545316</v>
      </c>
      <c r="AQ138" s="21">
        <f t="shared" si="32"/>
        <v>5.7778007326278608E-3</v>
      </c>
      <c r="AR138" s="21">
        <f t="shared" si="32"/>
        <v>3.7288941736028529</v>
      </c>
      <c r="AS138" s="21" t="str">
        <f t="shared" si="32"/>
        <v>na</v>
      </c>
      <c r="AT138" s="21" t="str">
        <f t="shared" si="32"/>
        <v>na</v>
      </c>
      <c r="AU138" s="53">
        <f t="shared" si="32"/>
        <v>5.2464030460971874E-2</v>
      </c>
    </row>
    <row r="139" spans="1:47" ht="16.5" x14ac:dyDescent="0.35">
      <c r="A139" s="1" t="s">
        <v>54</v>
      </c>
      <c r="B139" s="48"/>
      <c r="E139">
        <v>1</v>
      </c>
      <c r="G139" s="49">
        <v>1</v>
      </c>
      <c r="H139" t="s">
        <v>245</v>
      </c>
      <c r="I139" t="s">
        <v>246</v>
      </c>
      <c r="J139" s="19">
        <v>4</v>
      </c>
      <c r="K139" s="34"/>
      <c r="L139" s="21">
        <v>7.5193344613547151</v>
      </c>
      <c r="M139" s="61">
        <v>25.651</v>
      </c>
      <c r="N139" s="21">
        <v>6.6881379310344835</v>
      </c>
      <c r="O139" s="21">
        <v>2.9770421900183792</v>
      </c>
      <c r="P139" s="21">
        <f t="shared" si="27"/>
        <v>0.8894587633264448</v>
      </c>
      <c r="Q139" s="21">
        <f t="shared" si="28"/>
        <v>0.39591830970131142</v>
      </c>
      <c r="R139" s="25">
        <v>1</v>
      </c>
      <c r="S139" s="3">
        <v>1</v>
      </c>
      <c r="T139" s="3">
        <v>0.25</v>
      </c>
      <c r="U139" s="3">
        <v>0.375</v>
      </c>
      <c r="V139" s="3">
        <v>1</v>
      </c>
      <c r="W139" s="3">
        <v>0.25</v>
      </c>
      <c r="X139" s="3">
        <v>0</v>
      </c>
      <c r="Y139" s="3">
        <v>0</v>
      </c>
      <c r="Z139">
        <v>0</v>
      </c>
      <c r="AA139" s="3">
        <v>0.125</v>
      </c>
      <c r="AB139" s="52">
        <f t="shared" si="31"/>
        <v>-0.1171421323365487</v>
      </c>
      <c r="AC139" s="21">
        <f t="shared" si="31"/>
        <v>-0.22907794768036191</v>
      </c>
      <c r="AD139" s="21">
        <f t="shared" si="31"/>
        <v>-8.5194278062944509E-2</v>
      </c>
      <c r="AE139" s="21">
        <f t="shared" si="31"/>
        <v>-0.1319991832670378</v>
      </c>
      <c r="AF139" s="21">
        <f t="shared" si="31"/>
        <v>-0.31957286766746673</v>
      </c>
      <c r="AG139" s="21">
        <f t="shared" si="31"/>
        <v>-4.4520948617543181E-2</v>
      </c>
      <c r="AH139" s="21" t="str">
        <f t="shared" si="31"/>
        <v>na</v>
      </c>
      <c r="AI139" s="21" t="str">
        <f t="shared" si="31"/>
        <v>na</v>
      </c>
      <c r="AJ139" s="21" t="str">
        <f t="shared" si="31"/>
        <v>na</v>
      </c>
      <c r="AK139" s="21">
        <f t="shared" si="31"/>
        <v>-2.6831438132952492E-2</v>
      </c>
      <c r="AL139" s="52">
        <f t="shared" si="32"/>
        <v>0.1981342415067962</v>
      </c>
      <c r="AM139" s="21">
        <f t="shared" si="32"/>
        <v>0.7577044771499406</v>
      </c>
      <c r="AN139" s="21">
        <f t="shared" si="32"/>
        <v>0.10479827649946245</v>
      </c>
      <c r="AO139" s="21">
        <f t="shared" si="32"/>
        <v>0.25157980395108032</v>
      </c>
      <c r="AP139" s="21">
        <f t="shared" si="32"/>
        <v>1.4745961165771941</v>
      </c>
      <c r="AQ139" s="21">
        <f t="shared" si="32"/>
        <v>2.8619504143415814E-2</v>
      </c>
      <c r="AR139" s="21" t="str">
        <f t="shared" si="32"/>
        <v>na</v>
      </c>
      <c r="AS139" s="21" t="str">
        <f t="shared" si="32"/>
        <v>na</v>
      </c>
      <c r="AT139" s="21" t="str">
        <f t="shared" si="32"/>
        <v>na</v>
      </c>
      <c r="AU139" s="53">
        <f t="shared" si="32"/>
        <v>1.0394920881774114E-2</v>
      </c>
    </row>
    <row r="140" spans="1:47" ht="16.5" x14ac:dyDescent="0.35">
      <c r="A140" s="1" t="s">
        <v>55</v>
      </c>
      <c r="B140" s="48">
        <v>1</v>
      </c>
      <c r="C140">
        <v>1</v>
      </c>
      <c r="D140">
        <v>1</v>
      </c>
      <c r="E140">
        <v>1</v>
      </c>
      <c r="F140">
        <v>1</v>
      </c>
      <c r="G140" s="49">
        <v>1</v>
      </c>
      <c r="H140" t="s">
        <v>245</v>
      </c>
      <c r="I140" t="s">
        <v>246</v>
      </c>
      <c r="J140" s="19">
        <v>2</v>
      </c>
      <c r="K140" s="34"/>
      <c r="L140" s="21">
        <v>382.01123463291265</v>
      </c>
      <c r="M140" s="61">
        <v>25.651</v>
      </c>
      <c r="N140" s="21">
        <v>0.28120689655172415</v>
      </c>
      <c r="O140" s="21">
        <v>1.0832194931976391</v>
      </c>
      <c r="P140" s="21">
        <f t="shared" si="27"/>
        <v>0.01</v>
      </c>
      <c r="Q140" s="21">
        <f t="shared" si="28"/>
        <v>2.8355697293524387E-3</v>
      </c>
      <c r="R140" s="25">
        <v>1</v>
      </c>
      <c r="S140" s="3">
        <v>1</v>
      </c>
      <c r="T140" s="3">
        <v>1</v>
      </c>
      <c r="U140" s="3">
        <v>0.375</v>
      </c>
      <c r="V140" s="3">
        <v>1</v>
      </c>
      <c r="W140" s="3">
        <v>1</v>
      </c>
      <c r="X140" s="3">
        <v>0</v>
      </c>
      <c r="Y140" s="3">
        <v>0.25</v>
      </c>
      <c r="Z140" s="3">
        <v>0</v>
      </c>
      <c r="AA140" s="3">
        <v>0.25</v>
      </c>
      <c r="AB140" s="52">
        <f t="shared" si="31"/>
        <v>-4.6051701859880909</v>
      </c>
      <c r="AC140" s="21">
        <f t="shared" si="31"/>
        <v>-9.0056661414878221</v>
      </c>
      <c r="AD140" s="21">
        <f t="shared" si="31"/>
        <v>-13.396858722874446</v>
      </c>
      <c r="AE140" s="21">
        <f t="shared" si="31"/>
        <v>-5.1892405510402382</v>
      </c>
      <c r="AF140" s="21">
        <f t="shared" si="31"/>
        <v>-12.56326321775316</v>
      </c>
      <c r="AG140" s="21">
        <f t="shared" si="31"/>
        <v>-7.0009497398042049</v>
      </c>
      <c r="AH140" s="21" t="str">
        <f t="shared" si="31"/>
        <v>na</v>
      </c>
      <c r="AI140" s="21">
        <f t="shared" si="31"/>
        <v>-1.4468350775901282</v>
      </c>
      <c r="AJ140" s="21" t="str">
        <f t="shared" si="31"/>
        <v>na</v>
      </c>
      <c r="AK140" s="21">
        <f t="shared" si="31"/>
        <v>-2.1096310349219185</v>
      </c>
      <c r="AL140" s="52">
        <f t="shared" si="32"/>
        <v>8.0404556900198626E-2</v>
      </c>
      <c r="AM140" s="21">
        <f t="shared" si="32"/>
        <v>0.30748290796796945</v>
      </c>
      <c r="AN140" s="21">
        <f t="shared" si="32"/>
        <v>0.68044848153556525</v>
      </c>
      <c r="AO140" s="21">
        <f t="shared" si="32"/>
        <v>0.1020932197680309</v>
      </c>
      <c r="AP140" s="21">
        <f t="shared" si="32"/>
        <v>0.5984036199824454</v>
      </c>
      <c r="AQ140" s="21">
        <f t="shared" si="32"/>
        <v>0.18582460310583446</v>
      </c>
      <c r="AR140" s="21" t="str">
        <f t="shared" si="32"/>
        <v>na</v>
      </c>
      <c r="AS140" s="21">
        <f t="shared" si="32"/>
        <v>7.9364695262391267E-3</v>
      </c>
      <c r="AT140" s="21" t="str">
        <f t="shared" si="32"/>
        <v>na</v>
      </c>
      <c r="AU140" s="53">
        <f t="shared" si="32"/>
        <v>1.6873388489651867E-2</v>
      </c>
    </row>
    <row r="141" spans="1:47" ht="16.5" x14ac:dyDescent="0.35">
      <c r="A141" s="1" t="s">
        <v>83</v>
      </c>
      <c r="B141" s="48"/>
      <c r="G141" s="49">
        <v>1</v>
      </c>
      <c r="H141" t="s">
        <v>245</v>
      </c>
      <c r="I141" t="s">
        <v>246</v>
      </c>
      <c r="J141" s="19">
        <v>45</v>
      </c>
      <c r="K141" s="34"/>
      <c r="L141" s="21">
        <v>2.5712228832610879</v>
      </c>
      <c r="M141" s="61">
        <v>25.651</v>
      </c>
      <c r="N141" s="21">
        <v>0.81300000000000006</v>
      </c>
      <c r="O141" s="21">
        <v>1.2614363506204611</v>
      </c>
      <c r="P141" s="21">
        <f>IF(N142&lt;0.01*L141,0.01,IF(N142&gt;100*L141,100,N142/L141))</f>
        <v>19.427133954236108</v>
      </c>
      <c r="Q141" s="21">
        <f>IF(O141&gt;0,SQRT((((1/L141)^2)*((O141^2)+(N142^2))-((1/L141)^2)*(N142^2))),0.01)</f>
        <v>0.49059782363971238</v>
      </c>
      <c r="R141" s="25">
        <v>1</v>
      </c>
      <c r="S141" s="3">
        <v>0</v>
      </c>
      <c r="T141" s="3">
        <v>0</v>
      </c>
      <c r="U141" s="3">
        <v>0.375</v>
      </c>
      <c r="V141" s="3">
        <v>1</v>
      </c>
      <c r="W141" s="3">
        <v>0.25</v>
      </c>
      <c r="X141" s="3">
        <v>0</v>
      </c>
      <c r="Y141" s="3">
        <v>0</v>
      </c>
      <c r="Z141" s="3">
        <v>0</v>
      </c>
      <c r="AA141" s="3">
        <v>0.25</v>
      </c>
      <c r="AB141" s="52">
        <f t="shared" si="31"/>
        <v>2.9666707462939055</v>
      </c>
      <c r="AC141" s="21" t="str">
        <f t="shared" si="31"/>
        <v>na</v>
      </c>
      <c r="AD141" s="21" t="str">
        <f t="shared" si="31"/>
        <v>na</v>
      </c>
      <c r="AE141" s="21">
        <f t="shared" si="31"/>
        <v>3.3429314263116687</v>
      </c>
      <c r="AF141" s="21">
        <f t="shared" si="31"/>
        <v>8.0933090332907245</v>
      </c>
      <c r="AG141" s="21">
        <f t="shared" si="31"/>
        <v>1.1275105995292729</v>
      </c>
      <c r="AH141" s="21" t="str">
        <f t="shared" si="31"/>
        <v>na</v>
      </c>
      <c r="AI141" s="21" t="str">
        <f t="shared" si="31"/>
        <v>na</v>
      </c>
      <c r="AJ141" s="21" t="str">
        <f t="shared" si="31"/>
        <v>na</v>
      </c>
      <c r="AK141" s="21">
        <f t="shared" si="31"/>
        <v>1.3590335262351969</v>
      </c>
      <c r="AL141" s="52">
        <f t="shared" si="32"/>
        <v>6.3772547374189175E-4</v>
      </c>
      <c r="AM141" s="21" t="str">
        <f t="shared" si="32"/>
        <v>na</v>
      </c>
      <c r="AN141" s="21" t="str">
        <f t="shared" si="32"/>
        <v>na</v>
      </c>
      <c r="AO141" s="21">
        <f t="shared" si="32"/>
        <v>8.0974822140014475E-4</v>
      </c>
      <c r="AP141" s="21">
        <f t="shared" si="32"/>
        <v>4.7462139803325651E-3</v>
      </c>
      <c r="AQ141" s="21">
        <f t="shared" si="32"/>
        <v>9.2116267735033779E-5</v>
      </c>
      <c r="AR141" s="21" t="str">
        <f t="shared" si="32"/>
        <v>na</v>
      </c>
      <c r="AS141" s="21" t="str">
        <f t="shared" si="32"/>
        <v>na</v>
      </c>
      <c r="AT141" s="21" t="str">
        <f t="shared" si="32"/>
        <v>na</v>
      </c>
      <c r="AU141" s="53">
        <f t="shared" si="32"/>
        <v>1.3383059472052932E-4</v>
      </c>
    </row>
    <row r="142" spans="1:47" ht="16.5" x14ac:dyDescent="0.35">
      <c r="A142" s="1" t="s">
        <v>12</v>
      </c>
      <c r="B142" s="48">
        <v>1</v>
      </c>
      <c r="C142">
        <v>1</v>
      </c>
      <c r="E142">
        <v>1</v>
      </c>
      <c r="G142" s="49"/>
      <c r="H142" t="s">
        <v>245</v>
      </c>
      <c r="I142" t="s">
        <v>246</v>
      </c>
      <c r="J142" s="19">
        <v>4</v>
      </c>
      <c r="K142" s="34"/>
      <c r="L142" s="21">
        <v>228.67368350854883</v>
      </c>
      <c r="M142" s="61">
        <v>25.651</v>
      </c>
      <c r="N142" s="21">
        <v>49.951491379310347</v>
      </c>
      <c r="O142" s="21">
        <v>23.840313063750386</v>
      </c>
      <c r="P142" s="21">
        <f>IF(N143&lt;0.01*L142,0.01,IF(N143&gt;100*L142,100,N143/L142))</f>
        <v>0.01</v>
      </c>
      <c r="Q142" s="21">
        <f>IF(O142&gt;0,SQRT((((1/L142)^2)*((O142^2)+(N143^2))-((1/L142)^2)*(N143^2))),0.01)</f>
        <v>0.10425472970027674</v>
      </c>
      <c r="R142" s="25">
        <v>1</v>
      </c>
      <c r="S142">
        <v>0.375</v>
      </c>
      <c r="T142" s="3">
        <v>0.25</v>
      </c>
      <c r="U142">
        <v>0.125</v>
      </c>
      <c r="V142">
        <v>0.15</v>
      </c>
      <c r="W142" s="3">
        <v>1</v>
      </c>
      <c r="X142" s="3">
        <v>0</v>
      </c>
      <c r="Y142">
        <v>0</v>
      </c>
      <c r="Z142">
        <v>0</v>
      </c>
      <c r="AA142">
        <v>0</v>
      </c>
      <c r="AB142" s="52">
        <f t="shared" si="31"/>
        <v>-4.6051701859880909</v>
      </c>
      <c r="AC142" s="21">
        <f t="shared" si="31"/>
        <v>-3.3771248030579337</v>
      </c>
      <c r="AD142" s="21">
        <f t="shared" si="31"/>
        <v>-3.3492146807186116</v>
      </c>
      <c r="AE142" s="21">
        <f t="shared" si="31"/>
        <v>-1.7297468503467464</v>
      </c>
      <c r="AF142" s="21">
        <f t="shared" si="31"/>
        <v>-1.8844894826629741</v>
      </c>
      <c r="AG142" s="21">
        <f t="shared" si="31"/>
        <v>-7.0009497398042049</v>
      </c>
      <c r="AH142" s="21" t="str">
        <f t="shared" si="31"/>
        <v>na</v>
      </c>
      <c r="AI142" s="21" t="str">
        <f t="shared" si="31"/>
        <v>na</v>
      </c>
      <c r="AJ142" s="21" t="str">
        <f t="shared" si="31"/>
        <v>na</v>
      </c>
      <c r="AK142" s="21" t="str">
        <f t="shared" si="31"/>
        <v>na</v>
      </c>
      <c r="AL142" s="52">
        <f t="shared" si="32"/>
        <v>108.69048664877765</v>
      </c>
      <c r="AM142" s="21">
        <f t="shared" si="32"/>
        <v>58.451328375564877</v>
      </c>
      <c r="AN142" s="21">
        <f t="shared" si="32"/>
        <v>57.489183020841068</v>
      </c>
      <c r="AO142" s="21">
        <f t="shared" si="32"/>
        <v>15.334346111614577</v>
      </c>
      <c r="AP142" s="21">
        <f t="shared" si="32"/>
        <v>18.200679432296379</v>
      </c>
      <c r="AQ142" s="21">
        <f t="shared" si="32"/>
        <v>251.19678935559443</v>
      </c>
      <c r="AR142" s="21" t="str">
        <f t="shared" si="32"/>
        <v>na</v>
      </c>
      <c r="AS142" s="21" t="str">
        <f t="shared" si="32"/>
        <v>na</v>
      </c>
      <c r="AT142" s="21" t="str">
        <f t="shared" si="32"/>
        <v>na</v>
      </c>
      <c r="AU142" s="53" t="str">
        <f t="shared" si="32"/>
        <v>na</v>
      </c>
    </row>
    <row r="143" spans="1:47" ht="16.5" x14ac:dyDescent="0.35">
      <c r="A143" s="1" t="s">
        <v>56</v>
      </c>
      <c r="B143" s="48"/>
      <c r="D143">
        <v>1</v>
      </c>
      <c r="E143">
        <v>1</v>
      </c>
      <c r="G143" s="49"/>
      <c r="H143" t="s">
        <v>245</v>
      </c>
      <c r="I143" t="s">
        <v>246</v>
      </c>
      <c r="J143" s="19">
        <v>9</v>
      </c>
      <c r="K143" s="34"/>
      <c r="L143" s="21">
        <v>1.8620750499893959</v>
      </c>
      <c r="M143" s="61">
        <v>25.651</v>
      </c>
      <c r="N143" s="21">
        <v>4.0172413793103455E-2</v>
      </c>
      <c r="O143" s="21">
        <v>0.2520227284691296</v>
      </c>
      <c r="P143" s="21">
        <f t="shared" ref="P143:P188" si="33">IF(N143&lt;0.01*L143,0.01,IF(N143&gt;100*L143,100,N143/L143))</f>
        <v>2.1574003579142648E-2</v>
      </c>
      <c r="Q143" s="21">
        <f t="shared" ref="Q143:Q188" si="34">IF(O143&gt;0,SQRT((((1/L143)^2)*((O143^2)+(N143^2))-((1/L143)^2)*(N143^2))),0.01)</f>
        <v>0.13534509711118509</v>
      </c>
      <c r="R143" s="25">
        <v>1</v>
      </c>
      <c r="S143">
        <v>1</v>
      </c>
      <c r="T143" s="3">
        <v>0.125</v>
      </c>
      <c r="U143">
        <v>1</v>
      </c>
      <c r="V143">
        <v>0.2</v>
      </c>
      <c r="W143">
        <v>0.05</v>
      </c>
      <c r="X143">
        <v>1</v>
      </c>
      <c r="Y143">
        <v>1</v>
      </c>
      <c r="Z143">
        <v>0</v>
      </c>
      <c r="AA143">
        <v>0.125</v>
      </c>
      <c r="AB143" s="52">
        <f t="shared" si="31"/>
        <v>-3.8362662271281698</v>
      </c>
      <c r="AC143" s="21">
        <f t="shared" si="31"/>
        <v>-7.502031733050643</v>
      </c>
      <c r="AD143" s="21">
        <f t="shared" si="31"/>
        <v>-1.39500590077388</v>
      </c>
      <c r="AE143" s="21">
        <f t="shared" si="31"/>
        <v>-11.527512175175378</v>
      </c>
      <c r="AF143" s="21">
        <f t="shared" si="31"/>
        <v>-2.093126657139905</v>
      </c>
      <c r="AG143" s="21">
        <f t="shared" si="31"/>
        <v>-0.29160167767904155</v>
      </c>
      <c r="AH143" s="21">
        <f t="shared" si="31"/>
        <v>-7.4079623696268104</v>
      </c>
      <c r="AI143" s="21">
        <f t="shared" si="31"/>
        <v>-4.8210548754714164</v>
      </c>
      <c r="AJ143" s="21" t="str">
        <f t="shared" si="31"/>
        <v>na</v>
      </c>
      <c r="AK143" s="21">
        <f t="shared" si="31"/>
        <v>-0.87869785090645225</v>
      </c>
      <c r="AL143" s="52">
        <f t="shared" si="32"/>
        <v>39.357142857142847</v>
      </c>
      <c r="AM143" s="21">
        <f t="shared" si="32"/>
        <v>150.50948853615515</v>
      </c>
      <c r="AN143" s="21">
        <f t="shared" si="32"/>
        <v>5.204250295159385</v>
      </c>
      <c r="AO143" s="21">
        <f t="shared" si="32"/>
        <v>355.36713860797136</v>
      </c>
      <c r="AP143" s="21">
        <f t="shared" si="32"/>
        <v>11.716478600641276</v>
      </c>
      <c r="AQ143" s="21">
        <f t="shared" si="32"/>
        <v>0.22739772883413931</v>
      </c>
      <c r="AR143" s="21">
        <f t="shared" si="32"/>
        <v>146.75862068965512</v>
      </c>
      <c r="AS143" s="21">
        <f t="shared" si="32"/>
        <v>62.157027306452576</v>
      </c>
      <c r="AT143" s="21" t="str">
        <f t="shared" si="32"/>
        <v>na</v>
      </c>
      <c r="AU143" s="53">
        <f t="shared" si="32"/>
        <v>2.0648343417139641</v>
      </c>
    </row>
    <row r="144" spans="1:47" ht="16.5" x14ac:dyDescent="0.35">
      <c r="A144" s="1" t="s">
        <v>224</v>
      </c>
      <c r="B144" s="48">
        <v>1</v>
      </c>
      <c r="D144">
        <v>1</v>
      </c>
      <c r="F144">
        <v>1</v>
      </c>
      <c r="G144" s="49"/>
      <c r="H144" t="s">
        <v>245</v>
      </c>
      <c r="I144" t="s">
        <v>246</v>
      </c>
      <c r="J144" s="19">
        <v>11</v>
      </c>
      <c r="K144" s="34"/>
      <c r="L144" s="21">
        <v>31.482443870711784</v>
      </c>
      <c r="M144" s="61">
        <v>25.651</v>
      </c>
      <c r="N144" s="21">
        <v>8.034482758620691E-2</v>
      </c>
      <c r="O144" s="21">
        <v>0.35327368830776901</v>
      </c>
      <c r="P144" s="21">
        <f t="shared" si="33"/>
        <v>0.01</v>
      </c>
      <c r="Q144" s="21">
        <f t="shared" si="34"/>
        <v>1.1221291770059205E-2</v>
      </c>
      <c r="R144" s="25">
        <v>1</v>
      </c>
      <c r="S144">
        <v>0.25</v>
      </c>
      <c r="T144">
        <v>0.125</v>
      </c>
      <c r="U144">
        <v>0.25</v>
      </c>
      <c r="V144">
        <v>0.1</v>
      </c>
      <c r="W144">
        <v>1</v>
      </c>
      <c r="X144">
        <v>0</v>
      </c>
      <c r="Y144">
        <v>0</v>
      </c>
      <c r="Z144">
        <v>0</v>
      </c>
      <c r="AA144">
        <v>0.25</v>
      </c>
      <c r="AB144" s="52">
        <f t="shared" si="31"/>
        <v>-4.6051701859880909</v>
      </c>
      <c r="AC144" s="21">
        <f t="shared" si="31"/>
        <v>-2.2514165353719555</v>
      </c>
      <c r="AD144" s="21">
        <f t="shared" si="31"/>
        <v>-1.6746073403593058</v>
      </c>
      <c r="AE144" s="21">
        <f t="shared" si="31"/>
        <v>-3.4594937006934927</v>
      </c>
      <c r="AF144" s="21">
        <f t="shared" si="31"/>
        <v>-1.2563263217753162</v>
      </c>
      <c r="AG144" s="21">
        <f t="shared" si="31"/>
        <v>-7.0009497398042049</v>
      </c>
      <c r="AH144" s="21" t="str">
        <f t="shared" si="31"/>
        <v>na</v>
      </c>
      <c r="AI144" s="21" t="str">
        <f t="shared" si="31"/>
        <v>na</v>
      </c>
      <c r="AJ144" s="21" t="str">
        <f t="shared" si="31"/>
        <v>na</v>
      </c>
      <c r="AK144" s="21">
        <f t="shared" si="31"/>
        <v>-2.1096310349219185</v>
      </c>
      <c r="AL144" s="52">
        <f t="shared" si="32"/>
        <v>1.2591738898879843</v>
      </c>
      <c r="AM144" s="21">
        <f t="shared" si="32"/>
        <v>0.30095810503989356</v>
      </c>
      <c r="AN144" s="21">
        <f t="shared" si="32"/>
        <v>0.16650233254717148</v>
      </c>
      <c r="AO144" s="21">
        <f t="shared" si="32"/>
        <v>0.71059055258973081</v>
      </c>
      <c r="AP144" s="21">
        <f t="shared" si="32"/>
        <v>9.3712874362533255E-2</v>
      </c>
      <c r="AQ144" s="21">
        <f t="shared" si="32"/>
        <v>2.9101023294002677</v>
      </c>
      <c r="AR144" s="21" t="str">
        <f t="shared" si="32"/>
        <v>na</v>
      </c>
      <c r="AS144" s="21" t="str">
        <f t="shared" si="32"/>
        <v>na</v>
      </c>
      <c r="AT144" s="21" t="str">
        <f t="shared" si="32"/>
        <v>na</v>
      </c>
      <c r="AU144" s="53">
        <f t="shared" si="32"/>
        <v>0.26424534925897464</v>
      </c>
    </row>
    <row r="145" spans="1:47" ht="16.5" x14ac:dyDescent="0.35">
      <c r="A145" s="1" t="s">
        <v>169</v>
      </c>
      <c r="B145" s="48">
        <v>1</v>
      </c>
      <c r="D145">
        <v>1</v>
      </c>
      <c r="E145">
        <v>1</v>
      </c>
      <c r="G145" s="49">
        <v>1</v>
      </c>
      <c r="H145" t="s">
        <v>245</v>
      </c>
      <c r="I145" t="s">
        <v>246</v>
      </c>
      <c r="J145" s="19">
        <v>2</v>
      </c>
      <c r="K145" s="34"/>
      <c r="L145" s="21">
        <v>42.497747926237558</v>
      </c>
      <c r="M145" s="61">
        <v>25.651</v>
      </c>
      <c r="N145" s="21">
        <v>0.24603448275862072</v>
      </c>
      <c r="O145" s="21">
        <v>0.69059660138582257</v>
      </c>
      <c r="P145" s="21">
        <f t="shared" si="33"/>
        <v>0.01</v>
      </c>
      <c r="Q145" s="21">
        <f t="shared" si="34"/>
        <v>1.6250192894561765E-2</v>
      </c>
      <c r="R145" s="25">
        <v>1</v>
      </c>
      <c r="S145">
        <v>0.25</v>
      </c>
      <c r="T145">
        <v>0</v>
      </c>
      <c r="U145">
        <v>0.25</v>
      </c>
      <c r="V145">
        <v>0.25</v>
      </c>
      <c r="W145">
        <v>1</v>
      </c>
      <c r="X145">
        <v>0</v>
      </c>
      <c r="Y145">
        <v>1</v>
      </c>
      <c r="Z145">
        <v>0</v>
      </c>
      <c r="AA145">
        <v>0</v>
      </c>
      <c r="AB145" s="52">
        <f t="shared" si="31"/>
        <v>-4.6051701859880909</v>
      </c>
      <c r="AC145" s="21">
        <f t="shared" si="31"/>
        <v>-2.2514165353719555</v>
      </c>
      <c r="AD145" s="21" t="str">
        <f t="shared" si="31"/>
        <v>na</v>
      </c>
      <c r="AE145" s="21">
        <f t="shared" si="31"/>
        <v>-3.4594937006934927</v>
      </c>
      <c r="AF145" s="21">
        <f t="shared" si="31"/>
        <v>-3.1408158044382901</v>
      </c>
      <c r="AG145" s="21">
        <f t="shared" si="31"/>
        <v>-7.0009497398042049</v>
      </c>
      <c r="AH145" s="21" t="str">
        <f t="shared" si="31"/>
        <v>na</v>
      </c>
      <c r="AI145" s="21">
        <f t="shared" si="31"/>
        <v>-5.7873403103605128</v>
      </c>
      <c r="AJ145" s="21" t="str">
        <f t="shared" si="31"/>
        <v>na</v>
      </c>
      <c r="AK145" s="21" t="str">
        <f t="shared" si="31"/>
        <v>na</v>
      </c>
      <c r="AL145" s="52">
        <f t="shared" si="32"/>
        <v>2.6406876911046568</v>
      </c>
      <c r="AM145" s="21">
        <f t="shared" si="32"/>
        <v>0.63115695925661919</v>
      </c>
      <c r="AN145" s="21" t="str">
        <f t="shared" si="32"/>
        <v>na</v>
      </c>
      <c r="AO145" s="21">
        <f t="shared" si="32"/>
        <v>1.4902212797677106</v>
      </c>
      <c r="AP145" s="21">
        <f t="shared" si="32"/>
        <v>1.2283174102009513</v>
      </c>
      <c r="AQ145" s="21">
        <f t="shared" si="32"/>
        <v>6.1029469105223431</v>
      </c>
      <c r="AR145" s="21" t="str">
        <f t="shared" si="32"/>
        <v>na</v>
      </c>
      <c r="AS145" s="21">
        <f t="shared" si="32"/>
        <v>4.1704576350876144</v>
      </c>
      <c r="AT145" s="21" t="str">
        <f t="shared" si="32"/>
        <v>na</v>
      </c>
      <c r="AU145" s="53" t="str">
        <f t="shared" si="32"/>
        <v>na</v>
      </c>
    </row>
    <row r="146" spans="1:47" ht="16.5" x14ac:dyDescent="0.35">
      <c r="A146" s="1" t="s">
        <v>144</v>
      </c>
      <c r="B146" s="48">
        <v>1</v>
      </c>
      <c r="D146">
        <v>1</v>
      </c>
      <c r="E146">
        <v>1</v>
      </c>
      <c r="F146">
        <v>1</v>
      </c>
      <c r="G146" s="49"/>
      <c r="H146" t="s">
        <v>245</v>
      </c>
      <c r="I146" t="s">
        <v>246</v>
      </c>
      <c r="J146" s="19">
        <v>4</v>
      </c>
      <c r="K146" s="34"/>
      <c r="L146" s="21">
        <v>32.902503814601303</v>
      </c>
      <c r="M146" s="61">
        <v>25.651</v>
      </c>
      <c r="N146" s="21">
        <v>0</v>
      </c>
      <c r="O146" s="38">
        <v>0</v>
      </c>
      <c r="P146" s="21">
        <f t="shared" si="33"/>
        <v>0.01</v>
      </c>
      <c r="Q146" s="21">
        <f t="shared" si="34"/>
        <v>0.01</v>
      </c>
      <c r="R146" s="25">
        <v>1</v>
      </c>
      <c r="S146">
        <v>0.25</v>
      </c>
      <c r="T146">
        <v>0.25</v>
      </c>
      <c r="U146">
        <v>0.125</v>
      </c>
      <c r="V146">
        <v>0.15</v>
      </c>
      <c r="W146">
        <v>1</v>
      </c>
      <c r="X146">
        <v>0</v>
      </c>
      <c r="Y146">
        <v>1</v>
      </c>
      <c r="Z146">
        <v>0</v>
      </c>
      <c r="AA146">
        <v>0.125</v>
      </c>
      <c r="AB146" s="52">
        <f t="shared" si="31"/>
        <v>-4.6051701859880909</v>
      </c>
      <c r="AC146" s="21">
        <f t="shared" si="31"/>
        <v>-2.2514165353719555</v>
      </c>
      <c r="AD146" s="21">
        <f t="shared" si="31"/>
        <v>-3.3492146807186116</v>
      </c>
      <c r="AE146" s="21">
        <f t="shared" si="31"/>
        <v>-1.7297468503467464</v>
      </c>
      <c r="AF146" s="21">
        <f t="shared" si="31"/>
        <v>-1.8844894826629741</v>
      </c>
      <c r="AG146" s="21">
        <f t="shared" si="31"/>
        <v>-7.0009497398042049</v>
      </c>
      <c r="AH146" s="21" t="str">
        <f t="shared" si="31"/>
        <v>na</v>
      </c>
      <c r="AI146" s="21">
        <f t="shared" si="31"/>
        <v>-5.7873403103605128</v>
      </c>
      <c r="AJ146" s="21" t="str">
        <f t="shared" si="31"/>
        <v>na</v>
      </c>
      <c r="AK146" s="21">
        <f t="shared" si="31"/>
        <v>-1.0548155174609593</v>
      </c>
      <c r="AL146" s="52">
        <f t="shared" si="32"/>
        <v>1</v>
      </c>
      <c r="AM146" s="21">
        <f t="shared" si="32"/>
        <v>0.23901234567901236</v>
      </c>
      <c r="AN146" s="21">
        <f t="shared" si="32"/>
        <v>0.52892561983471076</v>
      </c>
      <c r="AO146" s="21">
        <f t="shared" si="32"/>
        <v>0.14108268887566924</v>
      </c>
      <c r="AP146" s="21">
        <f t="shared" si="32"/>
        <v>0.16745420867522695</v>
      </c>
      <c r="AQ146" s="21">
        <f t="shared" si="32"/>
        <v>2.3111202930511441</v>
      </c>
      <c r="AR146" s="21" t="str">
        <f t="shared" si="32"/>
        <v>na</v>
      </c>
      <c r="AS146" s="21">
        <f t="shared" si="32"/>
        <v>1.5793074088753833</v>
      </c>
      <c r="AT146" s="21" t="str">
        <f t="shared" si="32"/>
        <v>na</v>
      </c>
      <c r="AU146" s="53">
        <f t="shared" si="32"/>
        <v>5.2464030460971874E-2</v>
      </c>
    </row>
    <row r="147" spans="1:47" ht="16.5" x14ac:dyDescent="0.35">
      <c r="A147" s="1" t="s">
        <v>13</v>
      </c>
      <c r="B147" s="48">
        <v>1</v>
      </c>
      <c r="C147">
        <v>1</v>
      </c>
      <c r="G147" s="49"/>
      <c r="H147" t="s">
        <v>245</v>
      </c>
      <c r="I147" t="s">
        <v>246</v>
      </c>
      <c r="J147" s="19">
        <v>29</v>
      </c>
      <c r="K147" s="34"/>
      <c r="L147" s="21">
        <v>9.3305215099179257</v>
      </c>
      <c r="M147" s="61">
        <v>25.651</v>
      </c>
      <c r="N147" s="21">
        <v>4.3868189655172412</v>
      </c>
      <c r="O147" s="21">
        <v>1.8361142952031231</v>
      </c>
      <c r="P147" s="21">
        <f t="shared" si="33"/>
        <v>0.47015796071572735</v>
      </c>
      <c r="Q147" s="21">
        <f t="shared" si="34"/>
        <v>0.19678581666109618</v>
      </c>
      <c r="R147" s="25">
        <v>1</v>
      </c>
      <c r="S147" s="3">
        <v>0.375</v>
      </c>
      <c r="T147" s="3">
        <v>0</v>
      </c>
      <c r="U147" s="3">
        <v>0.25</v>
      </c>
      <c r="V147" s="3">
        <v>0.25</v>
      </c>
      <c r="W147" s="3">
        <v>0.25</v>
      </c>
      <c r="X147" s="3">
        <v>0</v>
      </c>
      <c r="Y147" s="3">
        <v>0</v>
      </c>
      <c r="Z147" s="3">
        <v>0</v>
      </c>
      <c r="AA147" s="3">
        <v>0.125</v>
      </c>
      <c r="AB147" s="52">
        <f t="shared" si="31"/>
        <v>-0.75468655411328589</v>
      </c>
      <c r="AC147" s="21">
        <f t="shared" si="31"/>
        <v>-0.55343680634974302</v>
      </c>
      <c r="AD147" s="21" t="str">
        <f t="shared" si="31"/>
        <v>na</v>
      </c>
      <c r="AE147" s="21">
        <f t="shared" si="31"/>
        <v>-0.56693526504120018</v>
      </c>
      <c r="AF147" s="21">
        <f t="shared" si="31"/>
        <v>-0.5147109359320019</v>
      </c>
      <c r="AG147" s="21">
        <f t="shared" si="31"/>
        <v>-0.28682559065509877</v>
      </c>
      <c r="AH147" s="21" t="str">
        <f t="shared" si="31"/>
        <v>na</v>
      </c>
      <c r="AI147" s="21" t="str">
        <f t="shared" si="31"/>
        <v>na</v>
      </c>
      <c r="AJ147" s="21" t="str">
        <f t="shared" si="31"/>
        <v>na</v>
      </c>
      <c r="AK147" s="21">
        <f t="shared" si="31"/>
        <v>-0.17286116602594814</v>
      </c>
      <c r="AL147" s="52">
        <f t="shared" si="32"/>
        <v>0.17518624298837165</v>
      </c>
      <c r="AM147" s="21">
        <f t="shared" si="32"/>
        <v>9.4211268451524346E-2</v>
      </c>
      <c r="AN147" s="21" t="str">
        <f t="shared" si="32"/>
        <v>na</v>
      </c>
      <c r="AO147" s="21">
        <f t="shared" si="32"/>
        <v>9.8862984859303338E-2</v>
      </c>
      <c r="AP147" s="21">
        <f t="shared" si="32"/>
        <v>8.1487982473343906E-2</v>
      </c>
      <c r="AQ147" s="21">
        <f t="shared" si="32"/>
        <v>2.5304780077113405E-2</v>
      </c>
      <c r="AR147" s="21" t="str">
        <f t="shared" si="32"/>
        <v>na</v>
      </c>
      <c r="AS147" s="21" t="str">
        <f t="shared" si="32"/>
        <v>na</v>
      </c>
      <c r="AT147" s="21" t="str">
        <f t="shared" si="32"/>
        <v>na</v>
      </c>
      <c r="AU147" s="53">
        <f t="shared" si="32"/>
        <v>9.1909763884851503E-3</v>
      </c>
    </row>
    <row r="148" spans="1:47" ht="16.5" x14ac:dyDescent="0.35">
      <c r="A148" s="1" t="s">
        <v>58</v>
      </c>
      <c r="B148" s="48"/>
      <c r="C148">
        <v>1</v>
      </c>
      <c r="D148">
        <v>1</v>
      </c>
      <c r="E148">
        <v>1</v>
      </c>
      <c r="G148" s="49"/>
      <c r="H148" t="s">
        <v>245</v>
      </c>
      <c r="I148" t="s">
        <v>246</v>
      </c>
      <c r="J148" s="19">
        <v>18</v>
      </c>
      <c r="K148" s="34"/>
      <c r="L148" s="21">
        <v>10.175937091229912</v>
      </c>
      <c r="M148" s="61">
        <v>25.651</v>
      </c>
      <c r="N148" s="21">
        <v>0.35134482758620694</v>
      </c>
      <c r="O148" s="21">
        <v>0.76569897342114401</v>
      </c>
      <c r="P148" s="21">
        <f t="shared" si="33"/>
        <v>3.4527024335578096E-2</v>
      </c>
      <c r="Q148" s="21">
        <f t="shared" si="34"/>
        <v>7.5246040394752287E-2</v>
      </c>
      <c r="R148" s="25">
        <v>1</v>
      </c>
      <c r="S148">
        <v>1</v>
      </c>
      <c r="T148" s="3">
        <v>0.25</v>
      </c>
      <c r="U148">
        <v>0.375</v>
      </c>
      <c r="V148">
        <v>1</v>
      </c>
      <c r="W148">
        <v>0.25</v>
      </c>
      <c r="X148">
        <v>0.25</v>
      </c>
      <c r="Y148">
        <v>0</v>
      </c>
      <c r="Z148">
        <v>0</v>
      </c>
      <c r="AA148">
        <v>0</v>
      </c>
      <c r="AB148" s="52">
        <f t="shared" si="31"/>
        <v>-3.3660129475004505</v>
      </c>
      <c r="AC148" s="21">
        <f t="shared" si="31"/>
        <v>-6.5824253195564362</v>
      </c>
      <c r="AD148" s="21">
        <f t="shared" si="31"/>
        <v>-2.4480094163639641</v>
      </c>
      <c r="AE148" s="21">
        <f t="shared" si="31"/>
        <v>-3.7929219066956295</v>
      </c>
      <c r="AF148" s="21">
        <f t="shared" si="31"/>
        <v>-9.1827456849436544</v>
      </c>
      <c r="AG148" s="21">
        <f t="shared" si="31"/>
        <v>-1.2792842890302798</v>
      </c>
      <c r="AH148" s="21">
        <f t="shared" si="31"/>
        <v>-1.624971767758838</v>
      </c>
      <c r="AI148" s="21" t="str">
        <f t="shared" si="31"/>
        <v>na</v>
      </c>
      <c r="AJ148" s="21" t="str">
        <f t="shared" si="31"/>
        <v>na</v>
      </c>
      <c r="AK148" s="21" t="str">
        <f t="shared" si="31"/>
        <v>na</v>
      </c>
      <c r="AL148" s="52">
        <f t="shared" si="32"/>
        <v>4.7495121278633787</v>
      </c>
      <c r="AM148" s="21">
        <f t="shared" si="32"/>
        <v>18.163072552184694</v>
      </c>
      <c r="AN148" s="21">
        <f t="shared" si="32"/>
        <v>2.5121386461426138</v>
      </c>
      <c r="AO148" s="21">
        <f t="shared" si="32"/>
        <v>6.0306654766191015</v>
      </c>
      <c r="AP148" s="21">
        <f t="shared" si="32"/>
        <v>35.347813109544688</v>
      </c>
      <c r="AQ148" s="21">
        <f t="shared" si="32"/>
        <v>0.68604336629984852</v>
      </c>
      <c r="AR148" s="21">
        <f t="shared" si="32"/>
        <v>1.1069017563153654</v>
      </c>
      <c r="AS148" s="21" t="str">
        <f t="shared" si="32"/>
        <v>na</v>
      </c>
      <c r="AT148" s="21" t="str">
        <f t="shared" si="32"/>
        <v>na</v>
      </c>
      <c r="AU148" s="53" t="str">
        <f t="shared" si="32"/>
        <v>na</v>
      </c>
    </row>
    <row r="149" spans="1:47" ht="16.5" x14ac:dyDescent="0.35">
      <c r="A149" s="1" t="s">
        <v>59</v>
      </c>
      <c r="B149" s="48">
        <v>1</v>
      </c>
      <c r="C149">
        <v>1</v>
      </c>
      <c r="D149">
        <v>1</v>
      </c>
      <c r="E149">
        <v>1</v>
      </c>
      <c r="G149" s="49">
        <v>1</v>
      </c>
      <c r="H149" t="s">
        <v>245</v>
      </c>
      <c r="I149" t="s">
        <v>246</v>
      </c>
      <c r="J149" s="19">
        <v>2</v>
      </c>
      <c r="K149" s="34"/>
      <c r="L149" s="21">
        <v>48.465461516728077</v>
      </c>
      <c r="M149" s="61">
        <v>25.651</v>
      </c>
      <c r="N149" s="21">
        <v>8.389344827586207</v>
      </c>
      <c r="O149" s="21">
        <v>4.07890256176516</v>
      </c>
      <c r="P149" s="21">
        <f t="shared" si="33"/>
        <v>0.17309945196107512</v>
      </c>
      <c r="Q149" s="21">
        <f t="shared" si="34"/>
        <v>8.4161017642580507E-2</v>
      </c>
      <c r="R149" s="25">
        <v>1</v>
      </c>
      <c r="S149">
        <v>0.125</v>
      </c>
      <c r="T149">
        <v>0</v>
      </c>
      <c r="U149">
        <v>0.375</v>
      </c>
      <c r="V149">
        <v>0.15</v>
      </c>
      <c r="W149">
        <v>1</v>
      </c>
      <c r="X149">
        <v>0</v>
      </c>
      <c r="Y149">
        <v>1</v>
      </c>
      <c r="Z149">
        <v>0</v>
      </c>
      <c r="AA149">
        <v>0</v>
      </c>
      <c r="AB149" s="52">
        <f t="shared" si="31"/>
        <v>-1.7538889828299702</v>
      </c>
      <c r="AC149" s="21">
        <f t="shared" si="31"/>
        <v>-0.42872841802510381</v>
      </c>
      <c r="AD149" s="21" t="str">
        <f t="shared" si="31"/>
        <v>na</v>
      </c>
      <c r="AE149" s="21">
        <f t="shared" si="31"/>
        <v>-1.9763334391888931</v>
      </c>
      <c r="AF149" s="21">
        <f t="shared" si="31"/>
        <v>-0.71771187782767587</v>
      </c>
      <c r="AG149" s="21">
        <f t="shared" si="31"/>
        <v>-2.6663267853486219</v>
      </c>
      <c r="AH149" s="21" t="str">
        <f t="shared" si="31"/>
        <v>na</v>
      </c>
      <c r="AI149" s="21">
        <f t="shared" si="31"/>
        <v>-2.2041210205679316</v>
      </c>
      <c r="AJ149" s="21" t="str">
        <f t="shared" si="31"/>
        <v>na</v>
      </c>
      <c r="AK149" s="21" t="str">
        <f t="shared" si="31"/>
        <v>na</v>
      </c>
      <c r="AL149" s="52">
        <f t="shared" si="32"/>
        <v>0.23639080008198463</v>
      </c>
      <c r="AM149" s="21">
        <f t="shared" si="32"/>
        <v>1.4125079906133401E-2</v>
      </c>
      <c r="AN149" s="21" t="str">
        <f t="shared" si="32"/>
        <v>na</v>
      </c>
      <c r="AO149" s="21">
        <f t="shared" si="32"/>
        <v>0.30015584730933442</v>
      </c>
      <c r="AP149" s="21">
        <f t="shared" si="32"/>
        <v>3.9584634365832511E-2</v>
      </c>
      <c r="AQ149" s="21">
        <f t="shared" si="32"/>
        <v>0.54632757516007069</v>
      </c>
      <c r="AR149" s="21" t="str">
        <f t="shared" si="32"/>
        <v>na</v>
      </c>
      <c r="AS149" s="21">
        <f t="shared" si="32"/>
        <v>0.3733337419594579</v>
      </c>
      <c r="AT149" s="21" t="str">
        <f t="shared" si="32"/>
        <v>na</v>
      </c>
      <c r="AU149" s="53" t="str">
        <f t="shared" si="32"/>
        <v>na</v>
      </c>
    </row>
    <row r="150" spans="1:47" ht="16.5" x14ac:dyDescent="0.35">
      <c r="A150" s="1" t="s">
        <v>14</v>
      </c>
      <c r="B150" s="48">
        <v>1</v>
      </c>
      <c r="C150">
        <v>1</v>
      </c>
      <c r="G150" s="49"/>
      <c r="H150" t="s">
        <v>245</v>
      </c>
      <c r="I150" t="s">
        <v>246</v>
      </c>
      <c r="J150" s="19">
        <v>15</v>
      </c>
      <c r="K150" s="34"/>
      <c r="L150" s="21">
        <v>15.309014695788882</v>
      </c>
      <c r="M150" s="61">
        <v>25.651</v>
      </c>
      <c r="N150" s="21">
        <v>2.850931034482759</v>
      </c>
      <c r="O150" s="21">
        <v>2.961966290530623</v>
      </c>
      <c r="P150" s="21">
        <f t="shared" si="33"/>
        <v>0.18622563836632655</v>
      </c>
      <c r="Q150" s="21">
        <f t="shared" si="34"/>
        <v>0.19347857124635098</v>
      </c>
      <c r="R150" s="25">
        <v>1</v>
      </c>
      <c r="S150">
        <v>0</v>
      </c>
      <c r="T150">
        <v>0</v>
      </c>
      <c r="U150" s="3">
        <v>0.25</v>
      </c>
      <c r="V150">
        <v>0.1</v>
      </c>
      <c r="W150" s="3">
        <v>1</v>
      </c>
      <c r="X150" s="3">
        <v>1</v>
      </c>
      <c r="Y150">
        <v>1</v>
      </c>
      <c r="Z150">
        <v>0</v>
      </c>
      <c r="AA150">
        <v>0</v>
      </c>
      <c r="AB150" s="52">
        <f t="shared" si="31"/>
        <v>-1.6807962309953379</v>
      </c>
      <c r="AC150" s="21" t="str">
        <f t="shared" si="31"/>
        <v>na</v>
      </c>
      <c r="AD150" s="21" t="str">
        <f t="shared" si="31"/>
        <v>na</v>
      </c>
      <c r="AE150" s="21">
        <f t="shared" si="31"/>
        <v>-1.2626469247477172</v>
      </c>
      <c r="AF150" s="21">
        <f t="shared" si="31"/>
        <v>-0.45853431279589379</v>
      </c>
      <c r="AG150" s="21">
        <f t="shared" si="31"/>
        <v>-2.5552084854223298</v>
      </c>
      <c r="AH150" s="21">
        <f t="shared" si="31"/>
        <v>-3.2456754805427215</v>
      </c>
      <c r="AI150" s="21">
        <f t="shared" si="31"/>
        <v>-2.1122649952738346</v>
      </c>
      <c r="AJ150" s="21" t="str">
        <f t="shared" si="31"/>
        <v>na</v>
      </c>
      <c r="AK150" s="21" t="str">
        <f t="shared" si="31"/>
        <v>na</v>
      </c>
      <c r="AL150" s="52">
        <f t="shared" si="32"/>
        <v>1.0794109016420241</v>
      </c>
      <c r="AM150" s="21" t="str">
        <f t="shared" si="32"/>
        <v>na</v>
      </c>
      <c r="AN150" s="21" t="str">
        <f t="shared" si="32"/>
        <v>na</v>
      </c>
      <c r="AO150" s="21">
        <f t="shared" si="32"/>
        <v>0.60914476962146935</v>
      </c>
      <c r="AP150" s="21">
        <f t="shared" si="32"/>
        <v>8.0334177053279304E-2</v>
      </c>
      <c r="AQ150" s="21">
        <f t="shared" si="32"/>
        <v>2.4946484393255148</v>
      </c>
      <c r="AR150" s="21">
        <f t="shared" si="32"/>
        <v>4.0250090220563468</v>
      </c>
      <c r="AS150" s="21">
        <f t="shared" si="32"/>
        <v>1.7047216341841067</v>
      </c>
      <c r="AT150" s="21" t="str">
        <f t="shared" si="32"/>
        <v>na</v>
      </c>
      <c r="AU150" s="53" t="str">
        <f t="shared" si="32"/>
        <v>na</v>
      </c>
    </row>
    <row r="151" spans="1:47" ht="16.5" x14ac:dyDescent="0.35">
      <c r="A151" s="1" t="s">
        <v>60</v>
      </c>
      <c r="B151" s="48"/>
      <c r="D151">
        <v>1</v>
      </c>
      <c r="E151">
        <v>1</v>
      </c>
      <c r="F151">
        <v>1</v>
      </c>
      <c r="G151" s="49"/>
      <c r="H151" t="s">
        <v>245</v>
      </c>
      <c r="I151" t="s">
        <v>246</v>
      </c>
      <c r="J151" s="19">
        <v>4</v>
      </c>
      <c r="K151" s="34"/>
      <c r="L151" s="21">
        <v>79.443441563341707</v>
      </c>
      <c r="M151" s="61">
        <v>25.651</v>
      </c>
      <c r="N151" s="21">
        <v>8.034482758620691E-2</v>
      </c>
      <c r="O151" s="21">
        <v>0.35327368830776901</v>
      </c>
      <c r="P151" s="21">
        <f t="shared" si="33"/>
        <v>0.01</v>
      </c>
      <c r="Q151" s="21">
        <f t="shared" si="34"/>
        <v>4.4468578067089074E-3</v>
      </c>
      <c r="R151" s="25">
        <v>1</v>
      </c>
      <c r="S151">
        <v>0.25</v>
      </c>
      <c r="T151">
        <v>0.25</v>
      </c>
      <c r="U151">
        <v>0.25</v>
      </c>
      <c r="V151">
        <v>0.05</v>
      </c>
      <c r="W151">
        <v>1</v>
      </c>
      <c r="X151">
        <v>0</v>
      </c>
      <c r="Y151">
        <v>1</v>
      </c>
      <c r="Z151">
        <v>1</v>
      </c>
      <c r="AA151">
        <v>1</v>
      </c>
      <c r="AB151" s="52">
        <f t="shared" si="31"/>
        <v>-4.6051701859880909</v>
      </c>
      <c r="AC151" s="21">
        <f t="shared" si="31"/>
        <v>-2.2514165353719555</v>
      </c>
      <c r="AD151" s="21">
        <f t="shared" si="31"/>
        <v>-3.3492146807186116</v>
      </c>
      <c r="AE151" s="21">
        <f t="shared" si="31"/>
        <v>-3.4594937006934927</v>
      </c>
      <c r="AF151" s="21">
        <f t="shared" si="31"/>
        <v>-0.62816316088765811</v>
      </c>
      <c r="AG151" s="21">
        <f t="shared" si="31"/>
        <v>-7.0009497398042049</v>
      </c>
      <c r="AH151" s="21" t="str">
        <f t="shared" si="31"/>
        <v>na</v>
      </c>
      <c r="AI151" s="21">
        <f t="shared" si="31"/>
        <v>-5.7873403103605128</v>
      </c>
      <c r="AJ151" s="21">
        <f t="shared" si="31"/>
        <v>-6.2797775263473969</v>
      </c>
      <c r="AK151" s="21">
        <f t="shared" si="31"/>
        <v>-8.438524139687674</v>
      </c>
      <c r="AL151" s="52">
        <f t="shared" si="32"/>
        <v>0.19774544353087953</v>
      </c>
      <c r="AM151" s="21">
        <f t="shared" si="32"/>
        <v>4.7263602305652193E-2</v>
      </c>
      <c r="AN151" s="21">
        <f t="shared" si="32"/>
        <v>0.10459263128906024</v>
      </c>
      <c r="AO151" s="21">
        <f t="shared" si="32"/>
        <v>0.11159383554499319</v>
      </c>
      <c r="AP151" s="21">
        <f t="shared" si="32"/>
        <v>3.6792563072883568E-3</v>
      </c>
      <c r="AQ151" s="21">
        <f t="shared" si="32"/>
        <v>0.4570135074026147</v>
      </c>
      <c r="AR151" s="21" t="str">
        <f t="shared" si="32"/>
        <v>na</v>
      </c>
      <c r="AS151" s="21">
        <f t="shared" si="32"/>
        <v>0.31230084403966674</v>
      </c>
      <c r="AT151" s="21">
        <f t="shared" si="32"/>
        <v>0.36770846937560248</v>
      </c>
      <c r="AU151" s="53">
        <f t="shared" si="32"/>
        <v>0.66396947026703723</v>
      </c>
    </row>
    <row r="152" spans="1:47" ht="16.5" x14ac:dyDescent="0.35">
      <c r="A152" s="1" t="s">
        <v>85</v>
      </c>
      <c r="B152" s="48"/>
      <c r="G152" s="49">
        <v>1</v>
      </c>
      <c r="H152" t="s">
        <v>245</v>
      </c>
      <c r="I152" t="s">
        <v>246</v>
      </c>
      <c r="J152" s="19">
        <v>20</v>
      </c>
      <c r="K152" s="34"/>
      <c r="L152" s="21">
        <v>2.0164595033594575</v>
      </c>
      <c r="M152" s="61">
        <v>25.651</v>
      </c>
      <c r="N152" s="21">
        <v>0</v>
      </c>
      <c r="O152" s="21">
        <v>0</v>
      </c>
      <c r="P152" s="21">
        <f t="shared" si="33"/>
        <v>0.01</v>
      </c>
      <c r="Q152" s="21">
        <f t="shared" si="34"/>
        <v>0.01</v>
      </c>
      <c r="R152" s="25">
        <v>1</v>
      </c>
      <c r="S152" s="3">
        <v>1</v>
      </c>
      <c r="T152" s="3">
        <v>0.25</v>
      </c>
      <c r="U152" s="3">
        <v>0.375</v>
      </c>
      <c r="V152" s="3">
        <v>0.1</v>
      </c>
      <c r="W152" s="3">
        <v>0.05</v>
      </c>
      <c r="X152" s="3">
        <v>0.25</v>
      </c>
      <c r="Y152" s="3">
        <v>0</v>
      </c>
      <c r="Z152" s="3">
        <v>0</v>
      </c>
      <c r="AA152" s="3">
        <v>1</v>
      </c>
      <c r="AB152" s="52">
        <f t="shared" ref="AB152:AK177" si="35">IF(R152&gt;0,(R152/R$190)*LN($P152),"na")</f>
        <v>-4.6051701859880909</v>
      </c>
      <c r="AC152" s="21">
        <f t="shared" si="35"/>
        <v>-9.0056661414878221</v>
      </c>
      <c r="AD152" s="21">
        <f t="shared" si="35"/>
        <v>-3.3492146807186116</v>
      </c>
      <c r="AE152" s="21">
        <f t="shared" si="35"/>
        <v>-5.1892405510402382</v>
      </c>
      <c r="AF152" s="21">
        <f t="shared" si="35"/>
        <v>-1.2563263217753162</v>
      </c>
      <c r="AG152" s="21">
        <f t="shared" si="35"/>
        <v>-0.35004748699021027</v>
      </c>
      <c r="AH152" s="21">
        <f t="shared" si="35"/>
        <v>-2.2231856070287335</v>
      </c>
      <c r="AI152" s="21" t="str">
        <f t="shared" si="35"/>
        <v>na</v>
      </c>
      <c r="AJ152" s="21" t="str">
        <f t="shared" si="35"/>
        <v>na</v>
      </c>
      <c r="AK152" s="21">
        <f t="shared" si="35"/>
        <v>-8.438524139687674</v>
      </c>
      <c r="AL152" s="52">
        <f t="shared" ref="AL152:AU177" si="36">IF(R152&gt;0,(((R152/R$190)^2)*($Q152^2))/($P152^2),"na")</f>
        <v>1</v>
      </c>
      <c r="AM152" s="21">
        <f t="shared" si="36"/>
        <v>3.8241975308641978</v>
      </c>
      <c r="AN152" s="21">
        <f t="shared" si="36"/>
        <v>0.52892561983471076</v>
      </c>
      <c r="AO152" s="21">
        <f t="shared" si="36"/>
        <v>1.2697441998810231</v>
      </c>
      <c r="AP152" s="21">
        <f t="shared" si="36"/>
        <v>7.4424092744545325E-2</v>
      </c>
      <c r="AQ152" s="21">
        <f t="shared" si="36"/>
        <v>5.7778007326278608E-3</v>
      </c>
      <c r="AR152" s="21">
        <f t="shared" si="36"/>
        <v>0.23305588585017831</v>
      </c>
      <c r="AS152" s="21" t="str">
        <f t="shared" si="36"/>
        <v>na</v>
      </c>
      <c r="AT152" s="21" t="str">
        <f t="shared" si="36"/>
        <v>na</v>
      </c>
      <c r="AU152" s="53">
        <f t="shared" si="36"/>
        <v>3.3576979495021999</v>
      </c>
    </row>
    <row r="153" spans="1:47" ht="16.5" x14ac:dyDescent="0.35">
      <c r="A153" s="1" t="s">
        <v>183</v>
      </c>
      <c r="B153" s="48"/>
      <c r="D153">
        <v>1</v>
      </c>
      <c r="F153">
        <v>1</v>
      </c>
      <c r="G153" s="49"/>
      <c r="H153" t="s">
        <v>245</v>
      </c>
      <c r="I153" t="s">
        <v>246</v>
      </c>
      <c r="J153" s="19">
        <v>18</v>
      </c>
      <c r="K153" s="34"/>
      <c r="L153" s="21">
        <v>6.9015332772600635E-2</v>
      </c>
      <c r="M153" s="61">
        <v>25.651</v>
      </c>
      <c r="N153" s="21">
        <v>0</v>
      </c>
      <c r="O153" s="21">
        <v>0</v>
      </c>
      <c r="P153" s="21">
        <f t="shared" si="33"/>
        <v>0.01</v>
      </c>
      <c r="Q153" s="21">
        <f t="shared" si="34"/>
        <v>0.01</v>
      </c>
      <c r="R153" s="23">
        <v>1</v>
      </c>
      <c r="S153">
        <v>0</v>
      </c>
      <c r="T153">
        <v>0.125</v>
      </c>
      <c r="U153">
        <v>0.25</v>
      </c>
      <c r="V153">
        <v>1</v>
      </c>
      <c r="W153">
        <v>0.25</v>
      </c>
      <c r="X153" s="3">
        <v>0.25</v>
      </c>
      <c r="Y153">
        <v>1</v>
      </c>
      <c r="Z153">
        <v>0</v>
      </c>
      <c r="AA153">
        <v>0.25</v>
      </c>
      <c r="AB153" s="52">
        <f t="shared" si="35"/>
        <v>-4.6051701859880909</v>
      </c>
      <c r="AC153" s="21" t="str">
        <f t="shared" si="35"/>
        <v>na</v>
      </c>
      <c r="AD153" s="21">
        <f t="shared" si="35"/>
        <v>-1.6746073403593058</v>
      </c>
      <c r="AE153" s="21">
        <f t="shared" si="35"/>
        <v>-3.4594937006934927</v>
      </c>
      <c r="AF153" s="21">
        <f t="shared" si="35"/>
        <v>-12.56326321775316</v>
      </c>
      <c r="AG153" s="21">
        <f t="shared" si="35"/>
        <v>-1.7502374349510512</v>
      </c>
      <c r="AH153" s="21">
        <f t="shared" si="35"/>
        <v>-2.2231856070287335</v>
      </c>
      <c r="AI153" s="21">
        <f t="shared" si="35"/>
        <v>-5.7873403103605128</v>
      </c>
      <c r="AJ153" s="21" t="str">
        <f t="shared" si="35"/>
        <v>na</v>
      </c>
      <c r="AK153" s="21">
        <f t="shared" si="35"/>
        <v>-2.1096310349219185</v>
      </c>
      <c r="AL153" s="52">
        <f t="shared" si="36"/>
        <v>1</v>
      </c>
      <c r="AM153" s="21" t="str">
        <f t="shared" si="36"/>
        <v>na</v>
      </c>
      <c r="AN153" s="21">
        <f t="shared" si="36"/>
        <v>0.13223140495867769</v>
      </c>
      <c r="AO153" s="21">
        <f t="shared" si="36"/>
        <v>0.56433075550267697</v>
      </c>
      <c r="AP153" s="21">
        <f t="shared" si="36"/>
        <v>7.4424092744545316</v>
      </c>
      <c r="AQ153" s="21">
        <f t="shared" si="36"/>
        <v>0.14444501831569651</v>
      </c>
      <c r="AR153" s="21">
        <f t="shared" si="36"/>
        <v>0.23305588585017831</v>
      </c>
      <c r="AS153" s="21">
        <f t="shared" si="36"/>
        <v>1.5793074088753833</v>
      </c>
      <c r="AT153" s="21" t="str">
        <f t="shared" si="36"/>
        <v>na</v>
      </c>
      <c r="AU153" s="53">
        <f t="shared" si="36"/>
        <v>0.20985612184388749</v>
      </c>
    </row>
    <row r="154" spans="1:47" ht="16.5" x14ac:dyDescent="0.35">
      <c r="A154" s="1" t="s">
        <v>61</v>
      </c>
      <c r="B154" s="48">
        <v>1</v>
      </c>
      <c r="D154">
        <v>1</v>
      </c>
      <c r="E154">
        <v>1</v>
      </c>
      <c r="F154">
        <v>1</v>
      </c>
      <c r="G154" s="49">
        <v>1</v>
      </c>
      <c r="H154" t="s">
        <v>245</v>
      </c>
      <c r="I154" t="s">
        <v>246</v>
      </c>
      <c r="J154" s="19">
        <v>9</v>
      </c>
      <c r="K154" s="34"/>
      <c r="L154" s="21">
        <v>14.130816966770302</v>
      </c>
      <c r="M154" s="61">
        <v>25.651</v>
      </c>
      <c r="N154" s="21">
        <v>0</v>
      </c>
      <c r="O154" s="21">
        <v>0</v>
      </c>
      <c r="P154" s="21">
        <f t="shared" si="33"/>
        <v>0.01</v>
      </c>
      <c r="Q154" s="21">
        <f t="shared" si="34"/>
        <v>0.01</v>
      </c>
      <c r="R154" s="25">
        <v>1</v>
      </c>
      <c r="S154">
        <v>0</v>
      </c>
      <c r="T154">
        <v>0.25</v>
      </c>
      <c r="U154">
        <v>0.25</v>
      </c>
      <c r="V154">
        <v>0.15</v>
      </c>
      <c r="W154">
        <v>1</v>
      </c>
      <c r="X154">
        <v>0</v>
      </c>
      <c r="Y154">
        <v>1</v>
      </c>
      <c r="Z154">
        <v>0</v>
      </c>
      <c r="AA154">
        <v>0</v>
      </c>
      <c r="AB154" s="52">
        <f t="shared" si="35"/>
        <v>-4.6051701859880909</v>
      </c>
      <c r="AC154" s="21" t="str">
        <f t="shared" si="35"/>
        <v>na</v>
      </c>
      <c r="AD154" s="21">
        <f t="shared" si="35"/>
        <v>-3.3492146807186116</v>
      </c>
      <c r="AE154" s="21">
        <f t="shared" si="35"/>
        <v>-3.4594937006934927</v>
      </c>
      <c r="AF154" s="21">
        <f t="shared" si="35"/>
        <v>-1.8844894826629741</v>
      </c>
      <c r="AG154" s="21">
        <f t="shared" si="35"/>
        <v>-7.0009497398042049</v>
      </c>
      <c r="AH154" s="21" t="str">
        <f t="shared" si="35"/>
        <v>na</v>
      </c>
      <c r="AI154" s="21">
        <f t="shared" si="35"/>
        <v>-5.7873403103605128</v>
      </c>
      <c r="AJ154" s="21" t="str">
        <f t="shared" si="35"/>
        <v>na</v>
      </c>
      <c r="AK154" s="21" t="str">
        <f t="shared" si="35"/>
        <v>na</v>
      </c>
      <c r="AL154" s="52">
        <f t="shared" si="36"/>
        <v>1</v>
      </c>
      <c r="AM154" s="21" t="str">
        <f t="shared" si="36"/>
        <v>na</v>
      </c>
      <c r="AN154" s="21">
        <f t="shared" si="36"/>
        <v>0.52892561983471076</v>
      </c>
      <c r="AO154" s="21">
        <f t="shared" si="36"/>
        <v>0.56433075550267697</v>
      </c>
      <c r="AP154" s="21">
        <f t="shared" si="36"/>
        <v>0.16745420867522695</v>
      </c>
      <c r="AQ154" s="21">
        <f t="shared" si="36"/>
        <v>2.3111202930511441</v>
      </c>
      <c r="AR154" s="21" t="str">
        <f t="shared" si="36"/>
        <v>na</v>
      </c>
      <c r="AS154" s="21">
        <f t="shared" si="36"/>
        <v>1.5793074088753833</v>
      </c>
      <c r="AT154" s="21" t="str">
        <f t="shared" si="36"/>
        <v>na</v>
      </c>
      <c r="AU154" s="53" t="str">
        <f t="shared" si="36"/>
        <v>na</v>
      </c>
    </row>
    <row r="155" spans="1:47" ht="16.5" x14ac:dyDescent="0.35">
      <c r="A155" s="1" t="s">
        <v>98</v>
      </c>
      <c r="B155" s="48">
        <v>1</v>
      </c>
      <c r="C155">
        <v>1</v>
      </c>
      <c r="D155">
        <v>1</v>
      </c>
      <c r="G155" s="49">
        <v>1</v>
      </c>
      <c r="H155" t="s">
        <v>245</v>
      </c>
      <c r="I155" t="s">
        <v>246</v>
      </c>
      <c r="J155" s="19">
        <v>3</v>
      </c>
      <c r="K155" s="34"/>
      <c r="L155" s="21">
        <v>4.0721271619789698</v>
      </c>
      <c r="M155" s="61">
        <v>25.651</v>
      </c>
      <c r="N155" s="21">
        <v>0.12051724137931036</v>
      </c>
      <c r="O155" s="21">
        <v>0.75606818540738885</v>
      </c>
      <c r="P155" s="21">
        <f t="shared" si="33"/>
        <v>2.9595647823714193E-2</v>
      </c>
      <c r="Q155" s="21">
        <f t="shared" si="34"/>
        <v>0.18566910003860373</v>
      </c>
      <c r="R155" s="23">
        <v>1</v>
      </c>
      <c r="S155">
        <v>0.25</v>
      </c>
      <c r="T155">
        <v>0</v>
      </c>
      <c r="U155">
        <v>1</v>
      </c>
      <c r="V155">
        <v>0.3</v>
      </c>
      <c r="W155">
        <v>0.25</v>
      </c>
      <c r="X155">
        <v>0.25</v>
      </c>
      <c r="Y155">
        <v>0</v>
      </c>
      <c r="Z155">
        <v>0</v>
      </c>
      <c r="AA155">
        <v>0.125</v>
      </c>
      <c r="AB155" s="52">
        <f t="shared" si="35"/>
        <v>-3.5201279614451595</v>
      </c>
      <c r="AC155" s="21">
        <f t="shared" si="35"/>
        <v>-1.7209514478176335</v>
      </c>
      <c r="AD155" s="21" t="str">
        <f t="shared" si="35"/>
        <v>na</v>
      </c>
      <c r="AE155" s="21">
        <f t="shared" si="35"/>
        <v>-10.577555240244967</v>
      </c>
      <c r="AF155" s="21">
        <f t="shared" si="35"/>
        <v>-2.8809550366477654</v>
      </c>
      <c r="AG155" s="21">
        <f t="shared" si="35"/>
        <v>-1.3378571225630664</v>
      </c>
      <c r="AH155" s="21">
        <f t="shared" si="35"/>
        <v>-1.6993721193183526</v>
      </c>
      <c r="AI155" s="21" t="str">
        <f t="shared" si="35"/>
        <v>na</v>
      </c>
      <c r="AJ155" s="21" t="str">
        <f t="shared" si="35"/>
        <v>na</v>
      </c>
      <c r="AK155" s="21">
        <f t="shared" si="35"/>
        <v>-0.80628629284498055</v>
      </c>
      <c r="AL155" s="52">
        <f t="shared" si="36"/>
        <v>39.357142857142861</v>
      </c>
      <c r="AM155" s="21">
        <f t="shared" si="36"/>
        <v>9.4068430335097002</v>
      </c>
      <c r="AN155" s="21" t="str">
        <f t="shared" si="36"/>
        <v>na</v>
      </c>
      <c r="AO155" s="21">
        <f t="shared" si="36"/>
        <v>355.36713860797147</v>
      </c>
      <c r="AP155" s="21">
        <f t="shared" si="36"/>
        <v>26.362076851442872</v>
      </c>
      <c r="AQ155" s="21">
        <f t="shared" si="36"/>
        <v>5.6849432208534845</v>
      </c>
      <c r="AR155" s="21">
        <f t="shared" si="36"/>
        <v>9.1724137931034484</v>
      </c>
      <c r="AS155" s="21" t="str">
        <f t="shared" si="36"/>
        <v>na</v>
      </c>
      <c r="AT155" s="21" t="str">
        <f t="shared" si="36"/>
        <v>na</v>
      </c>
      <c r="AU155" s="53">
        <f t="shared" si="36"/>
        <v>2.0648343417139645</v>
      </c>
    </row>
    <row r="156" spans="1:47" ht="16.5" x14ac:dyDescent="0.35">
      <c r="A156" s="1" t="s">
        <v>107</v>
      </c>
      <c r="B156" s="48"/>
      <c r="D156">
        <v>1</v>
      </c>
      <c r="G156" s="49"/>
      <c r="H156" t="s">
        <v>245</v>
      </c>
      <c r="I156" t="s">
        <v>246</v>
      </c>
      <c r="J156" s="19">
        <v>18</v>
      </c>
      <c r="K156" s="34"/>
      <c r="L156" s="21">
        <v>3.0015401366625745</v>
      </c>
      <c r="M156" s="61">
        <v>25.651</v>
      </c>
      <c r="N156" s="21">
        <v>0.31117241379310345</v>
      </c>
      <c r="O156" s="21">
        <v>0.62908548775434325</v>
      </c>
      <c r="P156" s="21">
        <f t="shared" si="33"/>
        <v>0.10367091547178091</v>
      </c>
      <c r="Q156" s="21">
        <f t="shared" si="34"/>
        <v>0.20958756475394866</v>
      </c>
      <c r="R156" s="23">
        <v>1</v>
      </c>
      <c r="S156">
        <v>1</v>
      </c>
      <c r="T156">
        <v>0.25</v>
      </c>
      <c r="U156">
        <v>0.25</v>
      </c>
      <c r="V156">
        <v>0.3</v>
      </c>
      <c r="W156">
        <v>0.25</v>
      </c>
      <c r="X156">
        <v>0</v>
      </c>
      <c r="Y156">
        <v>0</v>
      </c>
      <c r="Z156">
        <v>0</v>
      </c>
      <c r="AA156">
        <v>0</v>
      </c>
      <c r="AB156" s="52">
        <f t="shared" si="35"/>
        <v>-2.2665336710525485</v>
      </c>
      <c r="AC156" s="21">
        <f t="shared" si="35"/>
        <v>-4.4323325122805395</v>
      </c>
      <c r="AD156" s="21">
        <f t="shared" si="35"/>
        <v>-1.6483881244018534</v>
      </c>
      <c r="AE156" s="21">
        <f t="shared" si="35"/>
        <v>-1.7026643187419146</v>
      </c>
      <c r="AF156" s="21">
        <f t="shared" si="35"/>
        <v>-1.8549841559367179</v>
      </c>
      <c r="AG156" s="21">
        <f t="shared" si="35"/>
        <v>-0.86141704181167922</v>
      </c>
      <c r="AH156" s="21" t="str">
        <f t="shared" si="35"/>
        <v>na</v>
      </c>
      <c r="AI156" s="21" t="str">
        <f t="shared" si="35"/>
        <v>na</v>
      </c>
      <c r="AJ156" s="21" t="str">
        <f t="shared" si="35"/>
        <v>na</v>
      </c>
      <c r="AK156" s="21" t="str">
        <f t="shared" si="35"/>
        <v>na</v>
      </c>
      <c r="AL156" s="52">
        <f t="shared" si="36"/>
        <v>4.0871178054041151</v>
      </c>
      <c r="AM156" s="21">
        <f t="shared" si="36"/>
        <v>15.629945819777511</v>
      </c>
      <c r="AN156" s="21">
        <f t="shared" si="36"/>
        <v>2.1617813185608541</v>
      </c>
      <c r="AO156" s="21">
        <f t="shared" si="36"/>
        <v>2.3064862789521472</v>
      </c>
      <c r="AP156" s="21">
        <f t="shared" si="36"/>
        <v>2.7376203114655051</v>
      </c>
      <c r="AQ156" s="21">
        <f t="shared" si="36"/>
        <v>0.59036380626000662</v>
      </c>
      <c r="AR156" s="21" t="str">
        <f t="shared" si="36"/>
        <v>na</v>
      </c>
      <c r="AS156" s="21" t="str">
        <f t="shared" si="36"/>
        <v>na</v>
      </c>
      <c r="AT156" s="21" t="str">
        <f t="shared" si="36"/>
        <v>na</v>
      </c>
      <c r="AU156" s="53" t="str">
        <f t="shared" si="36"/>
        <v>na</v>
      </c>
    </row>
    <row r="157" spans="1:47" ht="16.5" x14ac:dyDescent="0.35">
      <c r="A157" s="1" t="s">
        <v>108</v>
      </c>
      <c r="B157" s="48">
        <v>1</v>
      </c>
      <c r="D157">
        <v>1</v>
      </c>
      <c r="E157">
        <v>1</v>
      </c>
      <c r="F157">
        <v>1</v>
      </c>
      <c r="G157" s="49">
        <v>1</v>
      </c>
      <c r="H157" t="s">
        <v>245</v>
      </c>
      <c r="I157" t="s">
        <v>246</v>
      </c>
      <c r="J157" s="19">
        <v>2</v>
      </c>
      <c r="K157" s="34"/>
      <c r="L157" s="21">
        <v>136.50153655869653</v>
      </c>
      <c r="M157" s="61">
        <v>25.651</v>
      </c>
      <c r="N157" s="21">
        <v>0</v>
      </c>
      <c r="O157" s="21">
        <v>0</v>
      </c>
      <c r="P157" s="21">
        <f t="shared" si="33"/>
        <v>0.01</v>
      </c>
      <c r="Q157" s="21">
        <f t="shared" si="34"/>
        <v>0.01</v>
      </c>
      <c r="R157" s="23">
        <v>1</v>
      </c>
      <c r="S157">
        <v>0.125</v>
      </c>
      <c r="T157">
        <v>0.125</v>
      </c>
      <c r="U157">
        <v>0.125</v>
      </c>
      <c r="V157">
        <v>0.15</v>
      </c>
      <c r="W157">
        <v>1</v>
      </c>
      <c r="X157">
        <v>0</v>
      </c>
      <c r="Y157">
        <v>1</v>
      </c>
      <c r="Z157">
        <v>0</v>
      </c>
      <c r="AA157">
        <v>1</v>
      </c>
      <c r="AB157" s="52">
        <f t="shared" si="35"/>
        <v>-4.6051701859880909</v>
      </c>
      <c r="AC157" s="21">
        <f t="shared" si="35"/>
        <v>-1.1257082676859778</v>
      </c>
      <c r="AD157" s="21">
        <f t="shared" si="35"/>
        <v>-1.6746073403593058</v>
      </c>
      <c r="AE157" s="21">
        <f t="shared" si="35"/>
        <v>-1.7297468503467464</v>
      </c>
      <c r="AF157" s="21">
        <f t="shared" si="35"/>
        <v>-1.8844894826629741</v>
      </c>
      <c r="AG157" s="21">
        <f t="shared" si="35"/>
        <v>-7.0009497398042049</v>
      </c>
      <c r="AH157" s="21" t="str">
        <f t="shared" si="35"/>
        <v>na</v>
      </c>
      <c r="AI157" s="21">
        <f t="shared" si="35"/>
        <v>-5.7873403103605128</v>
      </c>
      <c r="AJ157" s="21" t="str">
        <f t="shared" si="35"/>
        <v>na</v>
      </c>
      <c r="AK157" s="21">
        <f t="shared" si="35"/>
        <v>-8.438524139687674</v>
      </c>
      <c r="AL157" s="52">
        <f t="shared" si="36"/>
        <v>1</v>
      </c>
      <c r="AM157" s="21">
        <f t="shared" si="36"/>
        <v>5.975308641975309E-2</v>
      </c>
      <c r="AN157" s="21">
        <f t="shared" si="36"/>
        <v>0.13223140495867769</v>
      </c>
      <c r="AO157" s="21">
        <f t="shared" si="36"/>
        <v>0.14108268887566924</v>
      </c>
      <c r="AP157" s="21">
        <f t="shared" si="36"/>
        <v>0.16745420867522695</v>
      </c>
      <c r="AQ157" s="21">
        <f t="shared" si="36"/>
        <v>2.3111202930511441</v>
      </c>
      <c r="AR157" s="21" t="str">
        <f t="shared" si="36"/>
        <v>na</v>
      </c>
      <c r="AS157" s="21">
        <f t="shared" si="36"/>
        <v>1.5793074088753833</v>
      </c>
      <c r="AT157" s="21" t="str">
        <f t="shared" si="36"/>
        <v>na</v>
      </c>
      <c r="AU157" s="53">
        <f t="shared" si="36"/>
        <v>3.3576979495021999</v>
      </c>
    </row>
    <row r="158" spans="1:47" ht="16.5" x14ac:dyDescent="0.35">
      <c r="A158" s="1" t="s">
        <v>109</v>
      </c>
      <c r="B158" s="48"/>
      <c r="D158">
        <v>1</v>
      </c>
      <c r="G158" s="49"/>
      <c r="H158" t="s">
        <v>245</v>
      </c>
      <c r="I158" t="s">
        <v>246</v>
      </c>
      <c r="J158" s="19">
        <v>9</v>
      </c>
      <c r="K158" s="34"/>
      <c r="L158" s="21">
        <v>0.12971333911130001</v>
      </c>
      <c r="M158" s="61">
        <v>25.651</v>
      </c>
      <c r="N158" s="21">
        <v>0</v>
      </c>
      <c r="O158" s="21">
        <v>0</v>
      </c>
      <c r="P158" s="21">
        <f t="shared" si="33"/>
        <v>0.01</v>
      </c>
      <c r="Q158" s="21">
        <f t="shared" si="34"/>
        <v>0.01</v>
      </c>
      <c r="R158" s="23">
        <v>1</v>
      </c>
      <c r="S158">
        <v>0.25</v>
      </c>
      <c r="T158">
        <v>0</v>
      </c>
      <c r="U158">
        <v>0.375</v>
      </c>
      <c r="V158">
        <v>1</v>
      </c>
      <c r="W158">
        <v>1</v>
      </c>
      <c r="X158">
        <v>0</v>
      </c>
      <c r="Y158">
        <v>1</v>
      </c>
      <c r="Z158">
        <v>1</v>
      </c>
      <c r="AA158">
        <v>0</v>
      </c>
      <c r="AB158" s="52">
        <f t="shared" si="35"/>
        <v>-4.6051701859880909</v>
      </c>
      <c r="AC158" s="21">
        <f t="shared" si="35"/>
        <v>-2.2514165353719555</v>
      </c>
      <c r="AD158" s="21" t="str">
        <f t="shared" si="35"/>
        <v>na</v>
      </c>
      <c r="AE158" s="21">
        <f t="shared" si="35"/>
        <v>-5.1892405510402382</v>
      </c>
      <c r="AF158" s="21">
        <f t="shared" si="35"/>
        <v>-12.56326321775316</v>
      </c>
      <c r="AG158" s="21">
        <f t="shared" si="35"/>
        <v>-7.0009497398042049</v>
      </c>
      <c r="AH158" s="21" t="str">
        <f t="shared" si="35"/>
        <v>na</v>
      </c>
      <c r="AI158" s="21">
        <f t="shared" si="35"/>
        <v>-5.7873403103605128</v>
      </c>
      <c r="AJ158" s="21">
        <f t="shared" si="35"/>
        <v>-6.2797775263473969</v>
      </c>
      <c r="AK158" s="21" t="str">
        <f t="shared" si="35"/>
        <v>na</v>
      </c>
      <c r="AL158" s="52">
        <f t="shared" si="36"/>
        <v>1</v>
      </c>
      <c r="AM158" s="21">
        <f t="shared" si="36"/>
        <v>0.23901234567901236</v>
      </c>
      <c r="AN158" s="21" t="str">
        <f t="shared" si="36"/>
        <v>na</v>
      </c>
      <c r="AO158" s="21">
        <f t="shared" si="36"/>
        <v>1.2697441998810231</v>
      </c>
      <c r="AP158" s="21">
        <f t="shared" si="36"/>
        <v>7.4424092744545316</v>
      </c>
      <c r="AQ158" s="21">
        <f t="shared" si="36"/>
        <v>2.3111202930511441</v>
      </c>
      <c r="AR158" s="21" t="str">
        <f t="shared" si="36"/>
        <v>na</v>
      </c>
      <c r="AS158" s="21">
        <f t="shared" si="36"/>
        <v>1.5793074088753833</v>
      </c>
      <c r="AT158" s="21">
        <f t="shared" si="36"/>
        <v>1.8595041322314052</v>
      </c>
      <c r="AU158" s="53" t="str">
        <f t="shared" si="36"/>
        <v>na</v>
      </c>
    </row>
    <row r="159" spans="1:47" ht="16.5" x14ac:dyDescent="0.35">
      <c r="A159" s="1" t="s">
        <v>232</v>
      </c>
      <c r="B159" s="48">
        <v>1</v>
      </c>
      <c r="C159">
        <v>1</v>
      </c>
      <c r="E159">
        <v>1</v>
      </c>
      <c r="G159" s="49">
        <v>1</v>
      </c>
      <c r="H159" t="s">
        <v>245</v>
      </c>
      <c r="I159" t="s">
        <v>246</v>
      </c>
      <c r="J159" s="19">
        <v>50</v>
      </c>
      <c r="K159" s="34"/>
      <c r="L159" s="21">
        <v>6.3198488705969504</v>
      </c>
      <c r="M159" s="61">
        <v>25.651</v>
      </c>
      <c r="N159" s="21">
        <v>0</v>
      </c>
      <c r="O159" s="21">
        <v>0</v>
      </c>
      <c r="P159" s="21">
        <f t="shared" si="33"/>
        <v>0.01</v>
      </c>
      <c r="Q159" s="21">
        <f t="shared" si="34"/>
        <v>0.01</v>
      </c>
      <c r="R159" s="23">
        <v>1</v>
      </c>
      <c r="S159">
        <v>1</v>
      </c>
      <c r="T159">
        <v>0.375</v>
      </c>
      <c r="U159">
        <v>0.125</v>
      </c>
      <c r="V159">
        <v>0.1</v>
      </c>
      <c r="W159">
        <v>0.05</v>
      </c>
      <c r="X159">
        <v>0</v>
      </c>
      <c r="Y159">
        <v>0</v>
      </c>
      <c r="Z159">
        <v>0</v>
      </c>
      <c r="AA159">
        <v>0.125</v>
      </c>
      <c r="AB159" s="52">
        <f t="shared" si="35"/>
        <v>-4.6051701859880909</v>
      </c>
      <c r="AC159" s="21">
        <f t="shared" si="35"/>
        <v>-9.0056661414878221</v>
      </c>
      <c r="AD159" s="21">
        <f t="shared" si="35"/>
        <v>-5.0238220210779172</v>
      </c>
      <c r="AE159" s="21">
        <f t="shared" si="35"/>
        <v>-1.7297468503467464</v>
      </c>
      <c r="AF159" s="21">
        <f t="shared" si="35"/>
        <v>-1.2563263217753162</v>
      </c>
      <c r="AG159" s="21">
        <f t="shared" si="35"/>
        <v>-0.35004748699021027</v>
      </c>
      <c r="AH159" s="21" t="str">
        <f t="shared" si="35"/>
        <v>na</v>
      </c>
      <c r="AI159" s="21" t="str">
        <f t="shared" si="35"/>
        <v>na</v>
      </c>
      <c r="AJ159" s="21" t="str">
        <f t="shared" si="35"/>
        <v>na</v>
      </c>
      <c r="AK159" s="21">
        <f t="shared" si="35"/>
        <v>-1.0548155174609593</v>
      </c>
      <c r="AL159" s="52">
        <f t="shared" si="36"/>
        <v>1</v>
      </c>
      <c r="AM159" s="21">
        <f t="shared" si="36"/>
        <v>3.8241975308641978</v>
      </c>
      <c r="AN159" s="21">
        <f t="shared" si="36"/>
        <v>1.190082644628099</v>
      </c>
      <c r="AO159" s="21">
        <f t="shared" si="36"/>
        <v>0.14108268887566924</v>
      </c>
      <c r="AP159" s="21">
        <f t="shared" si="36"/>
        <v>7.4424092744545325E-2</v>
      </c>
      <c r="AQ159" s="21">
        <f t="shared" si="36"/>
        <v>5.7778007326278608E-3</v>
      </c>
      <c r="AR159" s="21" t="str">
        <f t="shared" si="36"/>
        <v>na</v>
      </c>
      <c r="AS159" s="21" t="str">
        <f t="shared" si="36"/>
        <v>na</v>
      </c>
      <c r="AT159" s="21" t="str">
        <f t="shared" si="36"/>
        <v>na</v>
      </c>
      <c r="AU159" s="53">
        <f t="shared" si="36"/>
        <v>5.2464030460971874E-2</v>
      </c>
    </row>
    <row r="160" spans="1:47" ht="16.5" x14ac:dyDescent="0.35">
      <c r="A160" s="14" t="s">
        <v>62</v>
      </c>
      <c r="B160" s="33"/>
      <c r="C160" s="15"/>
      <c r="D160" s="15">
        <v>1</v>
      </c>
      <c r="E160" s="15">
        <v>1</v>
      </c>
      <c r="F160" s="15"/>
      <c r="G160" s="37"/>
      <c r="H160" t="s">
        <v>245</v>
      </c>
      <c r="I160" t="s">
        <v>246</v>
      </c>
      <c r="J160" s="19">
        <v>2</v>
      </c>
      <c r="K160" s="34"/>
      <c r="L160" s="21">
        <v>21.235244238104045</v>
      </c>
      <c r="M160" s="61">
        <v>25.651</v>
      </c>
      <c r="N160" s="21">
        <v>1.7398793103448278</v>
      </c>
      <c r="O160" s="21">
        <v>1.1328862195168146</v>
      </c>
      <c r="P160" s="21">
        <f t="shared" si="33"/>
        <v>8.1933567178983868E-2</v>
      </c>
      <c r="Q160" s="21">
        <f t="shared" si="34"/>
        <v>5.3349337865584288E-2</v>
      </c>
      <c r="R160" s="26">
        <v>1</v>
      </c>
      <c r="S160" s="15">
        <v>0.25</v>
      </c>
      <c r="T160" s="15">
        <v>0</v>
      </c>
      <c r="U160" s="15">
        <v>0.25</v>
      </c>
      <c r="V160" s="15">
        <v>0.15</v>
      </c>
      <c r="W160" s="15">
        <v>1</v>
      </c>
      <c r="X160" s="15">
        <v>0</v>
      </c>
      <c r="Y160" s="15">
        <v>0.25</v>
      </c>
      <c r="Z160" s="15">
        <v>0</v>
      </c>
      <c r="AA160" s="15">
        <v>0.25</v>
      </c>
      <c r="AB160" s="52">
        <f t="shared" si="35"/>
        <v>-2.5018465164257555</v>
      </c>
      <c r="AC160" s="21">
        <f t="shared" si="35"/>
        <v>-1.2231249635859249</v>
      </c>
      <c r="AD160" s="21" t="str">
        <f t="shared" si="35"/>
        <v>na</v>
      </c>
      <c r="AE160" s="21">
        <f t="shared" si="35"/>
        <v>-1.8794359196564212</v>
      </c>
      <c r="AF160" s="21">
        <f t="shared" si="35"/>
        <v>-1.0237848455170051</v>
      </c>
      <c r="AG160" s="21">
        <f t="shared" si="35"/>
        <v>-3.803399442542609</v>
      </c>
      <c r="AH160" s="21" t="str">
        <f t="shared" si="35"/>
        <v>na</v>
      </c>
      <c r="AI160" s="21">
        <f t="shared" si="35"/>
        <v>-0.7860207446241837</v>
      </c>
      <c r="AJ160" s="21" t="str">
        <f t="shared" si="35"/>
        <v>na</v>
      </c>
      <c r="AK160" s="21">
        <f t="shared" si="35"/>
        <v>-1.1460972868542567</v>
      </c>
      <c r="AL160" s="52">
        <f t="shared" si="36"/>
        <v>0.42396923215519633</v>
      </c>
      <c r="AM160" s="21">
        <f t="shared" si="36"/>
        <v>0.10133388067314322</v>
      </c>
      <c r="AN160" s="21" t="str">
        <f t="shared" si="36"/>
        <v>na</v>
      </c>
      <c r="AO160" s="21">
        <f t="shared" si="36"/>
        <v>0.23925887709203178</v>
      </c>
      <c r="AP160" s="21">
        <f t="shared" si="36"/>
        <v>7.0995432273191994E-2</v>
      </c>
      <c r="AQ160" s="21">
        <f t="shared" si="36"/>
        <v>0.97984389606318589</v>
      </c>
      <c r="AR160" s="21" t="str">
        <f t="shared" si="36"/>
        <v>na</v>
      </c>
      <c r="AS160" s="21">
        <f t="shared" si="36"/>
        <v>4.1848609342369308E-2</v>
      </c>
      <c r="AT160" s="21" t="str">
        <f t="shared" si="36"/>
        <v>na</v>
      </c>
      <c r="AU160" s="53">
        <f t="shared" si="36"/>
        <v>8.8972538841220306E-2</v>
      </c>
    </row>
    <row r="161" spans="1:47" ht="16.5" x14ac:dyDescent="0.35">
      <c r="A161" s="10" t="s">
        <v>114</v>
      </c>
      <c r="B161" s="48"/>
      <c r="D161">
        <v>1</v>
      </c>
      <c r="E161">
        <v>1</v>
      </c>
      <c r="F161">
        <v>1</v>
      </c>
      <c r="G161" s="49">
        <v>1</v>
      </c>
      <c r="H161" t="s">
        <v>245</v>
      </c>
      <c r="I161" t="s">
        <v>246</v>
      </c>
      <c r="J161" s="19">
        <v>2</v>
      </c>
      <c r="K161" s="34"/>
      <c r="L161" s="21">
        <v>9.099061032342739</v>
      </c>
      <c r="M161" s="61">
        <v>25.651</v>
      </c>
      <c r="N161" s="21">
        <v>0.6329396551724138</v>
      </c>
      <c r="O161" s="21">
        <v>0.85239047553527447</v>
      </c>
      <c r="P161" s="21">
        <f t="shared" si="33"/>
        <v>6.9560985789920635E-2</v>
      </c>
      <c r="Q161" s="21">
        <f t="shared" si="34"/>
        <v>9.3678949125128488E-2</v>
      </c>
      <c r="R161" s="23">
        <v>1</v>
      </c>
      <c r="S161">
        <v>1</v>
      </c>
      <c r="T161">
        <v>0.25</v>
      </c>
      <c r="U161">
        <v>0.375</v>
      </c>
      <c r="V161">
        <v>0.25</v>
      </c>
      <c r="W161">
        <v>1</v>
      </c>
      <c r="X161">
        <v>0</v>
      </c>
      <c r="Y161">
        <v>0.25</v>
      </c>
      <c r="Z161">
        <v>0</v>
      </c>
      <c r="AA161">
        <v>0.25</v>
      </c>
      <c r="AB161" s="52">
        <f t="shared" si="35"/>
        <v>-2.66555141780348</v>
      </c>
      <c r="AC161" s="21">
        <f t="shared" si="35"/>
        <v>-5.2126338837045827</v>
      </c>
      <c r="AD161" s="21">
        <f t="shared" si="35"/>
        <v>-1.9385828493116219</v>
      </c>
      <c r="AE161" s="21">
        <f t="shared" si="35"/>
        <v>-3.0036213537200185</v>
      </c>
      <c r="AF161" s="21">
        <f t="shared" si="35"/>
        <v>-1.8179580085993619</v>
      </c>
      <c r="AG161" s="21">
        <f t="shared" si="35"/>
        <v>-4.0522696776084492</v>
      </c>
      <c r="AH161" s="21" t="str">
        <f t="shared" si="35"/>
        <v>na</v>
      </c>
      <c r="AI161" s="21">
        <f t="shared" si="35"/>
        <v>-0.83745293586162972</v>
      </c>
      <c r="AJ161" s="21" t="str">
        <f t="shared" si="35"/>
        <v>na</v>
      </c>
      <c r="AK161" s="21">
        <f t="shared" si="35"/>
        <v>-1.2210905936306444</v>
      </c>
      <c r="AL161" s="52">
        <f t="shared" si="36"/>
        <v>1.8136461756941986</v>
      </c>
      <c r="AM161" s="21">
        <f t="shared" si="36"/>
        <v>6.9357412269510483</v>
      </c>
      <c r="AN161" s="21">
        <f t="shared" si="36"/>
        <v>0.95928392763990666</v>
      </c>
      <c r="AO161" s="21">
        <f t="shared" si="36"/>
        <v>2.3028667122241075</v>
      </c>
      <c r="AP161" s="21">
        <f t="shared" si="36"/>
        <v>0.84361856991034356</v>
      </c>
      <c r="AQ161" s="21">
        <f t="shared" si="36"/>
        <v>4.1915544810614636</v>
      </c>
      <c r="AR161" s="21" t="str">
        <f t="shared" si="36"/>
        <v>na</v>
      </c>
      <c r="AS161" s="21">
        <f t="shared" si="36"/>
        <v>0.17901905264702206</v>
      </c>
      <c r="AT161" s="21" t="str">
        <f t="shared" si="36"/>
        <v>na</v>
      </c>
      <c r="AU161" s="53">
        <f t="shared" si="36"/>
        <v>0.38060475282818235</v>
      </c>
    </row>
    <row r="162" spans="1:47" ht="16.5" x14ac:dyDescent="0.35">
      <c r="A162" s="1" t="s">
        <v>86</v>
      </c>
      <c r="B162" s="48"/>
      <c r="G162" s="49">
        <v>1</v>
      </c>
      <c r="H162" t="s">
        <v>245</v>
      </c>
      <c r="I162" t="s">
        <v>246</v>
      </c>
      <c r="J162" s="19">
        <v>37</v>
      </c>
      <c r="K162" s="34"/>
      <c r="L162" s="21">
        <v>7.3080088774248778E-2</v>
      </c>
      <c r="M162" s="61">
        <v>25.651</v>
      </c>
      <c r="N162" s="21">
        <v>6.0172413793103452E-2</v>
      </c>
      <c r="O162" s="21">
        <v>0.25204162250419754</v>
      </c>
      <c r="P162" s="21">
        <f t="shared" si="33"/>
        <v>0.82337630950314877</v>
      </c>
      <c r="Q162" s="21">
        <f t="shared" si="34"/>
        <v>3.4488412197031897</v>
      </c>
      <c r="R162" s="25">
        <v>1</v>
      </c>
      <c r="S162" s="3">
        <v>0.25</v>
      </c>
      <c r="T162" s="3">
        <v>0</v>
      </c>
      <c r="U162" s="3">
        <v>0.25</v>
      </c>
      <c r="V162" s="3">
        <v>0.25</v>
      </c>
      <c r="W162" s="3">
        <v>1</v>
      </c>
      <c r="X162" s="3">
        <v>0</v>
      </c>
      <c r="Y162" s="3">
        <v>0</v>
      </c>
      <c r="Z162" s="3">
        <v>0</v>
      </c>
      <c r="AA162" s="3">
        <v>0</v>
      </c>
      <c r="AB162" s="52">
        <f t="shared" si="35"/>
        <v>-0.19434194161337665</v>
      </c>
      <c r="AC162" s="21">
        <f t="shared" si="35"/>
        <v>-9.5011615899873017E-2</v>
      </c>
      <c r="AD162" s="21" t="str">
        <f t="shared" si="35"/>
        <v>na</v>
      </c>
      <c r="AE162" s="21">
        <f t="shared" si="35"/>
        <v>-0.14599345857785367</v>
      </c>
      <c r="AF162" s="21">
        <f t="shared" si="35"/>
        <v>-0.13254499118007088</v>
      </c>
      <c r="AG162" s="21">
        <f t="shared" si="35"/>
        <v>-0.29544579475281341</v>
      </c>
      <c r="AH162" s="21" t="str">
        <f t="shared" si="35"/>
        <v>na</v>
      </c>
      <c r="AI162" s="21" t="str">
        <f t="shared" si="35"/>
        <v>na</v>
      </c>
      <c r="AJ162" s="21" t="str">
        <f t="shared" si="35"/>
        <v>na</v>
      </c>
      <c r="AK162" s="21" t="str">
        <f t="shared" si="35"/>
        <v>na</v>
      </c>
      <c r="AL162" s="52">
        <f t="shared" si="36"/>
        <v>17.544850284675892</v>
      </c>
      <c r="AM162" s="21">
        <f t="shared" si="36"/>
        <v>4.1934358211274727</v>
      </c>
      <c r="AN162" s="21" t="str">
        <f t="shared" si="36"/>
        <v>na</v>
      </c>
      <c r="AO162" s="21">
        <f t="shared" si="36"/>
        <v>9.9010986163325043</v>
      </c>
      <c r="AP162" s="21">
        <f t="shared" si="36"/>
        <v>8.1609972798492567</v>
      </c>
      <c r="AQ162" s="21">
        <f t="shared" si="36"/>
        <v>40.548259531458598</v>
      </c>
      <c r="AR162" s="21" t="str">
        <f t="shared" si="36"/>
        <v>na</v>
      </c>
      <c r="AS162" s="21" t="str">
        <f t="shared" si="36"/>
        <v>na</v>
      </c>
      <c r="AT162" s="21" t="str">
        <f t="shared" si="36"/>
        <v>na</v>
      </c>
      <c r="AU162" s="53" t="str">
        <f t="shared" si="36"/>
        <v>na</v>
      </c>
    </row>
    <row r="163" spans="1:47" ht="16.5" x14ac:dyDescent="0.35">
      <c r="A163" s="1" t="s">
        <v>87</v>
      </c>
      <c r="B163" s="48"/>
      <c r="C163">
        <v>1</v>
      </c>
      <c r="E163">
        <v>1</v>
      </c>
      <c r="F163">
        <v>1</v>
      </c>
      <c r="G163" s="49">
        <v>1</v>
      </c>
      <c r="H163" t="s">
        <v>245</v>
      </c>
      <c r="I163" t="s">
        <v>246</v>
      </c>
      <c r="J163" s="19">
        <v>3</v>
      </c>
      <c r="K163" s="34"/>
      <c r="L163" s="21">
        <v>78.546995066765419</v>
      </c>
      <c r="M163" s="61">
        <v>25.651</v>
      </c>
      <c r="N163" s="21">
        <v>2.258793103448276</v>
      </c>
      <c r="O163" s="21">
        <v>2.064494823244964</v>
      </c>
      <c r="P163" s="21">
        <f t="shared" si="33"/>
        <v>2.8757218548313507E-2</v>
      </c>
      <c r="Q163" s="21">
        <f t="shared" si="34"/>
        <v>2.6283562108138335E-2</v>
      </c>
      <c r="R163" s="25">
        <v>1</v>
      </c>
      <c r="S163" s="3">
        <v>1</v>
      </c>
      <c r="T163" s="3">
        <v>0.125</v>
      </c>
      <c r="U163" s="3">
        <v>0.25</v>
      </c>
      <c r="V163" s="3">
        <v>1</v>
      </c>
      <c r="W163" s="3">
        <v>0.1</v>
      </c>
      <c r="X163" s="3">
        <v>0</v>
      </c>
      <c r="Y163" s="3">
        <v>0</v>
      </c>
      <c r="Z163" s="3">
        <v>0</v>
      </c>
      <c r="AA163" s="3">
        <v>0</v>
      </c>
      <c r="AB163" s="52">
        <f t="shared" si="35"/>
        <v>-3.5488664633127316</v>
      </c>
      <c r="AC163" s="21">
        <f t="shared" si="35"/>
        <v>-6.940005528256008</v>
      </c>
      <c r="AD163" s="21">
        <f t="shared" si="35"/>
        <v>-1.2904968957500842</v>
      </c>
      <c r="AE163" s="21">
        <f t="shared" si="35"/>
        <v>-2.665977733415418</v>
      </c>
      <c r="AF163" s="21">
        <f t="shared" si="35"/>
        <v>-9.6815843286122334</v>
      </c>
      <c r="AG163" s="21">
        <f t="shared" si="35"/>
        <v>-0.53951178218179729</v>
      </c>
      <c r="AH163" s="21" t="str">
        <f t="shared" si="35"/>
        <v>na</v>
      </c>
      <c r="AI163" s="21" t="str">
        <f t="shared" si="35"/>
        <v>na</v>
      </c>
      <c r="AJ163" s="21" t="str">
        <f t="shared" si="35"/>
        <v>na</v>
      </c>
      <c r="AK163" s="21" t="str">
        <f t="shared" si="35"/>
        <v>na</v>
      </c>
      <c r="AL163" s="52">
        <f t="shared" si="36"/>
        <v>0.83536195118828571</v>
      </c>
      <c r="AM163" s="21">
        <f t="shared" si="36"/>
        <v>3.1945891111121401</v>
      </c>
      <c r="AN163" s="21">
        <f t="shared" si="36"/>
        <v>0.11046108445464935</v>
      </c>
      <c r="AO163" s="21">
        <f t="shared" si="36"/>
        <v>0.47142044103227559</v>
      </c>
      <c r="AP163" s="21">
        <f t="shared" si="36"/>
        <v>6.2171055330501312</v>
      </c>
      <c r="AQ163" s="21">
        <f t="shared" si="36"/>
        <v>1.9306219574340467E-2</v>
      </c>
      <c r="AR163" s="21" t="str">
        <f t="shared" si="36"/>
        <v>na</v>
      </c>
      <c r="AS163" s="21" t="str">
        <f t="shared" si="36"/>
        <v>na</v>
      </c>
      <c r="AT163" s="21" t="str">
        <f t="shared" si="36"/>
        <v>na</v>
      </c>
      <c r="AU163" s="53" t="str">
        <f t="shared" si="36"/>
        <v>na</v>
      </c>
    </row>
    <row r="164" spans="1:47" ht="16.5" x14ac:dyDescent="0.35">
      <c r="A164" s="1" t="s">
        <v>236</v>
      </c>
      <c r="B164" s="48">
        <v>1</v>
      </c>
      <c r="C164">
        <v>1</v>
      </c>
      <c r="G164" s="49"/>
      <c r="H164" t="s">
        <v>245</v>
      </c>
      <c r="I164" t="s">
        <v>246</v>
      </c>
      <c r="J164" s="19">
        <v>45</v>
      </c>
      <c r="K164" s="34"/>
      <c r="L164" s="21">
        <v>4.1723620096764229</v>
      </c>
      <c r="M164" s="61">
        <v>25.651</v>
      </c>
      <c r="N164" s="21">
        <v>0</v>
      </c>
      <c r="O164" s="21">
        <v>0</v>
      </c>
      <c r="P164" s="21">
        <f t="shared" si="33"/>
        <v>0.01</v>
      </c>
      <c r="Q164" s="21">
        <f t="shared" si="34"/>
        <v>0.01</v>
      </c>
      <c r="R164" s="25">
        <v>1</v>
      </c>
      <c r="S164" s="3">
        <v>0.25</v>
      </c>
      <c r="T164" s="3">
        <v>0.25</v>
      </c>
      <c r="U164" s="3">
        <v>0.375</v>
      </c>
      <c r="V164" s="3">
        <v>0.1</v>
      </c>
      <c r="W164" s="3">
        <v>1</v>
      </c>
      <c r="X164" s="3">
        <v>0</v>
      </c>
      <c r="Y164" s="3">
        <v>0.25</v>
      </c>
      <c r="Z164" s="3">
        <v>0</v>
      </c>
      <c r="AA164" s="3">
        <v>0.25</v>
      </c>
      <c r="AB164" s="52">
        <f t="shared" si="35"/>
        <v>-4.6051701859880909</v>
      </c>
      <c r="AC164" s="21">
        <f t="shared" si="35"/>
        <v>-2.2514165353719555</v>
      </c>
      <c r="AD164" s="21">
        <f t="shared" si="35"/>
        <v>-3.3492146807186116</v>
      </c>
      <c r="AE164" s="21">
        <f t="shared" si="35"/>
        <v>-5.1892405510402382</v>
      </c>
      <c r="AF164" s="21">
        <f t="shared" si="35"/>
        <v>-1.2563263217753162</v>
      </c>
      <c r="AG164" s="21">
        <f t="shared" si="35"/>
        <v>-7.0009497398042049</v>
      </c>
      <c r="AH164" s="21" t="str">
        <f t="shared" si="35"/>
        <v>na</v>
      </c>
      <c r="AI164" s="21">
        <f t="shared" si="35"/>
        <v>-1.4468350775901282</v>
      </c>
      <c r="AJ164" s="21" t="str">
        <f t="shared" si="35"/>
        <v>na</v>
      </c>
      <c r="AK164" s="21">
        <f t="shared" si="35"/>
        <v>-2.1096310349219185</v>
      </c>
      <c r="AL164" s="52">
        <f t="shared" si="36"/>
        <v>1</v>
      </c>
      <c r="AM164" s="21">
        <f t="shared" si="36"/>
        <v>0.23901234567901236</v>
      </c>
      <c r="AN164" s="21">
        <f t="shared" si="36"/>
        <v>0.52892561983471076</v>
      </c>
      <c r="AO164" s="21">
        <f t="shared" si="36"/>
        <v>1.2697441998810231</v>
      </c>
      <c r="AP164" s="21">
        <f t="shared" si="36"/>
        <v>7.4424092744545325E-2</v>
      </c>
      <c r="AQ164" s="21">
        <f t="shared" si="36"/>
        <v>2.3111202930511441</v>
      </c>
      <c r="AR164" s="21" t="str">
        <f t="shared" si="36"/>
        <v>na</v>
      </c>
      <c r="AS164" s="21">
        <f t="shared" si="36"/>
        <v>9.8706713054711459E-2</v>
      </c>
      <c r="AT164" s="21" t="str">
        <f t="shared" si="36"/>
        <v>na</v>
      </c>
      <c r="AU164" s="53">
        <f t="shared" si="36"/>
        <v>0.20985612184388749</v>
      </c>
    </row>
    <row r="165" spans="1:47" ht="16.5" x14ac:dyDescent="0.35">
      <c r="A165" s="1" t="s">
        <v>63</v>
      </c>
      <c r="B165" s="48"/>
      <c r="C165">
        <v>1</v>
      </c>
      <c r="E165">
        <v>1</v>
      </c>
      <c r="G165" s="49">
        <v>1</v>
      </c>
      <c r="H165" t="s">
        <v>245</v>
      </c>
      <c r="I165" t="s">
        <v>246</v>
      </c>
      <c r="J165" s="19">
        <v>6</v>
      </c>
      <c r="K165" s="34"/>
      <c r="L165" s="21">
        <v>62.157254596370315</v>
      </c>
      <c r="M165" s="61">
        <v>25.651</v>
      </c>
      <c r="N165" s="21">
        <v>1.0138620689655173</v>
      </c>
      <c r="O165" s="21">
        <v>1.2023284794838709</v>
      </c>
      <c r="P165" s="21">
        <f t="shared" si="33"/>
        <v>1.6311242759179424E-2</v>
      </c>
      <c r="Q165" s="21">
        <f t="shared" si="34"/>
        <v>1.9343333087849753E-2</v>
      </c>
      <c r="R165" s="25">
        <v>1</v>
      </c>
      <c r="S165" s="3">
        <v>0</v>
      </c>
      <c r="T165" s="3">
        <v>0.25</v>
      </c>
      <c r="U165" s="3">
        <v>0.25</v>
      </c>
      <c r="V165" s="3">
        <v>0.15</v>
      </c>
      <c r="W165" s="3">
        <v>1</v>
      </c>
      <c r="X165" s="3">
        <v>0</v>
      </c>
      <c r="Y165" s="3">
        <v>1</v>
      </c>
      <c r="Z165" s="3">
        <v>0</v>
      </c>
      <c r="AA165" s="3">
        <v>0.25</v>
      </c>
      <c r="AB165" s="52">
        <f t="shared" si="35"/>
        <v>-4.1159006691036533</v>
      </c>
      <c r="AC165" s="21" t="str">
        <f t="shared" si="35"/>
        <v>na</v>
      </c>
      <c r="AD165" s="21">
        <f t="shared" si="35"/>
        <v>-2.9933823048026569</v>
      </c>
      <c r="AE165" s="21">
        <f t="shared" si="35"/>
        <v>-3.0919448928876223</v>
      </c>
      <c r="AF165" s="21">
        <f t="shared" si="35"/>
        <v>-1.6842746759308127</v>
      </c>
      <c r="AG165" s="21">
        <f t="shared" si="35"/>
        <v>-6.2571441563865999</v>
      </c>
      <c r="AH165" s="21" t="str">
        <f t="shared" si="35"/>
        <v>na</v>
      </c>
      <c r="AI165" s="21">
        <f t="shared" si="35"/>
        <v>-5.1724728715172343</v>
      </c>
      <c r="AJ165" s="21" t="str">
        <f t="shared" si="35"/>
        <v>na</v>
      </c>
      <c r="AK165" s="21">
        <f t="shared" si="35"/>
        <v>-1.8854963959022322</v>
      </c>
      <c r="AL165" s="52">
        <f t="shared" si="36"/>
        <v>1.4063341341785593</v>
      </c>
      <c r="AM165" s="21" t="str">
        <f t="shared" si="36"/>
        <v>na</v>
      </c>
      <c r="AN165" s="21">
        <f t="shared" si="36"/>
        <v>0.74384615361510575</v>
      </c>
      <c r="AO165" s="21">
        <f t="shared" si="36"/>
        <v>0.79363760443018949</v>
      </c>
      <c r="AP165" s="21">
        <f t="shared" si="36"/>
        <v>0.23549656957183113</v>
      </c>
      <c r="AQ165" s="21">
        <f t="shared" si="36"/>
        <v>3.2502073563105793</v>
      </c>
      <c r="AR165" s="21" t="str">
        <f t="shared" si="36"/>
        <v>na</v>
      </c>
      <c r="AS165" s="21">
        <f t="shared" si="36"/>
        <v>2.2210339174625462</v>
      </c>
      <c r="AT165" s="21" t="str">
        <f t="shared" si="36"/>
        <v>na</v>
      </c>
      <c r="AU165" s="53">
        <f t="shared" si="36"/>
        <v>0.29512782741539378</v>
      </c>
    </row>
    <row r="166" spans="1:47" ht="16.5" x14ac:dyDescent="0.35">
      <c r="A166" s="1" t="s">
        <v>64</v>
      </c>
      <c r="B166" s="48">
        <v>1</v>
      </c>
      <c r="D166">
        <v>1</v>
      </c>
      <c r="F166">
        <v>1</v>
      </c>
      <c r="G166" s="49"/>
      <c r="H166" t="s">
        <v>245</v>
      </c>
      <c r="I166" t="s">
        <v>246</v>
      </c>
      <c r="J166" s="19">
        <v>18</v>
      </c>
      <c r="K166" s="34"/>
      <c r="L166" s="21">
        <v>5.1013524000362107</v>
      </c>
      <c r="M166" s="61">
        <v>25.651</v>
      </c>
      <c r="N166" s="21">
        <v>0</v>
      </c>
      <c r="O166" s="21">
        <v>0</v>
      </c>
      <c r="P166" s="21">
        <f t="shared" si="33"/>
        <v>0.01</v>
      </c>
      <c r="Q166" s="21">
        <f t="shared" si="34"/>
        <v>0.01</v>
      </c>
      <c r="R166" s="25">
        <v>1</v>
      </c>
      <c r="S166">
        <v>0.25</v>
      </c>
      <c r="T166">
        <v>0</v>
      </c>
      <c r="U166">
        <v>0.25</v>
      </c>
      <c r="V166">
        <v>0.375</v>
      </c>
      <c r="W166">
        <v>1</v>
      </c>
      <c r="X166">
        <v>0</v>
      </c>
      <c r="Y166">
        <v>1</v>
      </c>
      <c r="Z166">
        <v>0</v>
      </c>
      <c r="AA166">
        <v>0</v>
      </c>
      <c r="AB166" s="52">
        <f t="shared" si="35"/>
        <v>-4.6051701859880909</v>
      </c>
      <c r="AC166" s="21">
        <f t="shared" si="35"/>
        <v>-2.2514165353719555</v>
      </c>
      <c r="AD166" s="21" t="str">
        <f t="shared" si="35"/>
        <v>na</v>
      </c>
      <c r="AE166" s="21">
        <f t="shared" si="35"/>
        <v>-3.4594937006934927</v>
      </c>
      <c r="AF166" s="21">
        <f t="shared" si="35"/>
        <v>-4.7112237066574352</v>
      </c>
      <c r="AG166" s="21">
        <f t="shared" si="35"/>
        <v>-7.0009497398042049</v>
      </c>
      <c r="AH166" s="21" t="str">
        <f t="shared" si="35"/>
        <v>na</v>
      </c>
      <c r="AI166" s="21">
        <f t="shared" si="35"/>
        <v>-5.7873403103605128</v>
      </c>
      <c r="AJ166" s="21" t="str">
        <f t="shared" si="35"/>
        <v>na</v>
      </c>
      <c r="AK166" s="21" t="str">
        <f t="shared" si="35"/>
        <v>na</v>
      </c>
      <c r="AL166" s="52">
        <f t="shared" si="36"/>
        <v>1</v>
      </c>
      <c r="AM166" s="21">
        <f t="shared" si="36"/>
        <v>0.23901234567901236</v>
      </c>
      <c r="AN166" s="21" t="str">
        <f t="shared" si="36"/>
        <v>na</v>
      </c>
      <c r="AO166" s="21">
        <f t="shared" si="36"/>
        <v>0.56433075550267697</v>
      </c>
      <c r="AP166" s="21">
        <f t="shared" si="36"/>
        <v>1.0465888042201685</v>
      </c>
      <c r="AQ166" s="21">
        <f t="shared" si="36"/>
        <v>2.3111202930511441</v>
      </c>
      <c r="AR166" s="21" t="str">
        <f t="shared" si="36"/>
        <v>na</v>
      </c>
      <c r="AS166" s="21">
        <f t="shared" si="36"/>
        <v>1.5793074088753833</v>
      </c>
      <c r="AT166" s="21" t="str">
        <f t="shared" si="36"/>
        <v>na</v>
      </c>
      <c r="AU166" s="53" t="str">
        <f t="shared" si="36"/>
        <v>na</v>
      </c>
    </row>
    <row r="167" spans="1:47" ht="16.5" x14ac:dyDescent="0.35">
      <c r="A167" s="1" t="s">
        <v>110</v>
      </c>
      <c r="B167" s="48">
        <v>1</v>
      </c>
      <c r="C167">
        <v>1</v>
      </c>
      <c r="D167">
        <v>1</v>
      </c>
      <c r="F167">
        <v>1</v>
      </c>
      <c r="G167" s="49"/>
      <c r="H167" t="s">
        <v>245</v>
      </c>
      <c r="I167" t="s">
        <v>246</v>
      </c>
      <c r="J167" s="19">
        <v>3</v>
      </c>
      <c r="K167" s="34"/>
      <c r="L167" s="21">
        <v>341.32917003127079</v>
      </c>
      <c r="M167" s="61">
        <v>25.651</v>
      </c>
      <c r="N167" s="21">
        <v>2.5109827586206901</v>
      </c>
      <c r="O167" s="21">
        <v>2.8168858702026118</v>
      </c>
      <c r="P167" s="21">
        <f t="shared" si="33"/>
        <v>0.01</v>
      </c>
      <c r="Q167" s="21">
        <f t="shared" si="34"/>
        <v>8.2526959824281744E-3</v>
      </c>
      <c r="R167" s="23">
        <v>1</v>
      </c>
      <c r="S167" s="3">
        <v>0.125</v>
      </c>
      <c r="T167">
        <v>0.25</v>
      </c>
      <c r="U167">
        <v>0.375</v>
      </c>
      <c r="V167">
        <v>0.25</v>
      </c>
      <c r="W167">
        <v>1</v>
      </c>
      <c r="X167">
        <v>0</v>
      </c>
      <c r="Y167">
        <v>1</v>
      </c>
      <c r="Z167">
        <v>1</v>
      </c>
      <c r="AA167">
        <v>1</v>
      </c>
      <c r="AB167" s="52">
        <f t="shared" si="35"/>
        <v>-4.6051701859880909</v>
      </c>
      <c r="AC167" s="21">
        <f t="shared" si="35"/>
        <v>-1.1257082676859778</v>
      </c>
      <c r="AD167" s="21">
        <f t="shared" si="35"/>
        <v>-3.3492146807186116</v>
      </c>
      <c r="AE167" s="21">
        <f t="shared" si="35"/>
        <v>-5.1892405510402382</v>
      </c>
      <c r="AF167" s="21">
        <f t="shared" si="35"/>
        <v>-3.1408158044382901</v>
      </c>
      <c r="AG167" s="21">
        <f t="shared" si="35"/>
        <v>-7.0009497398042049</v>
      </c>
      <c r="AH167" s="21" t="str">
        <f t="shared" si="35"/>
        <v>na</v>
      </c>
      <c r="AI167" s="21">
        <f t="shared" si="35"/>
        <v>-5.7873403103605128</v>
      </c>
      <c r="AJ167" s="21">
        <f t="shared" si="35"/>
        <v>-6.2797775263473969</v>
      </c>
      <c r="AK167" s="21">
        <f t="shared" si="35"/>
        <v>-8.438524139687674</v>
      </c>
      <c r="AL167" s="52">
        <f t="shared" si="36"/>
        <v>0.68106990978386128</v>
      </c>
      <c r="AM167" s="21">
        <f t="shared" si="36"/>
        <v>4.0696029177208499E-2</v>
      </c>
      <c r="AN167" s="21">
        <f t="shared" si="36"/>
        <v>0.36023532418319937</v>
      </c>
      <c r="AO167" s="21">
        <f t="shared" si="36"/>
        <v>0.86478456766154943</v>
      </c>
      <c r="AP167" s="21">
        <f t="shared" si="36"/>
        <v>0.31680006332045757</v>
      </c>
      <c r="AQ167" s="21">
        <f t="shared" si="36"/>
        <v>1.5740344894879938</v>
      </c>
      <c r="AR167" s="21" t="str">
        <f t="shared" si="36"/>
        <v>na</v>
      </c>
      <c r="AS167" s="21">
        <f t="shared" si="36"/>
        <v>1.075618754483741</v>
      </c>
      <c r="AT167" s="21">
        <f t="shared" si="36"/>
        <v>1.2664523115815605</v>
      </c>
      <c r="AU167" s="53">
        <f t="shared" si="36"/>
        <v>2.286827039548919</v>
      </c>
    </row>
    <row r="168" spans="1:47" ht="16.5" x14ac:dyDescent="0.35">
      <c r="A168" s="1" t="s">
        <v>88</v>
      </c>
      <c r="B168" s="48"/>
      <c r="E168">
        <v>1</v>
      </c>
      <c r="G168" s="49">
        <v>1</v>
      </c>
      <c r="H168" t="s">
        <v>245</v>
      </c>
      <c r="I168" t="s">
        <v>246</v>
      </c>
      <c r="J168" s="19">
        <v>5</v>
      </c>
      <c r="K168" s="34"/>
      <c r="L168" s="21">
        <v>6.3183499391587077</v>
      </c>
      <c r="M168" s="61">
        <v>25.651</v>
      </c>
      <c r="N168" s="21">
        <v>8.034482758620691E-2</v>
      </c>
      <c r="O168" s="21">
        <v>0.5040454569382592</v>
      </c>
      <c r="P168" s="21">
        <f t="shared" si="33"/>
        <v>1.2716109167721229E-2</v>
      </c>
      <c r="Q168" s="21">
        <f t="shared" si="34"/>
        <v>7.9774856060817231E-2</v>
      </c>
      <c r="R168" s="25">
        <v>1</v>
      </c>
      <c r="S168" s="3">
        <v>0</v>
      </c>
      <c r="T168" s="3">
        <v>0</v>
      </c>
      <c r="U168" s="3">
        <v>0.25</v>
      </c>
      <c r="V168" s="3">
        <v>0.1</v>
      </c>
      <c r="W168" s="3">
        <v>1</v>
      </c>
      <c r="X168" s="3">
        <v>0</v>
      </c>
      <c r="Y168" s="3">
        <v>0.25</v>
      </c>
      <c r="Z168" s="3">
        <v>0</v>
      </c>
      <c r="AA168" s="3">
        <v>0</v>
      </c>
      <c r="AB168" s="52">
        <f t="shared" si="35"/>
        <v>-4.3648856509027043</v>
      </c>
      <c r="AC168" s="21" t="str">
        <f t="shared" si="35"/>
        <v>na</v>
      </c>
      <c r="AD168" s="21" t="str">
        <f t="shared" si="35"/>
        <v>na</v>
      </c>
      <c r="AE168" s="21">
        <f t="shared" si="35"/>
        <v>-3.2789872694586171</v>
      </c>
      <c r="AF168" s="21">
        <f t="shared" si="35"/>
        <v>-1.1907748277041921</v>
      </c>
      <c r="AG168" s="21">
        <f t="shared" si="35"/>
        <v>-6.6356603182528762</v>
      </c>
      <c r="AH168" s="21" t="str">
        <f t="shared" si="35"/>
        <v>na</v>
      </c>
      <c r="AI168" s="21">
        <f t="shared" si="35"/>
        <v>-1.371343384574796</v>
      </c>
      <c r="AJ168" s="21" t="str">
        <f t="shared" si="35"/>
        <v>na</v>
      </c>
      <c r="AK168" s="21" t="str">
        <f t="shared" si="35"/>
        <v>na</v>
      </c>
      <c r="AL168" s="52">
        <f t="shared" si="36"/>
        <v>39.35714285714284</v>
      </c>
      <c r="AM168" s="21" t="str">
        <f t="shared" si="36"/>
        <v>na</v>
      </c>
      <c r="AN168" s="21" t="str">
        <f t="shared" si="36"/>
        <v>na</v>
      </c>
      <c r="AO168" s="21">
        <f t="shared" si="36"/>
        <v>22.210446162998206</v>
      </c>
      <c r="AP168" s="21">
        <f t="shared" si="36"/>
        <v>2.9291196501603185</v>
      </c>
      <c r="AQ168" s="21">
        <f t="shared" si="36"/>
        <v>90.959091533655709</v>
      </c>
      <c r="AR168" s="21" t="str">
        <f t="shared" si="36"/>
        <v>na</v>
      </c>
      <c r="AS168" s="21">
        <f t="shared" si="36"/>
        <v>3.8848142066532856</v>
      </c>
      <c r="AT168" s="21" t="str">
        <f t="shared" si="36"/>
        <v>na</v>
      </c>
      <c r="AU168" s="53" t="str">
        <f t="shared" si="36"/>
        <v>na</v>
      </c>
    </row>
    <row r="169" spans="1:47" ht="16.5" x14ac:dyDescent="0.35">
      <c r="A169" s="1" t="s">
        <v>65</v>
      </c>
      <c r="B169" s="48">
        <v>1</v>
      </c>
      <c r="D169">
        <v>1</v>
      </c>
      <c r="E169">
        <v>1</v>
      </c>
      <c r="G169" s="49">
        <v>1</v>
      </c>
      <c r="H169" t="s">
        <v>245</v>
      </c>
      <c r="I169" t="s">
        <v>246</v>
      </c>
      <c r="J169" s="19">
        <v>29</v>
      </c>
      <c r="K169" s="34"/>
      <c r="L169" s="21">
        <v>2.9531125934990796</v>
      </c>
      <c r="M169" s="61">
        <v>25.651</v>
      </c>
      <c r="N169" s="21">
        <v>4.0172413793103455E-2</v>
      </c>
      <c r="O169" s="21">
        <v>0.2520227284691296</v>
      </c>
      <c r="P169" s="21">
        <f t="shared" si="33"/>
        <v>1.3603414201523561E-2</v>
      </c>
      <c r="Q169" s="21">
        <f t="shared" si="34"/>
        <v>8.5341388277550667E-2</v>
      </c>
      <c r="R169" s="25">
        <v>1</v>
      </c>
      <c r="S169">
        <v>0.125</v>
      </c>
      <c r="T169">
        <v>0</v>
      </c>
      <c r="U169">
        <v>1</v>
      </c>
      <c r="V169">
        <v>1</v>
      </c>
      <c r="W169">
        <v>1</v>
      </c>
      <c r="X169">
        <v>0</v>
      </c>
      <c r="Y169">
        <v>0</v>
      </c>
      <c r="Z169">
        <v>0</v>
      </c>
      <c r="AA169">
        <v>0</v>
      </c>
      <c r="AB169" s="52">
        <f t="shared" si="35"/>
        <v>-4.2974344735167866</v>
      </c>
      <c r="AC169" s="21">
        <f t="shared" si="35"/>
        <v>-1.0504839824152146</v>
      </c>
      <c r="AD169" s="21" t="str">
        <f t="shared" si="35"/>
        <v>na</v>
      </c>
      <c r="AE169" s="21">
        <f t="shared" si="35"/>
        <v>-12.913266515543125</v>
      </c>
      <c r="AF169" s="21">
        <f t="shared" si="35"/>
        <v>-11.723736207645439</v>
      </c>
      <c r="AG169" s="21">
        <f t="shared" si="35"/>
        <v>-6.5331185480906724</v>
      </c>
      <c r="AH169" s="21" t="str">
        <f t="shared" si="35"/>
        <v>na</v>
      </c>
      <c r="AI169" s="21" t="str">
        <f t="shared" si="35"/>
        <v>na</v>
      </c>
      <c r="AJ169" s="21" t="str">
        <f t="shared" si="35"/>
        <v>na</v>
      </c>
      <c r="AK169" s="21" t="str">
        <f t="shared" si="35"/>
        <v>na</v>
      </c>
      <c r="AL169" s="52">
        <f t="shared" si="36"/>
        <v>39.357142857142847</v>
      </c>
      <c r="AM169" s="21">
        <f t="shared" si="36"/>
        <v>2.3517107583774242</v>
      </c>
      <c r="AN169" s="21" t="str">
        <f t="shared" si="36"/>
        <v>na</v>
      </c>
      <c r="AO169" s="21">
        <f t="shared" si="36"/>
        <v>355.3671386079713</v>
      </c>
      <c r="AP169" s="21">
        <f t="shared" si="36"/>
        <v>292.91196501603184</v>
      </c>
      <c r="AQ169" s="21">
        <f t="shared" si="36"/>
        <v>90.959091533655709</v>
      </c>
      <c r="AR169" s="21" t="str">
        <f t="shared" si="36"/>
        <v>na</v>
      </c>
      <c r="AS169" s="21" t="str">
        <f t="shared" si="36"/>
        <v>na</v>
      </c>
      <c r="AT169" s="21" t="str">
        <f t="shared" si="36"/>
        <v>na</v>
      </c>
      <c r="AU169" s="53" t="str">
        <f t="shared" si="36"/>
        <v>na</v>
      </c>
    </row>
    <row r="170" spans="1:47" ht="16.5" x14ac:dyDescent="0.35">
      <c r="A170" s="1" t="s">
        <v>111</v>
      </c>
      <c r="B170" s="48"/>
      <c r="D170">
        <v>1</v>
      </c>
      <c r="E170">
        <v>1</v>
      </c>
      <c r="G170" s="49">
        <v>1</v>
      </c>
      <c r="H170" t="s">
        <v>245</v>
      </c>
      <c r="I170" t="s">
        <v>246</v>
      </c>
      <c r="J170" s="19">
        <v>4</v>
      </c>
      <c r="K170" s="34"/>
      <c r="L170" s="21">
        <v>3.1250756995227613</v>
      </c>
      <c r="M170" s="61">
        <v>25.651</v>
      </c>
      <c r="N170" s="21">
        <v>0.62234482758620691</v>
      </c>
      <c r="O170" s="21">
        <v>1.2057092020064191</v>
      </c>
      <c r="P170" s="21">
        <f t="shared" si="33"/>
        <v>0.19914552075690417</v>
      </c>
      <c r="Q170" s="21">
        <f t="shared" si="34"/>
        <v>0.385817598655465</v>
      </c>
      <c r="R170" s="23">
        <v>0</v>
      </c>
      <c r="S170" s="12">
        <v>0.25</v>
      </c>
      <c r="T170" s="12">
        <v>0</v>
      </c>
      <c r="U170" s="12">
        <v>0.125</v>
      </c>
      <c r="V170" s="12">
        <v>0.05</v>
      </c>
      <c r="W170" s="12">
        <v>1</v>
      </c>
      <c r="X170" s="12">
        <v>0</v>
      </c>
      <c r="Y170">
        <v>1</v>
      </c>
      <c r="Z170">
        <v>0</v>
      </c>
      <c r="AA170">
        <v>0.125</v>
      </c>
      <c r="AB170" s="52" t="str">
        <f t="shared" si="35"/>
        <v>na</v>
      </c>
      <c r="AC170" s="21">
        <f t="shared" si="35"/>
        <v>-0.78892951446861759</v>
      </c>
      <c r="AD170" s="21" t="str">
        <f t="shared" si="35"/>
        <v>na</v>
      </c>
      <c r="AE170" s="21">
        <f t="shared" si="35"/>
        <v>-0.60612877331125492</v>
      </c>
      <c r="AF170" s="21">
        <f t="shared" si="35"/>
        <v>-0.22011762361170464</v>
      </c>
      <c r="AG170" s="21">
        <f t="shared" si="35"/>
        <v>-2.453235903826402</v>
      </c>
      <c r="AH170" s="21" t="str">
        <f t="shared" si="35"/>
        <v>na</v>
      </c>
      <c r="AI170" s="21">
        <f t="shared" si="35"/>
        <v>-2.0279692848409603</v>
      </c>
      <c r="AJ170" s="21" t="str">
        <f t="shared" si="35"/>
        <v>na</v>
      </c>
      <c r="AK170" s="21">
        <f t="shared" si="35"/>
        <v>-0.36962289339629234</v>
      </c>
      <c r="AL170" s="52" t="str">
        <f t="shared" si="36"/>
        <v>na</v>
      </c>
      <c r="AM170" s="21">
        <f t="shared" si="36"/>
        <v>0.89710508058871297</v>
      </c>
      <c r="AN170" s="21" t="str">
        <f t="shared" si="36"/>
        <v>na</v>
      </c>
      <c r="AO170" s="21">
        <f t="shared" si="36"/>
        <v>0.5295374873373887</v>
      </c>
      <c r="AP170" s="21">
        <f t="shared" si="36"/>
        <v>6.9835547123790184E-2</v>
      </c>
      <c r="AQ170" s="21">
        <f t="shared" si="36"/>
        <v>8.6745216062281187</v>
      </c>
      <c r="AR170" s="21" t="str">
        <f t="shared" si="36"/>
        <v>na</v>
      </c>
      <c r="AS170" s="21">
        <f t="shared" si="36"/>
        <v>5.9277469382951287</v>
      </c>
      <c r="AT170" s="21" t="str">
        <f t="shared" si="36"/>
        <v>na</v>
      </c>
      <c r="AU170" s="53">
        <f t="shared" si="36"/>
        <v>0.19691764515757273</v>
      </c>
    </row>
    <row r="171" spans="1:47" ht="16.5" x14ac:dyDescent="0.35">
      <c r="A171" s="28" t="s">
        <v>18</v>
      </c>
      <c r="B171" s="48">
        <v>1</v>
      </c>
      <c r="C171">
        <v>1</v>
      </c>
      <c r="G171" s="49"/>
      <c r="H171" t="s">
        <v>245</v>
      </c>
      <c r="I171" t="s">
        <v>246</v>
      </c>
      <c r="J171" s="19">
        <v>31</v>
      </c>
      <c r="K171" s="34"/>
      <c r="L171" s="21">
        <v>97.710435430821946</v>
      </c>
      <c r="M171" s="61">
        <v>25.651</v>
      </c>
      <c r="N171" s="21">
        <v>5.230655172413794</v>
      </c>
      <c r="O171" s="21">
        <v>7.2620092434003087</v>
      </c>
      <c r="P171" s="21">
        <f t="shared" si="33"/>
        <v>5.3532206149230065E-2</v>
      </c>
      <c r="Q171" s="21">
        <f t="shared" si="34"/>
        <v>7.4321736581982004E-2</v>
      </c>
      <c r="R171" s="25">
        <v>0</v>
      </c>
      <c r="S171" s="12">
        <v>0</v>
      </c>
      <c r="T171" s="12">
        <v>0</v>
      </c>
      <c r="U171" s="12">
        <v>0.125</v>
      </c>
      <c r="V171" s="12">
        <v>0.05</v>
      </c>
      <c r="W171" s="13">
        <v>1</v>
      </c>
      <c r="X171" s="13">
        <v>0</v>
      </c>
      <c r="Y171">
        <v>1</v>
      </c>
      <c r="Z171">
        <v>0</v>
      </c>
      <c r="AA171">
        <v>0</v>
      </c>
      <c r="AB171" s="52" t="str">
        <f t="shared" si="35"/>
        <v>na</v>
      </c>
      <c r="AC171" s="21" t="str">
        <f t="shared" si="35"/>
        <v>na</v>
      </c>
      <c r="AD171" s="21" t="str">
        <f t="shared" si="35"/>
        <v>na</v>
      </c>
      <c r="AE171" s="21">
        <f t="shared" si="35"/>
        <v>-1.0995869770822753</v>
      </c>
      <c r="AF171" s="21">
        <f t="shared" si="35"/>
        <v>-0.39931856563661011</v>
      </c>
      <c r="AG171" s="21">
        <f t="shared" si="35"/>
        <v>-4.4504507463349734</v>
      </c>
      <c r="AH171" s="21" t="str">
        <f t="shared" si="35"/>
        <v>na</v>
      </c>
      <c r="AI171" s="21">
        <f t="shared" si="35"/>
        <v>-3.6789684201130606</v>
      </c>
      <c r="AJ171" s="21" t="str">
        <f t="shared" si="35"/>
        <v>na</v>
      </c>
      <c r="AK171" s="21" t="str">
        <f t="shared" si="35"/>
        <v>na</v>
      </c>
      <c r="AL171" s="52" t="str">
        <f t="shared" si="36"/>
        <v>na</v>
      </c>
      <c r="AM171" s="21" t="str">
        <f t="shared" si="36"/>
        <v>na</v>
      </c>
      <c r="AN171" s="21" t="str">
        <f t="shared" si="36"/>
        <v>na</v>
      </c>
      <c r="AO171" s="21">
        <f t="shared" si="36"/>
        <v>0.2719412830028386</v>
      </c>
      <c r="AP171" s="21">
        <f t="shared" si="36"/>
        <v>3.5863689990183252E-2</v>
      </c>
      <c r="AQ171" s="21">
        <f t="shared" si="36"/>
        <v>4.4547564458463631</v>
      </c>
      <c r="AR171" s="21" t="str">
        <f t="shared" si="36"/>
        <v>na</v>
      </c>
      <c r="AS171" s="21">
        <f t="shared" si="36"/>
        <v>3.0441642872567001</v>
      </c>
      <c r="AT171" s="21" t="str">
        <f t="shared" si="36"/>
        <v>na</v>
      </c>
      <c r="AU171" s="53" t="str">
        <f t="shared" si="36"/>
        <v>na</v>
      </c>
    </row>
    <row r="172" spans="1:47" ht="16.5" x14ac:dyDescent="0.35">
      <c r="A172" s="28" t="s">
        <v>66</v>
      </c>
      <c r="B172" s="48">
        <v>1</v>
      </c>
      <c r="C172">
        <v>1</v>
      </c>
      <c r="E172">
        <v>1</v>
      </c>
      <c r="G172" s="49"/>
      <c r="H172" t="s">
        <v>245</v>
      </c>
      <c r="I172" t="s">
        <v>246</v>
      </c>
      <c r="J172" s="19">
        <v>29</v>
      </c>
      <c r="K172" s="34"/>
      <c r="L172" s="21">
        <v>0.74840381658743738</v>
      </c>
      <c r="M172" s="61">
        <v>25.651</v>
      </c>
      <c r="N172" s="21">
        <v>0.16068965517241382</v>
      </c>
      <c r="O172" s="21">
        <v>0.60823488192701924</v>
      </c>
      <c r="P172" s="21">
        <f t="shared" si="33"/>
        <v>0.21470982858575544</v>
      </c>
      <c r="Q172" s="21">
        <f t="shared" si="34"/>
        <v>0.8127094871060937</v>
      </c>
      <c r="R172" s="25">
        <v>1</v>
      </c>
      <c r="S172">
        <v>0.25</v>
      </c>
      <c r="T172">
        <v>1</v>
      </c>
      <c r="U172">
        <v>0.25</v>
      </c>
      <c r="V172">
        <v>1</v>
      </c>
      <c r="W172">
        <v>1</v>
      </c>
      <c r="X172">
        <v>0</v>
      </c>
      <c r="Y172">
        <v>0</v>
      </c>
      <c r="Z172">
        <v>0</v>
      </c>
      <c r="AA172">
        <v>0</v>
      </c>
      <c r="AB172" s="52">
        <f t="shared" si="35"/>
        <v>-1.5384677969162435</v>
      </c>
      <c r="AC172" s="21">
        <f t="shared" si="35"/>
        <v>-0.75213981182571898</v>
      </c>
      <c r="AD172" s="21">
        <f t="shared" si="35"/>
        <v>-4.4755426819381627</v>
      </c>
      <c r="AE172" s="21">
        <f t="shared" si="35"/>
        <v>-1.1557270279273244</v>
      </c>
      <c r="AF172" s="21">
        <f t="shared" si="35"/>
        <v>-4.1970600659893975</v>
      </c>
      <c r="AG172" s="21">
        <f t="shared" si="35"/>
        <v>-2.3388355451638843</v>
      </c>
      <c r="AH172" s="21" t="str">
        <f t="shared" si="35"/>
        <v>na</v>
      </c>
      <c r="AI172" s="21" t="str">
        <f t="shared" si="35"/>
        <v>na</v>
      </c>
      <c r="AJ172" s="21" t="str">
        <f t="shared" si="35"/>
        <v>na</v>
      </c>
      <c r="AK172" s="21" t="str">
        <f t="shared" si="35"/>
        <v>na</v>
      </c>
      <c r="AL172" s="52">
        <f t="shared" si="36"/>
        <v>14.327380952380947</v>
      </c>
      <c r="AM172" s="21">
        <f t="shared" si="36"/>
        <v>3.4244209288653717</v>
      </c>
      <c r="AN172" s="21">
        <f t="shared" si="36"/>
        <v>121.24990161353794</v>
      </c>
      <c r="AO172" s="21">
        <f t="shared" si="36"/>
        <v>8.0853817172318028</v>
      </c>
      <c r="AP172" s="21">
        <f t="shared" si="36"/>
        <v>106.63023287864317</v>
      </c>
      <c r="AQ172" s="21">
        <f t="shared" si="36"/>
        <v>33.112300865322034</v>
      </c>
      <c r="AR172" s="21" t="str">
        <f t="shared" si="36"/>
        <v>na</v>
      </c>
      <c r="AS172" s="21" t="str">
        <f t="shared" si="36"/>
        <v>na</v>
      </c>
      <c r="AT172" s="21" t="str">
        <f t="shared" si="36"/>
        <v>na</v>
      </c>
      <c r="AU172" s="53" t="str">
        <f t="shared" si="36"/>
        <v>na</v>
      </c>
    </row>
    <row r="173" spans="1:47" ht="16.5" x14ac:dyDescent="0.35">
      <c r="A173" s="28" t="s">
        <v>19</v>
      </c>
      <c r="B173" s="48">
        <v>1</v>
      </c>
      <c r="C173">
        <v>1</v>
      </c>
      <c r="E173">
        <v>1</v>
      </c>
      <c r="G173" s="49"/>
      <c r="H173" t="s">
        <v>245</v>
      </c>
      <c r="I173" t="s">
        <v>246</v>
      </c>
      <c r="J173" s="19">
        <v>37</v>
      </c>
      <c r="K173" s="34"/>
      <c r="L173" s="21">
        <v>2044.8289430324683</v>
      </c>
      <c r="M173" s="61">
        <v>25.651</v>
      </c>
      <c r="N173" s="21">
        <v>2.4018620689655172</v>
      </c>
      <c r="O173" s="21">
        <v>3.9601764434244835</v>
      </c>
      <c r="P173" s="21">
        <f t="shared" si="33"/>
        <v>0.01</v>
      </c>
      <c r="Q173" s="21">
        <f t="shared" si="34"/>
        <v>1.9366785945192887E-3</v>
      </c>
      <c r="R173" s="25">
        <v>1</v>
      </c>
      <c r="S173">
        <v>0.375</v>
      </c>
      <c r="T173">
        <v>0.25</v>
      </c>
      <c r="U173">
        <v>0.25</v>
      </c>
      <c r="V173">
        <v>0.2</v>
      </c>
      <c r="W173">
        <v>1</v>
      </c>
      <c r="X173">
        <v>1</v>
      </c>
      <c r="Y173">
        <v>0.25</v>
      </c>
      <c r="Z173">
        <v>1</v>
      </c>
      <c r="AA173">
        <v>0</v>
      </c>
      <c r="AB173" s="52">
        <f t="shared" si="35"/>
        <v>-4.6051701859880909</v>
      </c>
      <c r="AC173" s="21">
        <f t="shared" si="35"/>
        <v>-3.3771248030579337</v>
      </c>
      <c r="AD173" s="21">
        <f t="shared" si="35"/>
        <v>-3.3492146807186116</v>
      </c>
      <c r="AE173" s="21">
        <f t="shared" si="35"/>
        <v>-3.4594937006934927</v>
      </c>
      <c r="AF173" s="21">
        <f t="shared" si="35"/>
        <v>-2.5126526435506324</v>
      </c>
      <c r="AG173" s="21">
        <f t="shared" si="35"/>
        <v>-7.0009497398042049</v>
      </c>
      <c r="AH173" s="21">
        <f t="shared" si="35"/>
        <v>-8.8927424281149339</v>
      </c>
      <c r="AI173" s="21">
        <f t="shared" si="35"/>
        <v>-1.4468350775901282</v>
      </c>
      <c r="AJ173" s="21">
        <f t="shared" si="35"/>
        <v>-6.2797775263473969</v>
      </c>
      <c r="AK173" s="21" t="str">
        <f t="shared" si="35"/>
        <v>na</v>
      </c>
      <c r="AL173" s="52">
        <f t="shared" si="36"/>
        <v>3.7507239784692073E-2</v>
      </c>
      <c r="AM173" s="21">
        <f t="shared" si="36"/>
        <v>2.0170560061989962E-2</v>
      </c>
      <c r="AN173" s="21">
        <f t="shared" si="36"/>
        <v>1.983854005140738E-2</v>
      </c>
      <c r="AO173" s="21">
        <f t="shared" si="36"/>
        <v>2.1166488964515343E-2</v>
      </c>
      <c r="AP173" s="21">
        <f t="shared" si="36"/>
        <v>1.1165769169311293E-2</v>
      </c>
      <c r="AQ173" s="21">
        <f t="shared" si="36"/>
        <v>8.6683743002737068E-2</v>
      </c>
      <c r="AR173" s="21">
        <f t="shared" si="36"/>
        <v>0.1398605279010634</v>
      </c>
      <c r="AS173" s="21">
        <f t="shared" si="36"/>
        <v>3.7022163549018578E-3</v>
      </c>
      <c r="AT173" s="21">
        <f t="shared" si="36"/>
        <v>6.974486736822906E-2</v>
      </c>
      <c r="AU173" s="53" t="str">
        <f t="shared" si="36"/>
        <v>na</v>
      </c>
    </row>
    <row r="174" spans="1:47" ht="16.5" x14ac:dyDescent="0.35">
      <c r="A174" s="28" t="s">
        <v>112</v>
      </c>
      <c r="B174" s="48"/>
      <c r="D174">
        <v>1</v>
      </c>
      <c r="E174">
        <v>1</v>
      </c>
      <c r="G174" s="49"/>
      <c r="H174" t="s">
        <v>245</v>
      </c>
      <c r="I174" t="s">
        <v>246</v>
      </c>
      <c r="J174" s="19">
        <v>3</v>
      </c>
      <c r="K174" s="34"/>
      <c r="L174" s="21">
        <v>5.4436136266937041</v>
      </c>
      <c r="M174" s="61">
        <v>25.651</v>
      </c>
      <c r="N174" s="21">
        <v>0</v>
      </c>
      <c r="O174" s="21">
        <v>0</v>
      </c>
      <c r="P174" s="21">
        <f t="shared" si="33"/>
        <v>0.01</v>
      </c>
      <c r="Q174" s="21">
        <f t="shared" si="34"/>
        <v>0.01</v>
      </c>
      <c r="R174" s="23">
        <v>1</v>
      </c>
      <c r="S174">
        <v>0.25</v>
      </c>
      <c r="T174">
        <v>0</v>
      </c>
      <c r="U174">
        <v>0.25</v>
      </c>
      <c r="V174">
        <v>0.2</v>
      </c>
      <c r="W174">
        <v>1</v>
      </c>
      <c r="X174">
        <v>0</v>
      </c>
      <c r="Y174">
        <v>0</v>
      </c>
      <c r="Z174">
        <v>0</v>
      </c>
      <c r="AA174" s="3">
        <v>0</v>
      </c>
      <c r="AB174" s="52">
        <f t="shared" si="35"/>
        <v>-4.6051701859880909</v>
      </c>
      <c r="AC174" s="21">
        <f t="shared" si="35"/>
        <v>-2.2514165353719555</v>
      </c>
      <c r="AD174" s="21" t="str">
        <f t="shared" si="35"/>
        <v>na</v>
      </c>
      <c r="AE174" s="21">
        <f t="shared" si="35"/>
        <v>-3.4594937006934927</v>
      </c>
      <c r="AF174" s="21">
        <f t="shared" si="35"/>
        <v>-2.5126526435506324</v>
      </c>
      <c r="AG174" s="21">
        <f t="shared" si="35"/>
        <v>-7.0009497398042049</v>
      </c>
      <c r="AH174" s="21" t="str">
        <f t="shared" si="35"/>
        <v>na</v>
      </c>
      <c r="AI174" s="21" t="str">
        <f t="shared" si="35"/>
        <v>na</v>
      </c>
      <c r="AJ174" s="21" t="str">
        <f t="shared" si="35"/>
        <v>na</v>
      </c>
      <c r="AK174" s="21" t="str">
        <f t="shared" si="35"/>
        <v>na</v>
      </c>
      <c r="AL174" s="52">
        <f t="shared" si="36"/>
        <v>1</v>
      </c>
      <c r="AM174" s="21">
        <f t="shared" si="36"/>
        <v>0.23901234567901236</v>
      </c>
      <c r="AN174" s="21" t="str">
        <f t="shared" si="36"/>
        <v>na</v>
      </c>
      <c r="AO174" s="21">
        <f t="shared" si="36"/>
        <v>0.56433075550267697</v>
      </c>
      <c r="AP174" s="21">
        <f t="shared" si="36"/>
        <v>0.2976963709781813</v>
      </c>
      <c r="AQ174" s="21">
        <f t="shared" si="36"/>
        <v>2.3111202930511441</v>
      </c>
      <c r="AR174" s="21" t="str">
        <f t="shared" si="36"/>
        <v>na</v>
      </c>
      <c r="AS174" s="21" t="str">
        <f t="shared" si="36"/>
        <v>na</v>
      </c>
      <c r="AT174" s="21" t="str">
        <f t="shared" si="36"/>
        <v>na</v>
      </c>
      <c r="AU174" s="53" t="str">
        <f t="shared" si="36"/>
        <v>na</v>
      </c>
    </row>
    <row r="175" spans="1:47" ht="16.5" x14ac:dyDescent="0.35">
      <c r="A175" s="28" t="s">
        <v>67</v>
      </c>
      <c r="B175" s="48">
        <v>1</v>
      </c>
      <c r="C175">
        <v>1</v>
      </c>
      <c r="D175">
        <v>1</v>
      </c>
      <c r="E175">
        <v>1</v>
      </c>
      <c r="F175">
        <v>1</v>
      </c>
      <c r="G175" s="49">
        <v>1</v>
      </c>
      <c r="H175" t="s">
        <v>245</v>
      </c>
      <c r="I175" t="s">
        <v>246</v>
      </c>
      <c r="J175" s="19">
        <v>2</v>
      </c>
      <c r="K175" s="34"/>
      <c r="L175" s="21">
        <v>400.28036142728217</v>
      </c>
      <c r="M175" s="61">
        <v>25.651</v>
      </c>
      <c r="N175" s="21">
        <v>0.83341379310344832</v>
      </c>
      <c r="O175" s="21">
        <v>1.5622101333754745</v>
      </c>
      <c r="P175" s="21">
        <f t="shared" si="33"/>
        <v>0.01</v>
      </c>
      <c r="Q175" s="21">
        <f t="shared" si="34"/>
        <v>3.9027898541039892E-3</v>
      </c>
      <c r="R175" s="25">
        <v>0</v>
      </c>
      <c r="S175" s="12">
        <v>0.25</v>
      </c>
      <c r="T175" s="12">
        <v>0.25</v>
      </c>
      <c r="U175" s="12">
        <v>0.25</v>
      </c>
      <c r="V175" s="12">
        <v>0.1</v>
      </c>
      <c r="W175" s="12">
        <v>0.25</v>
      </c>
      <c r="X175" s="12">
        <v>0</v>
      </c>
      <c r="Y175">
        <v>0</v>
      </c>
      <c r="Z175">
        <v>0.25</v>
      </c>
      <c r="AA175">
        <v>1</v>
      </c>
      <c r="AB175" s="52" t="str">
        <f t="shared" si="35"/>
        <v>na</v>
      </c>
      <c r="AC175" s="21">
        <f t="shared" si="35"/>
        <v>-2.2514165353719555</v>
      </c>
      <c r="AD175" s="21">
        <f t="shared" si="35"/>
        <v>-3.3492146807186116</v>
      </c>
      <c r="AE175" s="21">
        <f t="shared" si="35"/>
        <v>-3.4594937006934927</v>
      </c>
      <c r="AF175" s="21">
        <f t="shared" si="35"/>
        <v>-1.2563263217753162</v>
      </c>
      <c r="AG175" s="21">
        <f t="shared" si="35"/>
        <v>-1.7502374349510512</v>
      </c>
      <c r="AH175" s="21" t="str">
        <f t="shared" si="35"/>
        <v>na</v>
      </c>
      <c r="AI175" s="21" t="str">
        <f t="shared" si="35"/>
        <v>na</v>
      </c>
      <c r="AJ175" s="21">
        <f t="shared" si="35"/>
        <v>-1.5699443815868492</v>
      </c>
      <c r="AK175" s="21">
        <f t="shared" si="35"/>
        <v>-8.438524139687674</v>
      </c>
      <c r="AL175" s="52" t="str">
        <f t="shared" si="36"/>
        <v>na</v>
      </c>
      <c r="AM175" s="21">
        <f t="shared" si="36"/>
        <v>3.6405807527524765E-2</v>
      </c>
      <c r="AN175" s="21">
        <f t="shared" si="36"/>
        <v>8.0564726718926477E-2</v>
      </c>
      <c r="AO175" s="21">
        <f t="shared" si="36"/>
        <v>8.5957555072424627E-2</v>
      </c>
      <c r="AP175" s="21">
        <f t="shared" si="36"/>
        <v>1.1336105623210441E-2</v>
      </c>
      <c r="AQ175" s="21">
        <f t="shared" si="36"/>
        <v>2.2001531009503823E-2</v>
      </c>
      <c r="AR175" s="21" t="str">
        <f t="shared" si="36"/>
        <v>na</v>
      </c>
      <c r="AS175" s="21" t="str">
        <f t="shared" si="36"/>
        <v>na</v>
      </c>
      <c r="AT175" s="21">
        <f t="shared" si="36"/>
        <v>1.7702210460701622E-2</v>
      </c>
      <c r="AU175" s="53">
        <f t="shared" si="36"/>
        <v>0.51143678347605759</v>
      </c>
    </row>
    <row r="176" spans="1:47" ht="16.5" x14ac:dyDescent="0.35">
      <c r="A176" s="28" t="s">
        <v>20</v>
      </c>
      <c r="B176" s="48"/>
      <c r="C176">
        <v>1</v>
      </c>
      <c r="E176">
        <v>1</v>
      </c>
      <c r="G176" s="49">
        <v>1</v>
      </c>
      <c r="H176" t="s">
        <v>245</v>
      </c>
      <c r="I176" t="s">
        <v>246</v>
      </c>
      <c r="J176" s="19">
        <v>3</v>
      </c>
      <c r="K176" s="34"/>
      <c r="L176" s="21">
        <v>21.606221135988147</v>
      </c>
      <c r="M176" s="61">
        <v>25.651</v>
      </c>
      <c r="N176" s="21">
        <v>2.1494310344827587</v>
      </c>
      <c r="O176" s="21">
        <v>2.251658203054494</v>
      </c>
      <c r="P176" s="21">
        <f t="shared" si="33"/>
        <v>9.9482043664849112E-2</v>
      </c>
      <c r="Q176" s="21">
        <f t="shared" si="34"/>
        <v>0.10421342024052721</v>
      </c>
      <c r="R176" s="25">
        <v>0</v>
      </c>
      <c r="S176" s="12">
        <v>0.25</v>
      </c>
      <c r="T176" s="12">
        <v>0</v>
      </c>
      <c r="U176" s="12">
        <v>0.125</v>
      </c>
      <c r="V176" s="12">
        <v>0.05</v>
      </c>
      <c r="W176" s="13">
        <v>0.25</v>
      </c>
      <c r="X176" s="13">
        <v>0</v>
      </c>
      <c r="Y176">
        <v>0</v>
      </c>
      <c r="Z176">
        <v>0.25</v>
      </c>
      <c r="AA176">
        <v>0.25</v>
      </c>
      <c r="AB176" s="52" t="str">
        <f t="shared" si="35"/>
        <v>na</v>
      </c>
      <c r="AC176" s="21">
        <f t="shared" si="35"/>
        <v>-1.1282470793163233</v>
      </c>
      <c r="AD176" s="21" t="str">
        <f t="shared" si="35"/>
        <v>na</v>
      </c>
      <c r="AE176" s="21">
        <f t="shared" si="35"/>
        <v>-0.86682397557229718</v>
      </c>
      <c r="AF176" s="21">
        <f t="shared" si="35"/>
        <v>-0.31478992912722925</v>
      </c>
      <c r="AG176" s="21">
        <f t="shared" si="35"/>
        <v>-0.8770923740983263</v>
      </c>
      <c r="AH176" s="21" t="str">
        <f t="shared" si="35"/>
        <v>na</v>
      </c>
      <c r="AI176" s="21" t="str">
        <f t="shared" si="35"/>
        <v>na</v>
      </c>
      <c r="AJ176" s="21">
        <f t="shared" si="35"/>
        <v>-0.78674253981251896</v>
      </c>
      <c r="AK176" s="21">
        <f t="shared" si="35"/>
        <v>-1.0571944445599879</v>
      </c>
      <c r="AL176" s="52" t="str">
        <f t="shared" si="36"/>
        <v>na</v>
      </c>
      <c r="AM176" s="21">
        <f t="shared" si="36"/>
        <v>0.26228788808681452</v>
      </c>
      <c r="AN176" s="21" t="str">
        <f t="shared" si="36"/>
        <v>na</v>
      </c>
      <c r="AO176" s="21">
        <f t="shared" si="36"/>
        <v>0.15482162817022116</v>
      </c>
      <c r="AP176" s="21">
        <f t="shared" si="36"/>
        <v>2.0417918218081931E-2</v>
      </c>
      <c r="AQ176" s="21">
        <f t="shared" si="36"/>
        <v>0.15851138856887956</v>
      </c>
      <c r="AR176" s="21" t="str">
        <f t="shared" si="36"/>
        <v>na</v>
      </c>
      <c r="AS176" s="21" t="str">
        <f t="shared" si="36"/>
        <v>na</v>
      </c>
      <c r="AT176" s="21">
        <f t="shared" si="36"/>
        <v>0.12753666822787346</v>
      </c>
      <c r="AU176" s="53">
        <f t="shared" si="36"/>
        <v>0.23029236771912817</v>
      </c>
    </row>
    <row r="177" spans="1:48" ht="16.5" x14ac:dyDescent="0.35">
      <c r="A177" s="28" t="s">
        <v>68</v>
      </c>
      <c r="B177" s="48"/>
      <c r="D177">
        <v>1</v>
      </c>
      <c r="E177">
        <v>1</v>
      </c>
      <c r="G177" s="49"/>
      <c r="H177" t="s">
        <v>245</v>
      </c>
      <c r="I177" t="s">
        <v>246</v>
      </c>
      <c r="J177" s="19">
        <v>31</v>
      </c>
      <c r="K177" s="34"/>
      <c r="L177" s="21">
        <v>4.9608657020697926</v>
      </c>
      <c r="M177" s="61">
        <v>25.651</v>
      </c>
      <c r="N177" s="21">
        <v>0.90355172413793117</v>
      </c>
      <c r="O177" s="21">
        <v>1.1744881374698815</v>
      </c>
      <c r="P177" s="21">
        <f t="shared" si="33"/>
        <v>0.18213589691834384</v>
      </c>
      <c r="Q177" s="21">
        <f t="shared" si="34"/>
        <v>0.23675064152207481</v>
      </c>
      <c r="R177" s="25">
        <v>1</v>
      </c>
      <c r="S177">
        <v>0.125</v>
      </c>
      <c r="T177">
        <v>0.25</v>
      </c>
      <c r="U177">
        <v>0.25</v>
      </c>
      <c r="V177">
        <v>0.25</v>
      </c>
      <c r="W177">
        <v>1</v>
      </c>
      <c r="X177">
        <v>0</v>
      </c>
      <c r="Y177">
        <v>1</v>
      </c>
      <c r="Z177">
        <v>0</v>
      </c>
      <c r="AA177">
        <v>1</v>
      </c>
      <c r="AB177" s="52">
        <f t="shared" si="35"/>
        <v>-1.703002184172387</v>
      </c>
      <c r="AC177" s="21">
        <f t="shared" si="35"/>
        <v>-0.4162894227976946</v>
      </c>
      <c r="AD177" s="21">
        <f t="shared" si="35"/>
        <v>-1.2385470430344634</v>
      </c>
      <c r="AE177" s="21">
        <f t="shared" si="35"/>
        <v>-1.2793284700612078</v>
      </c>
      <c r="AF177" s="21">
        <f t="shared" si="35"/>
        <v>-1.161480674767704</v>
      </c>
      <c r="AG177" s="21">
        <f t="shared" ref="AG177:AK188" si="37">IF(W177&gt;0,(W177/W$190)*LN($P177),"na")</f>
        <v>-2.5889667952867481</v>
      </c>
      <c r="AH177" s="21" t="str">
        <f t="shared" si="37"/>
        <v>na</v>
      </c>
      <c r="AI177" s="21">
        <f t="shared" si="37"/>
        <v>-2.1401713272357967</v>
      </c>
      <c r="AJ177" s="21" t="str">
        <f t="shared" si="37"/>
        <v>na</v>
      </c>
      <c r="AK177" s="21">
        <f t="shared" si="37"/>
        <v>-3.1205850078689545</v>
      </c>
      <c r="AL177" s="52">
        <f t="shared" si="36"/>
        <v>1.6896285196424863</v>
      </c>
      <c r="AM177" s="21">
        <f t="shared" si="36"/>
        <v>0.10096051895147697</v>
      </c>
      <c r="AN177" s="21">
        <f t="shared" si="36"/>
        <v>0.89368781204230685</v>
      </c>
      <c r="AO177" s="21">
        <f t="shared" si="36"/>
        <v>0.95350933900871415</v>
      </c>
      <c r="AP177" s="21">
        <f t="shared" si="36"/>
        <v>0.78593168531063262</v>
      </c>
      <c r="AQ177" s="21">
        <f t="shared" ref="AQ177:AU188" si="38">IF(W177&gt;0,(((W177/W$190)^2)*($Q177^2))/($P177^2),"na")</f>
        <v>3.9049347594637136</v>
      </c>
      <c r="AR177" s="21" t="str">
        <f t="shared" si="38"/>
        <v>na</v>
      </c>
      <c r="AS177" s="21">
        <f t="shared" si="38"/>
        <v>2.6684428393185247</v>
      </c>
      <c r="AT177" s="21" t="str">
        <f t="shared" si="38"/>
        <v>na</v>
      </c>
      <c r="AU177" s="53">
        <f t="shared" si="38"/>
        <v>5.6732622158240131</v>
      </c>
    </row>
    <row r="178" spans="1:48" ht="16.5" x14ac:dyDescent="0.35">
      <c r="A178" s="28" t="s">
        <v>113</v>
      </c>
      <c r="B178" s="48"/>
      <c r="C178">
        <v>1</v>
      </c>
      <c r="D178">
        <v>1</v>
      </c>
      <c r="E178">
        <v>1</v>
      </c>
      <c r="F178">
        <v>1</v>
      </c>
      <c r="G178" s="49"/>
      <c r="H178" t="s">
        <v>245</v>
      </c>
      <c r="I178" t="s">
        <v>246</v>
      </c>
      <c r="J178" s="19">
        <v>9</v>
      </c>
      <c r="K178" s="34"/>
      <c r="L178" s="21">
        <v>0.95424202738752895</v>
      </c>
      <c r="M178" s="61">
        <v>25.651</v>
      </c>
      <c r="N178" s="21">
        <v>4.0172413793103455E-2</v>
      </c>
      <c r="O178" s="21">
        <v>0.2520227284691296</v>
      </c>
      <c r="P178" s="21">
        <f t="shared" si="33"/>
        <v>4.2098768069443834E-2</v>
      </c>
      <c r="Q178" s="21">
        <f t="shared" si="34"/>
        <v>0.26410776431541538</v>
      </c>
      <c r="R178" s="23">
        <v>1</v>
      </c>
      <c r="S178">
        <v>0.25</v>
      </c>
      <c r="T178">
        <v>0.25</v>
      </c>
      <c r="U178">
        <v>0.25</v>
      </c>
      <c r="V178">
        <v>0.25</v>
      </c>
      <c r="W178">
        <v>1</v>
      </c>
      <c r="X178">
        <v>0</v>
      </c>
      <c r="Y178">
        <v>1</v>
      </c>
      <c r="Z178">
        <v>0</v>
      </c>
      <c r="AA178">
        <v>1</v>
      </c>
      <c r="AB178" s="52">
        <f t="shared" ref="AB178:AF188" si="39">IF(R178&gt;0,(R178/R$190)*LN($P178),"na")</f>
        <v>-3.1677368007304021</v>
      </c>
      <c r="AC178" s="21">
        <f t="shared" si="39"/>
        <v>-1.5486713248015298</v>
      </c>
      <c r="AD178" s="21">
        <f t="shared" si="39"/>
        <v>-2.3038085823493835</v>
      </c>
      <c r="AE178" s="21">
        <f t="shared" si="39"/>
        <v>-2.3796656942072287</v>
      </c>
      <c r="AF178" s="21">
        <f t="shared" si="39"/>
        <v>-2.1604582254760047</v>
      </c>
      <c r="AG178" s="21">
        <f t="shared" si="37"/>
        <v>-4.8157104374381232</v>
      </c>
      <c r="AH178" s="21" t="str">
        <f t="shared" si="37"/>
        <v>na</v>
      </c>
      <c r="AI178" s="21">
        <f t="shared" si="37"/>
        <v>-3.9809106154772866</v>
      </c>
      <c r="AJ178" s="21" t="str">
        <f t="shared" si="37"/>
        <v>na</v>
      </c>
      <c r="AK178" s="21">
        <f t="shared" si="37"/>
        <v>-5.8045679923998428</v>
      </c>
      <c r="AL178" s="52">
        <f t="shared" ref="AL178:AP188" si="40">IF(R178&gt;0,(((R178/R$190)^2)*($Q178^2))/($P178^2),"na")</f>
        <v>39.357142857142861</v>
      </c>
      <c r="AM178" s="21">
        <f t="shared" si="40"/>
        <v>9.4068430335097002</v>
      </c>
      <c r="AN178" s="21">
        <f t="shared" si="40"/>
        <v>20.817001180637547</v>
      </c>
      <c r="AO178" s="21">
        <f t="shared" si="40"/>
        <v>22.210446162998217</v>
      </c>
      <c r="AP178" s="21">
        <f t="shared" si="40"/>
        <v>18.306997813501997</v>
      </c>
      <c r="AQ178" s="21">
        <f t="shared" si="38"/>
        <v>90.959091533655766</v>
      </c>
      <c r="AR178" s="21" t="str">
        <f t="shared" si="38"/>
        <v>na</v>
      </c>
      <c r="AS178" s="21">
        <f t="shared" si="38"/>
        <v>62.157027306452598</v>
      </c>
      <c r="AT178" s="21" t="str">
        <f t="shared" si="38"/>
        <v>na</v>
      </c>
      <c r="AU178" s="53">
        <f t="shared" si="38"/>
        <v>132.14939786969373</v>
      </c>
    </row>
    <row r="179" spans="1:48" ht="16.5" x14ac:dyDescent="0.35">
      <c r="A179" s="28" t="s">
        <v>89</v>
      </c>
      <c r="B179" s="48"/>
      <c r="C179">
        <v>1</v>
      </c>
      <c r="E179">
        <v>1</v>
      </c>
      <c r="G179" s="49">
        <v>1</v>
      </c>
      <c r="H179" t="s">
        <v>245</v>
      </c>
      <c r="I179" t="s">
        <v>246</v>
      </c>
      <c r="J179" s="19">
        <v>3</v>
      </c>
      <c r="K179" s="34"/>
      <c r="L179" s="21">
        <v>25.171174078803443</v>
      </c>
      <c r="M179" s="61">
        <v>25.651</v>
      </c>
      <c r="N179" s="21">
        <v>0.28120689655172415</v>
      </c>
      <c r="O179" s="21">
        <v>0.88633283760378545</v>
      </c>
      <c r="P179" s="21">
        <f t="shared" si="33"/>
        <v>1.1171783075010691E-2</v>
      </c>
      <c r="Q179" s="21">
        <f t="shared" si="34"/>
        <v>3.5212216753534878E-2</v>
      </c>
      <c r="R179" s="25">
        <v>1</v>
      </c>
      <c r="S179" s="3">
        <v>0.25</v>
      </c>
      <c r="T179" s="3">
        <v>0.25</v>
      </c>
      <c r="U179" s="3">
        <v>0.25</v>
      </c>
      <c r="V179" s="3">
        <v>0.15</v>
      </c>
      <c r="W179" s="3">
        <v>1</v>
      </c>
      <c r="X179" s="3">
        <v>0</v>
      </c>
      <c r="Y179" s="3">
        <v>0</v>
      </c>
      <c r="Z179" s="3">
        <v>0</v>
      </c>
      <c r="AA179" s="3">
        <v>0</v>
      </c>
      <c r="AB179" s="52">
        <f t="shared" si="39"/>
        <v>-4.4943640479324447</v>
      </c>
      <c r="AC179" s="21">
        <f t="shared" si="39"/>
        <v>-2.1972446456558616</v>
      </c>
      <c r="AD179" s="21">
        <f t="shared" si="39"/>
        <v>-3.2686283984963236</v>
      </c>
      <c r="AE179" s="21">
        <f t="shared" si="39"/>
        <v>-3.3762539677151047</v>
      </c>
      <c r="AF179" s="21">
        <f t="shared" si="39"/>
        <v>-1.8391463154515404</v>
      </c>
      <c r="AG179" s="21">
        <f t="shared" si="37"/>
        <v>-6.832498157765019</v>
      </c>
      <c r="AH179" s="21" t="str">
        <f t="shared" si="37"/>
        <v>na</v>
      </c>
      <c r="AI179" s="21" t="str">
        <f t="shared" si="37"/>
        <v>na</v>
      </c>
      <c r="AJ179" s="21" t="str">
        <f t="shared" si="37"/>
        <v>na</v>
      </c>
      <c r="AK179" s="21" t="str">
        <f t="shared" si="37"/>
        <v>na</v>
      </c>
      <c r="AL179" s="52">
        <f t="shared" si="40"/>
        <v>9.9344023323615165</v>
      </c>
      <c r="AM179" s="21">
        <f t="shared" si="40"/>
        <v>2.3744448043767772</v>
      </c>
      <c r="AN179" s="21">
        <f t="shared" si="40"/>
        <v>5.2545599113317119</v>
      </c>
      <c r="AO179" s="21">
        <f t="shared" si="40"/>
        <v>5.6062887736891307</v>
      </c>
      <c r="AP179" s="21">
        <f t="shared" si="40"/>
        <v>1.6635574812269267</v>
      </c>
      <c r="AQ179" s="21">
        <f t="shared" si="38"/>
        <v>22.95959882965532</v>
      </c>
      <c r="AR179" s="21" t="str">
        <f t="shared" si="38"/>
        <v>na</v>
      </c>
      <c r="AS179" s="21" t="str">
        <f t="shared" si="38"/>
        <v>na</v>
      </c>
      <c r="AT179" s="21" t="str">
        <f t="shared" si="38"/>
        <v>na</v>
      </c>
      <c r="AU179" s="53" t="str">
        <f t="shared" si="38"/>
        <v>na</v>
      </c>
    </row>
    <row r="180" spans="1:48" ht="16.5" x14ac:dyDescent="0.35">
      <c r="A180" s="28" t="s">
        <v>22</v>
      </c>
      <c r="B180" s="48"/>
      <c r="C180">
        <v>1</v>
      </c>
      <c r="E180">
        <v>1</v>
      </c>
      <c r="G180" s="49">
        <v>1</v>
      </c>
      <c r="H180" t="s">
        <v>245</v>
      </c>
      <c r="I180" t="s">
        <v>246</v>
      </c>
      <c r="J180" s="19">
        <v>26</v>
      </c>
      <c r="K180" s="34"/>
      <c r="L180" s="21">
        <v>6.7635872638383923</v>
      </c>
      <c r="M180" s="61">
        <v>25.651</v>
      </c>
      <c r="N180" s="21">
        <v>1.3352413793103448</v>
      </c>
      <c r="O180" s="21">
        <v>1.5816478320195111</v>
      </c>
      <c r="P180" s="21">
        <f t="shared" si="33"/>
        <v>0.19741615317794897</v>
      </c>
      <c r="Q180" s="21">
        <f t="shared" si="34"/>
        <v>0.23384747920320506</v>
      </c>
      <c r="R180" s="25">
        <v>0</v>
      </c>
      <c r="S180" s="12">
        <v>0.375</v>
      </c>
      <c r="T180" s="12">
        <v>0.25</v>
      </c>
      <c r="U180" s="12">
        <v>0.25</v>
      </c>
      <c r="V180" s="12">
        <v>0.15</v>
      </c>
      <c r="W180" s="13">
        <v>0.25</v>
      </c>
      <c r="X180" s="13">
        <v>0</v>
      </c>
      <c r="Y180">
        <v>0</v>
      </c>
      <c r="Z180">
        <v>1</v>
      </c>
      <c r="AA180">
        <v>0</v>
      </c>
      <c r="AB180" s="52" t="str">
        <f t="shared" si="39"/>
        <v>na</v>
      </c>
      <c r="AC180" s="21">
        <f t="shared" si="39"/>
        <v>-1.1897903054804027</v>
      </c>
      <c r="AD180" s="21">
        <f t="shared" si="39"/>
        <v>-1.1799573277491597</v>
      </c>
      <c r="AE180" s="21">
        <f t="shared" si="39"/>
        <v>-1.2188095812238271</v>
      </c>
      <c r="AF180" s="21">
        <f t="shared" si="39"/>
        <v>-0.66392195965691192</v>
      </c>
      <c r="AG180" s="21">
        <f t="shared" si="37"/>
        <v>-0.61662380096467062</v>
      </c>
      <c r="AH180" s="21" t="str">
        <f t="shared" si="37"/>
        <v>na</v>
      </c>
      <c r="AI180" s="21" t="str">
        <f t="shared" si="37"/>
        <v>na</v>
      </c>
      <c r="AJ180" s="21">
        <f t="shared" si="37"/>
        <v>-2.2124199895296743</v>
      </c>
      <c r="AK180" s="21" t="str">
        <f t="shared" si="37"/>
        <v>na</v>
      </c>
      <c r="AL180" s="52" t="str">
        <f t="shared" si="40"/>
        <v>na</v>
      </c>
      <c r="AM180" s="21">
        <f t="shared" si="40"/>
        <v>0.75457579080260362</v>
      </c>
      <c r="AN180" s="21">
        <f t="shared" si="40"/>
        <v>0.74215500222372044</v>
      </c>
      <c r="AO180" s="21">
        <f t="shared" si="40"/>
        <v>0.79183325102664637</v>
      </c>
      <c r="AP180" s="21">
        <f t="shared" si="40"/>
        <v>0.23496116268781034</v>
      </c>
      <c r="AQ180" s="21">
        <f t="shared" si="38"/>
        <v>0.20267612093131596</v>
      </c>
      <c r="AR180" s="21" t="str">
        <f t="shared" si="38"/>
        <v>na</v>
      </c>
      <c r="AS180" s="21" t="str">
        <f t="shared" si="38"/>
        <v>na</v>
      </c>
      <c r="AT180" s="21">
        <f t="shared" si="38"/>
        <v>2.6091386796927676</v>
      </c>
      <c r="AU180" s="53" t="str">
        <f t="shared" si="38"/>
        <v>na</v>
      </c>
    </row>
    <row r="181" spans="1:48" ht="16.5" x14ac:dyDescent="0.35">
      <c r="A181" s="1" t="s">
        <v>69</v>
      </c>
      <c r="B181" s="48">
        <v>1</v>
      </c>
      <c r="C181">
        <v>1</v>
      </c>
      <c r="D181">
        <v>1</v>
      </c>
      <c r="E181">
        <v>1</v>
      </c>
      <c r="G181" s="49"/>
      <c r="H181" t="s">
        <v>245</v>
      </c>
      <c r="I181" t="s">
        <v>246</v>
      </c>
      <c r="J181" s="19">
        <v>12</v>
      </c>
      <c r="K181" s="34"/>
      <c r="L181" s="21">
        <v>7.196527750695374</v>
      </c>
      <c r="M181" s="61">
        <v>25.651</v>
      </c>
      <c r="N181" s="21">
        <v>0</v>
      </c>
      <c r="O181" s="21">
        <v>0</v>
      </c>
      <c r="P181" s="21">
        <f t="shared" si="33"/>
        <v>0.01</v>
      </c>
      <c r="Q181" s="21">
        <f t="shared" si="34"/>
        <v>0.01</v>
      </c>
      <c r="R181" s="25">
        <v>1</v>
      </c>
      <c r="S181">
        <v>0.25</v>
      </c>
      <c r="T181">
        <v>0</v>
      </c>
      <c r="U181">
        <v>0.25</v>
      </c>
      <c r="V181">
        <v>0.05</v>
      </c>
      <c r="W181">
        <v>1</v>
      </c>
      <c r="X181">
        <v>0</v>
      </c>
      <c r="Y181">
        <v>0</v>
      </c>
      <c r="Z181">
        <v>0</v>
      </c>
      <c r="AA181">
        <v>0</v>
      </c>
      <c r="AB181" s="52">
        <f t="shared" si="39"/>
        <v>-4.6051701859880909</v>
      </c>
      <c r="AC181" s="21">
        <f t="shared" si="39"/>
        <v>-2.2514165353719555</v>
      </c>
      <c r="AD181" s="21" t="str">
        <f t="shared" si="39"/>
        <v>na</v>
      </c>
      <c r="AE181" s="21">
        <f t="shared" si="39"/>
        <v>-3.4594937006934927</v>
      </c>
      <c r="AF181" s="21">
        <f t="shared" si="39"/>
        <v>-0.62816316088765811</v>
      </c>
      <c r="AG181" s="21">
        <f t="shared" si="37"/>
        <v>-7.0009497398042049</v>
      </c>
      <c r="AH181" s="21" t="str">
        <f t="shared" si="37"/>
        <v>na</v>
      </c>
      <c r="AI181" s="21" t="str">
        <f t="shared" si="37"/>
        <v>na</v>
      </c>
      <c r="AJ181" s="21" t="str">
        <f t="shared" si="37"/>
        <v>na</v>
      </c>
      <c r="AK181" s="21" t="str">
        <f t="shared" si="37"/>
        <v>na</v>
      </c>
      <c r="AL181" s="52">
        <f t="shared" si="40"/>
        <v>1</v>
      </c>
      <c r="AM181" s="21">
        <f t="shared" si="40"/>
        <v>0.23901234567901236</v>
      </c>
      <c r="AN181" s="21" t="str">
        <f t="shared" si="40"/>
        <v>na</v>
      </c>
      <c r="AO181" s="21">
        <f t="shared" si="40"/>
        <v>0.56433075550267697</v>
      </c>
      <c r="AP181" s="21">
        <f t="shared" si="40"/>
        <v>1.8606023186136331E-2</v>
      </c>
      <c r="AQ181" s="21">
        <f t="shared" si="38"/>
        <v>2.3111202930511441</v>
      </c>
      <c r="AR181" s="21" t="str">
        <f t="shared" si="38"/>
        <v>na</v>
      </c>
      <c r="AS181" s="21" t="str">
        <f t="shared" si="38"/>
        <v>na</v>
      </c>
      <c r="AT181" s="21" t="str">
        <f t="shared" si="38"/>
        <v>na</v>
      </c>
      <c r="AU181" s="53" t="str">
        <f t="shared" si="38"/>
        <v>na</v>
      </c>
    </row>
    <row r="182" spans="1:48" ht="16.5" x14ac:dyDescent="0.35">
      <c r="A182" s="1" t="s">
        <v>241</v>
      </c>
      <c r="B182" s="48">
        <v>1</v>
      </c>
      <c r="C182">
        <v>1</v>
      </c>
      <c r="D182">
        <v>1</v>
      </c>
      <c r="E182">
        <v>1</v>
      </c>
      <c r="F182">
        <v>1</v>
      </c>
      <c r="G182" s="49">
        <v>1</v>
      </c>
      <c r="H182" t="s">
        <v>245</v>
      </c>
      <c r="I182" t="s">
        <v>246</v>
      </c>
      <c r="J182" s="19">
        <v>3</v>
      </c>
      <c r="K182" s="34"/>
      <c r="L182" s="21">
        <v>38.359173970405877</v>
      </c>
      <c r="M182" s="61">
        <v>25.651</v>
      </c>
      <c r="N182" s="21">
        <v>1.0750431034482759</v>
      </c>
      <c r="O182" s="21">
        <v>2.0658321654770364</v>
      </c>
      <c r="P182" s="21">
        <f t="shared" si="33"/>
        <v>2.8025710467010374E-2</v>
      </c>
      <c r="Q182" s="21">
        <f t="shared" si="34"/>
        <v>5.3854970054121265E-2</v>
      </c>
      <c r="R182" s="25">
        <v>1</v>
      </c>
      <c r="S182">
        <v>1</v>
      </c>
      <c r="T182" s="3">
        <v>0.25</v>
      </c>
      <c r="U182" s="3">
        <v>0.375</v>
      </c>
      <c r="V182" s="3">
        <v>1</v>
      </c>
      <c r="W182" s="3">
        <v>0.05</v>
      </c>
      <c r="X182" s="3">
        <v>0</v>
      </c>
      <c r="Y182" s="3">
        <v>0</v>
      </c>
      <c r="Z182" s="3">
        <v>0</v>
      </c>
      <c r="AA182" s="3">
        <v>0</v>
      </c>
      <c r="AB182" s="52">
        <f t="shared" si="39"/>
        <v>-3.5746329591584387</v>
      </c>
      <c r="AC182" s="21">
        <f t="shared" si="39"/>
        <v>-6.9903933423542801</v>
      </c>
      <c r="AD182" s="21">
        <f t="shared" si="39"/>
        <v>-2.5997330612061371</v>
      </c>
      <c r="AE182" s="21">
        <f t="shared" si="39"/>
        <v>-4.0280010417834111</v>
      </c>
      <c r="AF182" s="21">
        <f t="shared" si="39"/>
        <v>-9.7518773376510097</v>
      </c>
      <c r="AG182" s="21">
        <f t="shared" si="37"/>
        <v>-0.27171445000513306</v>
      </c>
      <c r="AH182" s="21" t="str">
        <f t="shared" si="37"/>
        <v>na</v>
      </c>
      <c r="AI182" s="21" t="str">
        <f t="shared" si="37"/>
        <v>na</v>
      </c>
      <c r="AJ182" s="21" t="str">
        <f t="shared" si="37"/>
        <v>na</v>
      </c>
      <c r="AK182" s="21" t="str">
        <f t="shared" si="37"/>
        <v>na</v>
      </c>
      <c r="AL182" s="52">
        <f t="shared" si="40"/>
        <v>3.692651441545963</v>
      </c>
      <c r="AM182" s="21">
        <f t="shared" si="40"/>
        <v>14.121428525102191</v>
      </c>
      <c r="AN182" s="21">
        <f t="shared" si="40"/>
        <v>1.9531379525532369</v>
      </c>
      <c r="AO182" s="21">
        <f t="shared" si="40"/>
        <v>4.6887227500852848</v>
      </c>
      <c r="AP182" s="21">
        <f t="shared" si="40"/>
        <v>27.482223335889568</v>
      </c>
      <c r="AQ182" s="21">
        <f t="shared" si="38"/>
        <v>2.1335404204303594E-2</v>
      </c>
      <c r="AR182" s="21" t="str">
        <f t="shared" si="38"/>
        <v>na</v>
      </c>
      <c r="AS182" s="21" t="str">
        <f t="shared" si="38"/>
        <v>na</v>
      </c>
      <c r="AT182" s="21" t="str">
        <f t="shared" si="38"/>
        <v>na</v>
      </c>
      <c r="AU182" s="53" t="str">
        <f t="shared" si="38"/>
        <v>na</v>
      </c>
    </row>
    <row r="183" spans="1:48" ht="16.5" x14ac:dyDescent="0.35">
      <c r="A183" s="28" t="s">
        <v>23</v>
      </c>
      <c r="B183" s="48">
        <v>1</v>
      </c>
      <c r="C183">
        <v>1</v>
      </c>
      <c r="G183" s="49"/>
      <c r="H183" t="s">
        <v>245</v>
      </c>
      <c r="I183" t="s">
        <v>246</v>
      </c>
      <c r="J183" s="19">
        <v>29</v>
      </c>
      <c r="K183" s="34"/>
      <c r="L183" s="21">
        <v>6.5389247247543825</v>
      </c>
      <c r="M183" s="61">
        <v>25.651</v>
      </c>
      <c r="N183" s="21">
        <v>3.705887931034483</v>
      </c>
      <c r="O183" s="21">
        <v>2.0285888667828038</v>
      </c>
      <c r="P183" s="21">
        <f t="shared" si="33"/>
        <v>0.56674271184146185</v>
      </c>
      <c r="Q183" s="21">
        <f t="shared" si="34"/>
        <v>0.31023279089040162</v>
      </c>
      <c r="R183" s="25">
        <v>0</v>
      </c>
      <c r="S183" s="12">
        <v>0.25</v>
      </c>
      <c r="T183" s="12">
        <v>0.25</v>
      </c>
      <c r="U183" s="12">
        <v>0.125</v>
      </c>
      <c r="V183" s="12">
        <v>0.25</v>
      </c>
      <c r="W183" s="13">
        <v>0.25</v>
      </c>
      <c r="X183" s="13">
        <v>0</v>
      </c>
      <c r="Y183">
        <v>0</v>
      </c>
      <c r="Z183">
        <v>0</v>
      </c>
      <c r="AA183">
        <v>0</v>
      </c>
      <c r="AB183" s="52" t="str">
        <f t="shared" si="39"/>
        <v>na</v>
      </c>
      <c r="AC183" s="21">
        <f t="shared" si="39"/>
        <v>-0.27761548185179835</v>
      </c>
      <c r="AD183" s="21">
        <f t="shared" si="39"/>
        <v>-0.41298170853986538</v>
      </c>
      <c r="AE183" s="21">
        <f t="shared" si="39"/>
        <v>-0.21328994337394266</v>
      </c>
      <c r="AF183" s="21">
        <f t="shared" si="39"/>
        <v>-0.38728466245932897</v>
      </c>
      <c r="AG183" s="21">
        <f t="shared" si="37"/>
        <v>-0.21581657646425587</v>
      </c>
      <c r="AH183" s="21" t="str">
        <f t="shared" si="37"/>
        <v>na</v>
      </c>
      <c r="AI183" s="21" t="str">
        <f t="shared" si="37"/>
        <v>na</v>
      </c>
      <c r="AJ183" s="21" t="str">
        <f t="shared" si="37"/>
        <v>na</v>
      </c>
      <c r="AK183" s="21" t="str">
        <f t="shared" si="37"/>
        <v>na</v>
      </c>
      <c r="AL183" s="52" t="str">
        <f t="shared" si="40"/>
        <v>na</v>
      </c>
      <c r="AM183" s="21">
        <f t="shared" si="40"/>
        <v>7.1618273273543698E-2</v>
      </c>
      <c r="AN183" s="21">
        <f t="shared" si="40"/>
        <v>0.15848863151853126</v>
      </c>
      <c r="AO183" s="21">
        <f t="shared" si="40"/>
        <v>4.2274379331156298E-2</v>
      </c>
      <c r="AP183" s="21">
        <f t="shared" si="40"/>
        <v>0.13937891464277732</v>
      </c>
      <c r="AQ183" s="21">
        <f t="shared" si="38"/>
        <v>4.3281876362271786E-2</v>
      </c>
      <c r="AR183" s="21" t="str">
        <f t="shared" si="38"/>
        <v>na</v>
      </c>
      <c r="AS183" s="21" t="str">
        <f t="shared" si="38"/>
        <v>na</v>
      </c>
      <c r="AT183" s="21" t="str">
        <f t="shared" si="38"/>
        <v>na</v>
      </c>
      <c r="AU183" s="53" t="str">
        <f t="shared" si="38"/>
        <v>na</v>
      </c>
    </row>
    <row r="184" spans="1:48" ht="16.5" x14ac:dyDescent="0.35">
      <c r="A184" s="28" t="s">
        <v>90</v>
      </c>
      <c r="B184" s="48"/>
      <c r="E184">
        <v>1</v>
      </c>
      <c r="G184" s="49">
        <v>1</v>
      </c>
      <c r="H184" t="s">
        <v>245</v>
      </c>
      <c r="I184" t="s">
        <v>246</v>
      </c>
      <c r="J184" s="19">
        <v>6</v>
      </c>
      <c r="K184" s="34"/>
      <c r="L184" s="21">
        <v>12.040764695913769</v>
      </c>
      <c r="M184" s="61">
        <v>25.651</v>
      </c>
      <c r="N184" s="21">
        <v>0</v>
      </c>
      <c r="O184" s="21">
        <v>0</v>
      </c>
      <c r="P184" s="21">
        <f t="shared" si="33"/>
        <v>0.01</v>
      </c>
      <c r="Q184" s="21">
        <f t="shared" si="34"/>
        <v>0.01</v>
      </c>
      <c r="R184" s="23">
        <v>1</v>
      </c>
      <c r="S184" s="3">
        <v>1</v>
      </c>
      <c r="T184" s="3">
        <v>0</v>
      </c>
      <c r="U184" s="3">
        <v>0.25</v>
      </c>
      <c r="V184" s="3">
        <v>0.3</v>
      </c>
      <c r="W184" s="3">
        <v>1</v>
      </c>
      <c r="X184" s="3">
        <v>0</v>
      </c>
      <c r="Y184" s="3">
        <v>0</v>
      </c>
      <c r="Z184" s="3">
        <v>0</v>
      </c>
      <c r="AA184" s="3">
        <v>0</v>
      </c>
      <c r="AB184" s="52">
        <f t="shared" si="39"/>
        <v>-4.6051701859880909</v>
      </c>
      <c r="AC184" s="21">
        <f t="shared" si="39"/>
        <v>-9.0056661414878221</v>
      </c>
      <c r="AD184" s="21" t="str">
        <f t="shared" si="39"/>
        <v>na</v>
      </c>
      <c r="AE184" s="21">
        <f t="shared" si="39"/>
        <v>-3.4594937006934927</v>
      </c>
      <c r="AF184" s="21">
        <f t="shared" si="39"/>
        <v>-3.7689789653259482</v>
      </c>
      <c r="AG184" s="21">
        <f t="shared" si="37"/>
        <v>-7.0009497398042049</v>
      </c>
      <c r="AH184" s="21" t="str">
        <f t="shared" si="37"/>
        <v>na</v>
      </c>
      <c r="AI184" s="21" t="str">
        <f t="shared" si="37"/>
        <v>na</v>
      </c>
      <c r="AJ184" s="21" t="str">
        <f t="shared" si="37"/>
        <v>na</v>
      </c>
      <c r="AK184" s="21" t="str">
        <f t="shared" si="37"/>
        <v>na</v>
      </c>
      <c r="AL184" s="52">
        <f t="shared" si="40"/>
        <v>1</v>
      </c>
      <c r="AM184" s="21">
        <f t="shared" si="40"/>
        <v>3.8241975308641978</v>
      </c>
      <c r="AN184" s="21" t="str">
        <f t="shared" si="40"/>
        <v>na</v>
      </c>
      <c r="AO184" s="21">
        <f t="shared" si="40"/>
        <v>0.56433075550267697</v>
      </c>
      <c r="AP184" s="21">
        <f t="shared" si="40"/>
        <v>0.6698168347009078</v>
      </c>
      <c r="AQ184" s="21">
        <f t="shared" si="38"/>
        <v>2.3111202930511441</v>
      </c>
      <c r="AR184" s="21" t="str">
        <f t="shared" si="38"/>
        <v>na</v>
      </c>
      <c r="AS184" s="21" t="str">
        <f t="shared" si="38"/>
        <v>na</v>
      </c>
      <c r="AT184" s="21" t="str">
        <f t="shared" si="38"/>
        <v>na</v>
      </c>
      <c r="AU184" s="53" t="str">
        <f t="shared" si="38"/>
        <v>na</v>
      </c>
    </row>
    <row r="185" spans="1:48" ht="16.5" x14ac:dyDescent="0.35">
      <c r="A185" s="28" t="s">
        <v>24</v>
      </c>
      <c r="B185" s="48">
        <v>1</v>
      </c>
      <c r="C185">
        <v>1</v>
      </c>
      <c r="E185">
        <v>1</v>
      </c>
      <c r="F185">
        <v>1</v>
      </c>
      <c r="G185" s="49">
        <v>1</v>
      </c>
      <c r="H185" t="s">
        <v>245</v>
      </c>
      <c r="I185" t="s">
        <v>246</v>
      </c>
      <c r="J185" s="19">
        <v>11</v>
      </c>
      <c r="K185" s="34"/>
      <c r="L185" s="21">
        <v>47.807067654102994</v>
      </c>
      <c r="M185" s="61">
        <v>25.651</v>
      </c>
      <c r="N185" s="21">
        <v>0</v>
      </c>
      <c r="O185" s="21">
        <v>0</v>
      </c>
      <c r="P185" s="21">
        <f t="shared" si="33"/>
        <v>0.01</v>
      </c>
      <c r="Q185" s="21">
        <f t="shared" si="34"/>
        <v>0.01</v>
      </c>
      <c r="R185" s="25">
        <v>1</v>
      </c>
      <c r="S185">
        <v>1</v>
      </c>
      <c r="T185">
        <v>0.375</v>
      </c>
      <c r="U185">
        <v>1</v>
      </c>
      <c r="V185">
        <v>0.15</v>
      </c>
      <c r="W185" s="3">
        <v>1</v>
      </c>
      <c r="X185" s="3">
        <v>0</v>
      </c>
      <c r="Y185">
        <v>0.25</v>
      </c>
      <c r="Z185">
        <v>1</v>
      </c>
      <c r="AA185">
        <v>1</v>
      </c>
      <c r="AB185" s="52">
        <f t="shared" si="39"/>
        <v>-4.6051701859880909</v>
      </c>
      <c r="AC185" s="21">
        <f t="shared" si="39"/>
        <v>-9.0056661414878221</v>
      </c>
      <c r="AD185" s="21">
        <f t="shared" si="39"/>
        <v>-5.0238220210779172</v>
      </c>
      <c r="AE185" s="21">
        <f t="shared" si="39"/>
        <v>-13.837974802773971</v>
      </c>
      <c r="AF185" s="21">
        <f t="shared" si="39"/>
        <v>-1.8844894826629741</v>
      </c>
      <c r="AG185" s="21">
        <f t="shared" si="37"/>
        <v>-7.0009497398042049</v>
      </c>
      <c r="AH185" s="21" t="str">
        <f t="shared" si="37"/>
        <v>na</v>
      </c>
      <c r="AI185" s="21">
        <f t="shared" si="37"/>
        <v>-1.4468350775901282</v>
      </c>
      <c r="AJ185" s="21">
        <f t="shared" si="37"/>
        <v>-6.2797775263473969</v>
      </c>
      <c r="AK185" s="21">
        <f t="shared" si="37"/>
        <v>-8.438524139687674</v>
      </c>
      <c r="AL185" s="52">
        <f t="shared" si="40"/>
        <v>1</v>
      </c>
      <c r="AM185" s="21">
        <f t="shared" si="40"/>
        <v>3.8241975308641978</v>
      </c>
      <c r="AN185" s="21">
        <f t="shared" si="40"/>
        <v>1.190082644628099</v>
      </c>
      <c r="AO185" s="21">
        <f t="shared" si="40"/>
        <v>9.0292920880428316</v>
      </c>
      <c r="AP185" s="21">
        <f t="shared" si="40"/>
        <v>0.16745420867522695</v>
      </c>
      <c r="AQ185" s="21">
        <f t="shared" si="38"/>
        <v>2.3111202930511441</v>
      </c>
      <c r="AR185" s="21" t="str">
        <f t="shared" si="38"/>
        <v>na</v>
      </c>
      <c r="AS185" s="21">
        <f t="shared" si="38"/>
        <v>9.8706713054711459E-2</v>
      </c>
      <c r="AT185" s="21">
        <f t="shared" si="38"/>
        <v>1.8595041322314052</v>
      </c>
      <c r="AU185" s="53">
        <f t="shared" si="38"/>
        <v>3.3576979495021999</v>
      </c>
    </row>
    <row r="186" spans="1:48" ht="16.5" x14ac:dyDescent="0.35">
      <c r="A186" s="28" t="s">
        <v>91</v>
      </c>
      <c r="B186" s="48"/>
      <c r="E186">
        <v>1</v>
      </c>
      <c r="G186" s="49">
        <v>1</v>
      </c>
      <c r="H186" t="s">
        <v>245</v>
      </c>
      <c r="I186" t="s">
        <v>246</v>
      </c>
      <c r="J186" s="19">
        <v>39</v>
      </c>
      <c r="K186" s="34"/>
      <c r="L186" s="21">
        <v>4.2435713885590003</v>
      </c>
      <c r="M186" s="61">
        <v>25.651</v>
      </c>
      <c r="N186" s="21">
        <v>2.7418103448275861</v>
      </c>
      <c r="O186" s="21">
        <v>2.5923956387448372</v>
      </c>
      <c r="P186" s="21">
        <f t="shared" si="33"/>
        <v>0.64610915989765616</v>
      </c>
      <c r="Q186" s="21">
        <f t="shared" si="34"/>
        <v>0.61089949982558045</v>
      </c>
      <c r="R186" s="23">
        <v>1</v>
      </c>
      <c r="S186" s="3">
        <v>1</v>
      </c>
      <c r="T186" s="3">
        <v>0.375</v>
      </c>
      <c r="U186" s="3">
        <v>0.375</v>
      </c>
      <c r="V186" s="3">
        <v>0.15</v>
      </c>
      <c r="W186" s="3">
        <v>1</v>
      </c>
      <c r="X186" s="3">
        <v>0</v>
      </c>
      <c r="Y186" s="3">
        <v>0.25</v>
      </c>
      <c r="Z186" s="3">
        <v>1</v>
      </c>
      <c r="AA186" s="3">
        <v>1</v>
      </c>
      <c r="AB186" s="52">
        <f t="shared" si="39"/>
        <v>-0.43678681130499164</v>
      </c>
      <c r="AC186" s="21">
        <f t="shared" si="39"/>
        <v>-0.85416087544087249</v>
      </c>
      <c r="AD186" s="21">
        <f t="shared" si="39"/>
        <v>-0.47649470324180904</v>
      </c>
      <c r="AE186" s="21">
        <f t="shared" si="39"/>
        <v>-0.49218416298269785</v>
      </c>
      <c r="AF186" s="21">
        <f t="shared" si="39"/>
        <v>-0.17873826999371667</v>
      </c>
      <c r="AG186" s="21">
        <f t="shared" si="37"/>
        <v>-0.6640194367321689</v>
      </c>
      <c r="AH186" s="21" t="str">
        <f t="shared" si="37"/>
        <v>na</v>
      </c>
      <c r="AI186" s="21">
        <f t="shared" si="37"/>
        <v>-0.13722804033336902</v>
      </c>
      <c r="AJ186" s="21">
        <f t="shared" si="37"/>
        <v>-0.59561837905226134</v>
      </c>
      <c r="AK186" s="21">
        <f t="shared" si="37"/>
        <v>-0.8003691290951801</v>
      </c>
      <c r="AL186" s="52">
        <f t="shared" si="40"/>
        <v>0.89397987652336086</v>
      </c>
      <c r="AM186" s="21">
        <f t="shared" si="40"/>
        <v>3.4187556364429166</v>
      </c>
      <c r="AN186" s="21">
        <f t="shared" si="40"/>
        <v>1.0639099356972226</v>
      </c>
      <c r="AO186" s="21">
        <f t="shared" si="40"/>
        <v>1.1351257630258906</v>
      </c>
      <c r="AP186" s="21">
        <f t="shared" si="40"/>
        <v>0.1497006927947965</v>
      </c>
      <c r="AQ186" s="21">
        <f t="shared" si="38"/>
        <v>2.0660950342124953</v>
      </c>
      <c r="AR186" s="21" t="str">
        <f t="shared" si="38"/>
        <v>na</v>
      </c>
      <c r="AS186" s="21">
        <f t="shared" si="38"/>
        <v>8.8241815148677752E-2</v>
      </c>
      <c r="AT186" s="21">
        <f t="shared" si="38"/>
        <v>1.6623592745269109</v>
      </c>
      <c r="AU186" s="53">
        <f t="shared" si="38"/>
        <v>3.0017143982987187</v>
      </c>
    </row>
    <row r="187" spans="1:48" ht="16.5" x14ac:dyDescent="0.35">
      <c r="A187" s="28" t="s">
        <v>25</v>
      </c>
      <c r="B187" s="48">
        <v>1</v>
      </c>
      <c r="C187">
        <v>1</v>
      </c>
      <c r="E187">
        <v>1</v>
      </c>
      <c r="G187" s="49"/>
      <c r="H187" t="s">
        <v>245</v>
      </c>
      <c r="I187" t="s">
        <v>246</v>
      </c>
      <c r="J187" s="19">
        <v>11</v>
      </c>
      <c r="K187" s="34"/>
      <c r="L187" s="21">
        <v>32.574853905401206</v>
      </c>
      <c r="M187" s="61">
        <v>25.651</v>
      </c>
      <c r="N187" s="21">
        <v>19.197525862068964</v>
      </c>
      <c r="O187" s="21">
        <v>12.909130505874241</v>
      </c>
      <c r="P187" s="21">
        <f t="shared" si="33"/>
        <v>0.58933574707102032</v>
      </c>
      <c r="Q187" s="21">
        <f t="shared" si="34"/>
        <v>0.39629127864588187</v>
      </c>
      <c r="R187" s="25">
        <v>0</v>
      </c>
      <c r="S187" s="12">
        <v>0.25</v>
      </c>
      <c r="T187" s="12">
        <v>0.25</v>
      </c>
      <c r="U187" s="12">
        <v>0.125</v>
      </c>
      <c r="V187" s="12">
        <v>0.05</v>
      </c>
      <c r="W187" s="13">
        <v>0.25</v>
      </c>
      <c r="X187" s="13">
        <v>0</v>
      </c>
      <c r="Y187">
        <v>0.125</v>
      </c>
      <c r="Z187">
        <v>0</v>
      </c>
      <c r="AA187">
        <v>0.125</v>
      </c>
      <c r="AB187" s="52" t="str">
        <f t="shared" si="39"/>
        <v>na</v>
      </c>
      <c r="AC187" s="21">
        <f t="shared" si="39"/>
        <v>-0.25850451183445805</v>
      </c>
      <c r="AD187" s="21">
        <f t="shared" si="39"/>
        <v>-0.38455216636530948</v>
      </c>
      <c r="AE187" s="21">
        <f t="shared" si="39"/>
        <v>-0.19860712494598606</v>
      </c>
      <c r="AF187" s="21">
        <f t="shared" si="39"/>
        <v>-7.212481951094267E-2</v>
      </c>
      <c r="AG187" s="21">
        <f t="shared" si="37"/>
        <v>-0.20095982534021292</v>
      </c>
      <c r="AH187" s="21" t="str">
        <f t="shared" si="37"/>
        <v>na</v>
      </c>
      <c r="AI187" s="21">
        <f t="shared" si="37"/>
        <v>-8.3061794554959087E-2</v>
      </c>
      <c r="AJ187" s="21" t="str">
        <f t="shared" si="37"/>
        <v>na</v>
      </c>
      <c r="AK187" s="21">
        <f t="shared" si="37"/>
        <v>-0.12111244904382301</v>
      </c>
      <c r="AL187" s="52" t="str">
        <f t="shared" si="40"/>
        <v>na</v>
      </c>
      <c r="AM187" s="21">
        <f t="shared" si="40"/>
        <v>0.10807463915482836</v>
      </c>
      <c r="AN187" s="21">
        <f t="shared" si="40"/>
        <v>0.23916524203377088</v>
      </c>
      <c r="AO187" s="21">
        <f t="shared" si="40"/>
        <v>6.3793611363104366E-2</v>
      </c>
      <c r="AP187" s="21">
        <f t="shared" si="40"/>
        <v>8.4131187292248132E-3</v>
      </c>
      <c r="AQ187" s="21">
        <f t="shared" si="38"/>
        <v>6.5313961870180751E-2</v>
      </c>
      <c r="AR187" s="21" t="str">
        <f t="shared" si="38"/>
        <v>na</v>
      </c>
      <c r="AS187" s="21">
        <f t="shared" si="38"/>
        <v>1.1158097676127547E-2</v>
      </c>
      <c r="AT187" s="21" t="str">
        <f t="shared" si="38"/>
        <v>na</v>
      </c>
      <c r="AU187" s="53">
        <f t="shared" si="38"/>
        <v>2.3722754339611268E-2</v>
      </c>
    </row>
    <row r="188" spans="1:48" ht="16.5" x14ac:dyDescent="0.35">
      <c r="A188" s="28" t="s">
        <v>70</v>
      </c>
      <c r="B188" s="48">
        <v>1</v>
      </c>
      <c r="C188">
        <v>1</v>
      </c>
      <c r="D188">
        <v>1</v>
      </c>
      <c r="E188">
        <v>1</v>
      </c>
      <c r="G188" s="49"/>
      <c r="H188" t="s">
        <v>245</v>
      </c>
      <c r="I188" t="s">
        <v>246</v>
      </c>
      <c r="J188" s="19">
        <v>2</v>
      </c>
      <c r="K188" s="34"/>
      <c r="L188" s="21">
        <v>20.871847436029434</v>
      </c>
      <c r="M188" s="61">
        <v>25.651</v>
      </c>
      <c r="N188" s="21">
        <v>0.71</v>
      </c>
      <c r="O188" s="21">
        <v>0</v>
      </c>
      <c r="P188" s="21">
        <f t="shared" si="33"/>
        <v>3.4017113347349533E-2</v>
      </c>
      <c r="Q188" s="21">
        <f t="shared" si="34"/>
        <v>0.01</v>
      </c>
      <c r="R188" s="25">
        <v>0</v>
      </c>
      <c r="S188" s="12">
        <v>0</v>
      </c>
      <c r="T188" s="13">
        <v>0.25</v>
      </c>
      <c r="U188" s="12">
        <v>0.125</v>
      </c>
      <c r="V188" s="12">
        <v>0.05</v>
      </c>
      <c r="W188" s="12">
        <v>0.25</v>
      </c>
      <c r="X188" s="12">
        <v>0</v>
      </c>
      <c r="Y188">
        <v>0.25</v>
      </c>
      <c r="Z188">
        <v>0</v>
      </c>
      <c r="AA188" s="3">
        <v>0.25</v>
      </c>
      <c r="AB188" s="52" t="str">
        <f t="shared" si="39"/>
        <v>na</v>
      </c>
      <c r="AC188" s="21" t="str">
        <f t="shared" si="39"/>
        <v>na</v>
      </c>
      <c r="AD188" s="21">
        <f t="shared" si="39"/>
        <v>-2.4588302161820663</v>
      </c>
      <c r="AE188" s="21">
        <f t="shared" si="39"/>
        <v>-1.2698958494550061</v>
      </c>
      <c r="AF188" s="21">
        <f t="shared" si="39"/>
        <v>-0.46116678323875337</v>
      </c>
      <c r="AG188" s="21">
        <f t="shared" si="37"/>
        <v>-1.2849390381948482</v>
      </c>
      <c r="AH188" s="21" t="str">
        <f t="shared" si="37"/>
        <v>na</v>
      </c>
      <c r="AI188" s="21">
        <f t="shared" si="37"/>
        <v>-1.0621958117798007</v>
      </c>
      <c r="AJ188" s="21" t="str">
        <f t="shared" si="37"/>
        <v>na</v>
      </c>
      <c r="AK188" s="21">
        <f t="shared" si="37"/>
        <v>-1.5487883065616086</v>
      </c>
      <c r="AL188" s="52" t="str">
        <f t="shared" si="40"/>
        <v>na</v>
      </c>
      <c r="AM188" s="21" t="str">
        <f t="shared" si="40"/>
        <v>na</v>
      </c>
      <c r="AN188" s="21">
        <f t="shared" si="40"/>
        <v>4.5708786275097689E-2</v>
      </c>
      <c r="AO188" s="21">
        <f t="shared" si="40"/>
        <v>1.2192108362890973E-2</v>
      </c>
      <c r="AP188" s="21">
        <f t="shared" si="40"/>
        <v>1.6078985501031054E-3</v>
      </c>
      <c r="AQ188" s="21">
        <f t="shared" si="38"/>
        <v>1.2482674733657249E-2</v>
      </c>
      <c r="AR188" s="21" t="str">
        <f t="shared" si="38"/>
        <v>na</v>
      </c>
      <c r="AS188" s="21">
        <f t="shared" si="38"/>
        <v>8.5300539087993649E-3</v>
      </c>
      <c r="AT188" s="21" t="str">
        <f t="shared" si="38"/>
        <v>na</v>
      </c>
      <c r="AU188" s="53">
        <f t="shared" si="38"/>
        <v>1.813538286324776E-2</v>
      </c>
    </row>
    <row r="189" spans="1:48" x14ac:dyDescent="0.35">
      <c r="B189" s="48"/>
      <c r="G189" s="49"/>
      <c r="M189" s="61"/>
      <c r="N189" s="21"/>
      <c r="O189" s="21"/>
      <c r="R189" s="48"/>
      <c r="AK189"/>
      <c r="AL189" s="48"/>
      <c r="AU189" s="49"/>
    </row>
    <row r="190" spans="1:48" x14ac:dyDescent="0.35">
      <c r="A190" t="s">
        <v>3945</v>
      </c>
      <c r="M190" s="61">
        <f>AVERAGE(M112:M188)</f>
        <v>25.651000000000025</v>
      </c>
      <c r="N190" s="21"/>
      <c r="O190" s="21"/>
      <c r="R190" s="52">
        <f t="shared" ref="R190:AA190" si="41">SUM(R112:R188)/R191</f>
        <v>1</v>
      </c>
      <c r="S190" s="21">
        <f t="shared" si="41"/>
        <v>0.51136363636363635</v>
      </c>
      <c r="T190" s="21">
        <f t="shared" si="41"/>
        <v>0.34375</v>
      </c>
      <c r="U190" s="21">
        <f t="shared" si="41"/>
        <v>0.33279220779220781</v>
      </c>
      <c r="V190" s="21">
        <f t="shared" si="41"/>
        <v>0.36655844155844158</v>
      </c>
      <c r="W190" s="21">
        <f t="shared" si="41"/>
        <v>0.65779220779220782</v>
      </c>
      <c r="X190" s="21">
        <f t="shared" si="41"/>
        <v>0.5178571428571429</v>
      </c>
      <c r="Y190" s="21">
        <f t="shared" si="41"/>
        <v>0.79573170731707321</v>
      </c>
      <c r="Z190" s="21">
        <f t="shared" si="41"/>
        <v>0.73333333333333328</v>
      </c>
      <c r="AA190" s="21">
        <f t="shared" si="41"/>
        <v>0.54573170731707321</v>
      </c>
      <c r="AB190" s="52">
        <f>(1/R191)*(SUM(AB112:AB188))</f>
        <v>-3.4960592155318562</v>
      </c>
      <c r="AC190" s="21">
        <f t="shared" ref="AC190:AK190" si="42">(1/S191)*(SUM(AC112:AC188))</f>
        <v>-3.4940501151613703</v>
      </c>
      <c r="AD190" s="21">
        <f t="shared" si="42"/>
        <v>-3.4508348442915788</v>
      </c>
      <c r="AE190" s="21">
        <f t="shared" si="42"/>
        <v>-3.5227713562699861</v>
      </c>
      <c r="AF190" s="21">
        <f t="shared" si="42"/>
        <v>-3.3371423515891507</v>
      </c>
      <c r="AG190" s="21">
        <f t="shared" si="42"/>
        <v>-3.353850623621335</v>
      </c>
      <c r="AH190" s="21">
        <f t="shared" si="42"/>
        <v>-3.3577987960019771</v>
      </c>
      <c r="AI190" s="21">
        <f t="shared" si="42"/>
        <v>-3.4179799210616837</v>
      </c>
      <c r="AJ190" s="21">
        <f t="shared" si="42"/>
        <v>-3.655980939638189</v>
      </c>
      <c r="AK190" s="53">
        <f t="shared" si="42"/>
        <v>-3.2975104786766352</v>
      </c>
      <c r="AL190" s="21">
        <f>SUM(AL112:AL188)</f>
        <v>479.78912669391917</v>
      </c>
      <c r="AM190" s="21">
        <f t="shared" ref="AM190:AU190" si="43">SUM(AM112:AM188)</f>
        <v>547.49643450534791</v>
      </c>
      <c r="AN190" s="21">
        <f t="shared" si="43"/>
        <v>547.33907223662766</v>
      </c>
      <c r="AO190" s="21">
        <f t="shared" si="43"/>
        <v>1435.2701871669494</v>
      </c>
      <c r="AP190" s="21">
        <f t="shared" si="43"/>
        <v>794.67462261524008</v>
      </c>
      <c r="AQ190" s="21">
        <f t="shared" si="43"/>
        <v>849.66561108140479</v>
      </c>
      <c r="AR190" s="21">
        <f t="shared" si="43"/>
        <v>284.24651992625081</v>
      </c>
      <c r="AS190" s="21">
        <f t="shared" si="43"/>
        <v>216.93950658738848</v>
      </c>
      <c r="AT190" s="21">
        <f t="shared" si="43"/>
        <v>18.589029094220127</v>
      </c>
      <c r="AU190" s="21">
        <f t="shared" si="43"/>
        <v>297.22415952303714</v>
      </c>
      <c r="AV190" s="48"/>
    </row>
    <row r="191" spans="1:48" x14ac:dyDescent="0.35">
      <c r="A191" t="s">
        <v>3225</v>
      </c>
      <c r="M191" s="61"/>
      <c r="N191" s="21"/>
      <c r="O191" s="21"/>
      <c r="R191" s="48">
        <f t="shared" ref="R191:AA191" si="44">COUNTIF(R112:R188,"&gt;0")</f>
        <v>65</v>
      </c>
      <c r="S191">
        <f t="shared" si="44"/>
        <v>66</v>
      </c>
      <c r="T191">
        <f t="shared" si="44"/>
        <v>52</v>
      </c>
      <c r="U191">
        <f t="shared" si="44"/>
        <v>77</v>
      </c>
      <c r="V191">
        <f t="shared" si="44"/>
        <v>77</v>
      </c>
      <c r="W191">
        <f t="shared" si="44"/>
        <v>77</v>
      </c>
      <c r="X191">
        <f t="shared" si="44"/>
        <v>14</v>
      </c>
      <c r="Y191">
        <f t="shared" si="44"/>
        <v>41</v>
      </c>
      <c r="Z191">
        <f t="shared" si="44"/>
        <v>15</v>
      </c>
      <c r="AA191">
        <f t="shared" si="44"/>
        <v>41</v>
      </c>
      <c r="AL191" s="21">
        <f>AL190*AB192^2</f>
        <v>0.44097295009107723</v>
      </c>
      <c r="AM191" s="21">
        <f t="shared" ref="AM191:AU191" si="45">AM190*AC192^2</f>
        <v>0.50522859893538008</v>
      </c>
      <c r="AN191" s="21">
        <f t="shared" si="45"/>
        <v>0.55068010942041579</v>
      </c>
      <c r="AO191" s="21">
        <f t="shared" si="45"/>
        <v>1.2505277743324654</v>
      </c>
      <c r="AP191" s="21">
        <f t="shared" si="45"/>
        <v>1.0036547101948663</v>
      </c>
      <c r="AQ191" s="21">
        <f t="shared" si="45"/>
        <v>1.0378399956740061</v>
      </c>
      <c r="AR191" s="21">
        <f t="shared" si="45"/>
        <v>0.34446744149204761</v>
      </c>
      <c r="AS191" s="21">
        <f t="shared" si="45"/>
        <v>0.23308751410140602</v>
      </c>
      <c r="AT191" s="21">
        <f t="shared" si="45"/>
        <v>1.2408292173205103E-2</v>
      </c>
      <c r="AU191" s="21">
        <f t="shared" si="45"/>
        <v>0.40635246428605559</v>
      </c>
      <c r="AV191" s="48"/>
    </row>
    <row r="192" spans="1:48" ht="24" customHeight="1" x14ac:dyDescent="0.65">
      <c r="A192" s="54" t="s">
        <v>3946</v>
      </c>
      <c r="M192" s="61"/>
      <c r="N192" s="21"/>
      <c r="O192" s="21"/>
      <c r="R192" s="78">
        <f>IF(R112&gt;0,$M112,0)+IF(R113&gt;0,$M113,0)+IF(R114&gt;0,$M114,0)+IF(R115&gt;0,$M115,0)+IF(R116&gt;0,$M116,0)+IF(R117&gt;0,$M117,0)+IF(R118&gt;0,$M118,0)+IF(R119&gt;0,$M119,0)+IF(R120&gt;0,$M120,0)+IF(R121&gt;0,$M121,0)+IF(R122&gt;0,$M122,0)+IF(R123&gt;0,$M123,0)+IF(R124&gt;0,$M124,0)+IF(R125&gt;0,$M125,0)+IF(R126&gt;0,$M126,0)+IF(R127&gt;0,$M127,0)+IF(R128&gt;0,$M128,0)+IF(R129&gt;0,$M129,0)+IF(R130&gt;0,$M130,0)+IF(R131&gt;0,$M131,0)*IF(R132&gt;0,$M132,0)+IF(R133&gt;0,$M133,0)+IF(R134&gt;0,$M134,0)+IF(R135&gt;0,$M135,0)+IF(R136&gt;0,$M136,0)+IF(R137&gt;0,$M137,0)+IF(R138&gt;0,$M138,0)+IF(R139&gt;0,$M139,0)+IF(R140&gt;0,$M140,0)+IF(R141&gt;0,$M141,0)+IF(R142&gt;0,$M142,0)+IF(R143&gt;0,$M143,0)+IF(R144&gt;0,$M144,0)+IF(R145&gt;0,$M145,0)+IF(R146&gt;0,$M146,0)+IF(R147&gt;0,$M147,0)+IF(R148&gt;0,$M148,0)+IF(R149&gt;0,$M149,0)+IF(R150&gt;0,$M150,0)+IF(R151&gt;0,$M151,0)+IF(R152&gt;0,$M152,0)+IF(R153&gt;0,$M153,0)+IF(R154&gt;0,$M154,0)*IF(R155&gt;0,$M155,0)+IF(R156&gt;0,$M156,0)+IF(R157&gt;0,$M157,0)+IF(R158&gt;0,$M158,0)+IF(R159&gt;0,$M159,0)+IF(R160&gt;0,$M160,0)+IF(R161&gt;0,$M161,0)+IF(R162&gt;0,$M162,0)+IF(R163&gt;0,$M163,0)+IF(R164&gt;0,$M164,0)+IF(R165&gt;0,$M165,0)+IF(R166&gt;0,$M166,0)+IF(R167&gt;0,$M167,0)+IF(R168&gt;0,$M168,0)+IF(R169&gt;0,$M169,0)+IF(R170&gt;0,$M170,0)+IF(R171&gt;0,$M171,0)+IF(R172&gt;0,$M172,0)+IF(R173&gt;0,$M173,0)+IF(R174&gt;0,$M174,0)+IF(R175&gt;0,$M175,0)+IF(R176&gt;0,$M176,0)+IF(R177&gt;0,$M177,0)+IF(R178&gt;0,$M178,0)+IF(R179&gt;0,$M179,0)+IF(R180&gt;0,$M180,0)+IF(R181&gt;0,$M181,0)+IF(R182&gt;0,$M182,0)+IF(R183&gt;0,$M183,0)+IF(R184&gt;0,$M184,0)+IF(R185&gt;0,$M185,0)+IF(R186&gt;0,$M186,0)+IF(R187&gt;0,$M187,0)+IF(R188&gt;0,$M188,0)</f>
        <v>2880.6586019999972</v>
      </c>
      <c r="S192" s="61">
        <f t="shared" ref="S192:AA192" si="46">IF(S112&gt;0,$M112,0)+IF(S113&gt;0,$M113,0)+IF(S114&gt;0,$M114,0)+IF(S115&gt;0,$M115,0)+IF(S116&gt;0,$M116,0)+IF(S117&gt;0,$M117,0)+IF(S118&gt;0,$M118,0)+IF(S119&gt;0,$M119,0)+IF(S120&gt;0,$M120,0)+IF(S121&gt;0,$M121,0)+IF(S122&gt;0,$M122,0)+IF(S123&gt;0,$M123,0)+IF(S124&gt;0,$M124,0)+IF(S125&gt;0,$M125,0)+IF(S126&gt;0,$M126,0)+IF(S127&gt;0,$M127,0)+IF(S128&gt;0,$M128,0)+IF(S129&gt;0,$M129,0)+IF(S130&gt;0,$M130,0)+IF(S131&gt;0,$M131,0)*IF(S132&gt;0,$M132,0)+IF(S133&gt;0,$M133,0)+IF(S134&gt;0,$M134,0)+IF(S135&gt;0,$M135,0)+IF(S136&gt;0,$M136,0)+IF(S137&gt;0,$M137,0)+IF(S138&gt;0,$M138,0)+IF(S139&gt;0,$M139,0)+IF(S140&gt;0,$M140,0)+IF(S141&gt;0,$M141,0)+IF(S142&gt;0,$M142,0)+IF(S143&gt;0,$M143,0)+IF(S144&gt;0,$M144,0)+IF(S145&gt;0,$M145,0)+IF(S146&gt;0,$M146,0)+IF(S147&gt;0,$M147,0)+IF(S148&gt;0,$M148,0)+IF(S149&gt;0,$M149,0)+IF(S150&gt;0,$M150,0)+IF(S151&gt;0,$M151,0)+IF(S152&gt;0,$M152,0)+IF(S153&gt;0,$M153,0)+IF(S154&gt;0,$M154,0)*IF(S155&gt;0,$M155,0)+IF(S156&gt;0,$M156,0)+IF(S157&gt;0,$M157,0)+IF(S158&gt;0,$M158,0)+IF(S159&gt;0,$M159,0)+IF(S160&gt;0,$M160,0)+IF(S161&gt;0,$M161,0)+IF(S162&gt;0,$M162,0)+IF(S163&gt;0,$M163,0)+IF(S164&gt;0,$M164,0)+IF(S165&gt;0,$M165,0)+IF(S166&gt;0,$M166,0)+IF(S167&gt;0,$M167,0)+IF(S168&gt;0,$M168,0)+IF(S169&gt;0,$M169,0)+IF(S170&gt;0,$M170,0)+IF(S171&gt;0,$M171,0)+IF(S172&gt;0,$M172,0)+IF(S173&gt;0,$M173,0)+IF(S174&gt;0,$M174,0)+IF(S175&gt;0,$M175,0)+IF(S176&gt;0,$M176,0)+IF(S177&gt;0,$M177,0)+IF(S178&gt;0,$M178,0)+IF(S179&gt;0,$M179,0)+IF(S180&gt;0,$M180,0)+IF(S181&gt;0,$M181,0)+IF(S182&gt;0,$M182,0)+IF(S183&gt;0,$M183,0)+IF(S184&gt;0,$M184,0)+IF(S185&gt;0,$M185,0)+IF(S186&gt;0,$M186,0)+IF(S187&gt;0,$M187,0)+IF(S188&gt;0,$M188,0)</f>
        <v>2273.9868010000014</v>
      </c>
      <c r="T192" s="61">
        <f t="shared" si="46"/>
        <v>1914.8728010000023</v>
      </c>
      <c r="U192" s="61">
        <f t="shared" si="46"/>
        <v>3188.4706019999962</v>
      </c>
      <c r="V192" s="61">
        <f t="shared" si="46"/>
        <v>3188.4706019999962</v>
      </c>
      <c r="W192" s="61">
        <f t="shared" si="46"/>
        <v>3188.4706019999962</v>
      </c>
      <c r="X192" s="61">
        <f t="shared" si="46"/>
        <v>333.46300000000008</v>
      </c>
      <c r="Y192" s="61">
        <f t="shared" si="46"/>
        <v>1026.0399999999993</v>
      </c>
      <c r="Z192" s="61">
        <f t="shared" si="46"/>
        <v>359.11400000000009</v>
      </c>
      <c r="AA192" s="61">
        <f t="shared" si="46"/>
        <v>1026.0399999999993</v>
      </c>
      <c r="AB192" s="75">
        <f>EXP(AB190)</f>
        <v>3.0316619589596513E-2</v>
      </c>
      <c r="AC192" s="120">
        <f t="shared" ref="AC192:AK192" si="47">EXP(AC190)</f>
        <v>3.0377589948522379E-2</v>
      </c>
      <c r="AD192" s="120">
        <f t="shared" si="47"/>
        <v>3.1719144774475835E-2</v>
      </c>
      <c r="AE192" s="120">
        <f t="shared" si="47"/>
        <v>2.9517518150700743E-2</v>
      </c>
      <c r="AF192" s="120">
        <f t="shared" si="47"/>
        <v>3.5538368917276568E-2</v>
      </c>
      <c r="AG192" s="120">
        <f t="shared" si="47"/>
        <v>3.4949517227834702E-2</v>
      </c>
      <c r="AH192" s="120">
        <f t="shared" si="47"/>
        <v>3.4811802548737267E-2</v>
      </c>
      <c r="AI192" s="120">
        <f t="shared" si="47"/>
        <v>3.2778583429953392E-2</v>
      </c>
      <c r="AJ192" s="120">
        <f t="shared" si="47"/>
        <v>2.5836141353630958E-2</v>
      </c>
      <c r="AK192" s="76">
        <f t="shared" si="47"/>
        <v>3.697510322357099E-2</v>
      </c>
      <c r="AL192" s="21">
        <f t="shared" ref="AL192:AU192" si="48">SQRT(AL191)</f>
        <v>0.66405794181763778</v>
      </c>
      <c r="AM192" s="21">
        <f t="shared" si="48"/>
        <v>0.71079434362928073</v>
      </c>
      <c r="AN192" s="21">
        <f t="shared" si="48"/>
        <v>0.74207823672468376</v>
      </c>
      <c r="AO192" s="21">
        <f t="shared" si="48"/>
        <v>1.1182699916980985</v>
      </c>
      <c r="AP192" s="21">
        <f t="shared" si="48"/>
        <v>1.0018256885281323</v>
      </c>
      <c r="AQ192" s="21">
        <f t="shared" si="48"/>
        <v>1.0187443230143696</v>
      </c>
      <c r="AR192" s="21">
        <f t="shared" si="48"/>
        <v>0.58691348722963221</v>
      </c>
      <c r="AS192" s="21">
        <f t="shared" si="48"/>
        <v>0.48279137740995959</v>
      </c>
      <c r="AT192" s="21">
        <f t="shared" si="48"/>
        <v>0.11139251399086521</v>
      </c>
      <c r="AU192" s="21">
        <f t="shared" si="48"/>
        <v>0.6374578137304896</v>
      </c>
      <c r="AV192" s="48"/>
    </row>
    <row r="193" spans="1:38" ht="16.5" x14ac:dyDescent="0.45">
      <c r="A193" s="51" t="s">
        <v>3226</v>
      </c>
      <c r="M193" s="61"/>
      <c r="N193" s="21"/>
      <c r="O193" s="21"/>
    </row>
    <row r="194" spans="1:38" x14ac:dyDescent="0.35">
      <c r="A194" s="51" t="s">
        <v>3947</v>
      </c>
      <c r="M194" s="61"/>
      <c r="N194" s="21"/>
      <c r="O194" s="21"/>
      <c r="Z194" t="s">
        <v>3227</v>
      </c>
      <c r="AB194" s="52">
        <f>SQRT(((R192-1)*(AL192^2))/(R192-1))</f>
        <v>0.66405794181763778</v>
      </c>
      <c r="AC194" s="21">
        <f t="shared" ref="AC194:AK194" si="49">SQRT(((S192-1)*(AM192^2))/(S192-1))</f>
        <v>0.71079434362928073</v>
      </c>
      <c r="AD194" s="21">
        <f t="shared" si="49"/>
        <v>0.74207823672468376</v>
      </c>
      <c r="AE194" s="21">
        <f t="shared" si="49"/>
        <v>1.1182699916980985</v>
      </c>
      <c r="AF194" s="21">
        <f t="shared" si="49"/>
        <v>1.0018256885281323</v>
      </c>
      <c r="AG194" s="21">
        <f t="shared" si="49"/>
        <v>1.0187443230143696</v>
      </c>
      <c r="AH194" s="21">
        <f t="shared" si="49"/>
        <v>0.58691348722963221</v>
      </c>
      <c r="AI194" s="21">
        <f t="shared" si="49"/>
        <v>0.48279137740995959</v>
      </c>
      <c r="AJ194" s="21">
        <f t="shared" si="49"/>
        <v>0.11139251399086521</v>
      </c>
      <c r="AK194" s="53">
        <f t="shared" si="49"/>
        <v>0.6374578137304896</v>
      </c>
    </row>
    <row r="195" spans="1:38" x14ac:dyDescent="0.35">
      <c r="A195" s="51"/>
      <c r="M195" s="61"/>
      <c r="N195" s="21"/>
      <c r="O195" s="21"/>
      <c r="Z195" t="s">
        <v>3228</v>
      </c>
      <c r="AB195" s="52">
        <f t="shared" ref="AB195:AK195" si="50">(1-AB192)/(SQRT((2*(AB194^2)/R192)))</f>
        <v>55.418513834307802</v>
      </c>
      <c r="AC195" s="21">
        <f t="shared" si="50"/>
        <v>45.997862772432576</v>
      </c>
      <c r="AD195" s="21">
        <f t="shared" si="50"/>
        <v>40.374449838077481</v>
      </c>
      <c r="AE195" s="21">
        <f t="shared" si="50"/>
        <v>34.65111709657802</v>
      </c>
      <c r="AF195" s="21">
        <f t="shared" si="50"/>
        <v>38.438727499823138</v>
      </c>
      <c r="AG195" s="21">
        <f t="shared" si="50"/>
        <v>37.823441437220694</v>
      </c>
      <c r="AH195" s="21">
        <f t="shared" si="50"/>
        <v>21.234729916408885</v>
      </c>
      <c r="AI195" s="21">
        <f t="shared" si="50"/>
        <v>45.376766718802656</v>
      </c>
      <c r="AJ195" s="21">
        <f t="shared" si="50"/>
        <v>117.18639062480629</v>
      </c>
      <c r="AK195" s="53">
        <f t="shared" si="50"/>
        <v>34.217889082263376</v>
      </c>
    </row>
    <row r="196" spans="1:38" x14ac:dyDescent="0.35">
      <c r="A196" s="51"/>
      <c r="M196" s="61"/>
      <c r="N196" s="21"/>
      <c r="O196" s="21"/>
      <c r="Z196" t="s">
        <v>3229</v>
      </c>
      <c r="AB196" s="52">
        <f t="shared" ref="AB196:AK196" si="51">TINV(0.05,2*R192-2)</f>
        <v>1.9603759938140914</v>
      </c>
      <c r="AC196" s="21">
        <f t="shared" si="51"/>
        <v>1.9604860730693925</v>
      </c>
      <c r="AD196" s="21">
        <f t="shared" si="51"/>
        <v>1.9605840548110336</v>
      </c>
      <c r="AE196" s="21">
        <f t="shared" si="51"/>
        <v>1.9603362333803778</v>
      </c>
      <c r="AF196" s="21">
        <f t="shared" si="51"/>
        <v>1.9603362333803778</v>
      </c>
      <c r="AG196" s="21">
        <f t="shared" si="51"/>
        <v>1.9603362333803778</v>
      </c>
      <c r="AH196" s="21">
        <f t="shared" si="51"/>
        <v>1.9635430926478852</v>
      </c>
      <c r="AI196" s="21">
        <f t="shared" si="51"/>
        <v>1.9611218619386677</v>
      </c>
      <c r="AJ196" s="21">
        <f t="shared" si="51"/>
        <v>1.9632827251228906</v>
      </c>
      <c r="AK196" s="53">
        <f t="shared" si="51"/>
        <v>1.9611218619386677</v>
      </c>
    </row>
    <row r="197" spans="1:38" x14ac:dyDescent="0.35">
      <c r="A197" s="51"/>
      <c r="M197" s="61"/>
      <c r="N197" s="21"/>
      <c r="O197" s="21"/>
      <c r="Z197" t="s">
        <v>3230</v>
      </c>
      <c r="AB197" s="52">
        <f t="shared" ref="AB197:AK197" si="52">TDIST(ABS(AB195),2*R192-2,1)</f>
        <v>0</v>
      </c>
      <c r="AC197" s="21">
        <f t="shared" si="52"/>
        <v>0</v>
      </c>
      <c r="AD197" s="21">
        <f t="shared" si="52"/>
        <v>1.5674293472216907E-297</v>
      </c>
      <c r="AE197" s="21">
        <f t="shared" si="52"/>
        <v>1.6668309958979363E-241</v>
      </c>
      <c r="AF197" s="21">
        <f t="shared" si="52"/>
        <v>3.1767322888866744E-291</v>
      </c>
      <c r="AG197" s="21">
        <f t="shared" si="52"/>
        <v>6.3716916073405241E-283</v>
      </c>
      <c r="AH197" s="21">
        <f t="shared" si="52"/>
        <v>4.5812182698885838E-77</v>
      </c>
      <c r="AI197" s="21">
        <f t="shared" si="52"/>
        <v>0</v>
      </c>
      <c r="AJ197" s="21">
        <f t="shared" si="52"/>
        <v>0</v>
      </c>
      <c r="AK197" s="53">
        <f t="shared" si="52"/>
        <v>1.0973956874957857E-203</v>
      </c>
    </row>
    <row r="198" spans="1:38" x14ac:dyDescent="0.35">
      <c r="A198" s="51"/>
      <c r="M198" s="61"/>
      <c r="N198" s="21"/>
      <c r="O198" s="21"/>
      <c r="Z198" t="s">
        <v>3231</v>
      </c>
      <c r="AB198" s="52" t="str">
        <f t="shared" ref="AB198:AK198" si="53">IF(R191&gt;4,IF(AB197&lt;0.001,"***",IF(AB197&lt;0.01,"**",IF(AB197&lt;0.05,"*","ns"))),"na")</f>
        <v>***</v>
      </c>
      <c r="AC198" s="21" t="str">
        <f t="shared" si="53"/>
        <v>***</v>
      </c>
      <c r="AD198" s="21" t="str">
        <f t="shared" si="53"/>
        <v>***</v>
      </c>
      <c r="AE198" s="21" t="str">
        <f t="shared" si="53"/>
        <v>***</v>
      </c>
      <c r="AF198" s="21" t="str">
        <f t="shared" si="53"/>
        <v>***</v>
      </c>
      <c r="AG198" s="21" t="str">
        <f t="shared" si="53"/>
        <v>***</v>
      </c>
      <c r="AH198" s="21" t="str">
        <f t="shared" si="53"/>
        <v>***</v>
      </c>
      <c r="AI198" s="21" t="str">
        <f t="shared" si="53"/>
        <v>***</v>
      </c>
      <c r="AJ198" s="21" t="str">
        <f t="shared" si="53"/>
        <v>***</v>
      </c>
      <c r="AK198" s="53" t="str">
        <f t="shared" si="53"/>
        <v>***</v>
      </c>
    </row>
    <row r="199" spans="1:38" x14ac:dyDescent="0.35">
      <c r="A199" s="51"/>
      <c r="M199" s="61"/>
      <c r="N199" s="21"/>
      <c r="O199" s="21"/>
      <c r="AB199" s="52"/>
      <c r="AC199" s="21"/>
      <c r="AD199" s="21"/>
      <c r="AE199" s="21"/>
      <c r="AF199" s="21"/>
      <c r="AG199" s="21"/>
      <c r="AH199" s="21"/>
      <c r="AI199" s="21"/>
      <c r="AJ199" s="21"/>
      <c r="AK199" s="21"/>
      <c r="AL199" s="48"/>
    </row>
    <row r="200" spans="1:38" x14ac:dyDescent="0.35">
      <c r="A200" s="51" t="s">
        <v>3233</v>
      </c>
      <c r="Z200" t="s">
        <v>3227</v>
      </c>
      <c r="AB200" s="52">
        <f>SQRT((((R192-1)*(AL192^2))+((R85-1)*(AL85^2)))/((R192-1)+(R85-1)))</f>
        <v>0.31178536111048211</v>
      </c>
      <c r="AC200" s="21">
        <f t="shared" ref="AC200:AK200" si="54">SQRT((((S192-1)*(AM192^2))+((S85-1)*(AM85^2)))/((S192-1)+(S85-1)))</f>
        <v>0.363769400600022</v>
      </c>
      <c r="AD200" s="21">
        <f t="shared" si="54"/>
        <v>0.35965851583793396</v>
      </c>
      <c r="AE200" s="21">
        <f t="shared" si="54"/>
        <v>0.52052908228989225</v>
      </c>
      <c r="AF200" s="21">
        <f t="shared" si="54"/>
        <v>0.46862298005710279</v>
      </c>
      <c r="AG200" s="21">
        <f t="shared" si="54"/>
        <v>0.48742889953062091</v>
      </c>
      <c r="AH200" s="21">
        <f t="shared" si="54"/>
        <v>0.32836525381563225</v>
      </c>
      <c r="AI200" s="21">
        <f t="shared" si="54"/>
        <v>0.26645430326344838</v>
      </c>
      <c r="AJ200" s="21">
        <f t="shared" si="54"/>
        <v>8.4930679113668139E-2</v>
      </c>
      <c r="AK200" s="53">
        <f t="shared" si="54"/>
        <v>0.34891891719991308</v>
      </c>
    </row>
    <row r="201" spans="1:38" x14ac:dyDescent="0.35">
      <c r="Z201" t="s">
        <v>3228</v>
      </c>
      <c r="AB201" s="52">
        <f>(AB192-AB85)/(SQRT(((AB192^2)/R192)+((AB192^2)/R85)))</f>
        <v>23.085502414320523</v>
      </c>
      <c r="AC201" s="21">
        <f t="shared" ref="AC201:AK201" si="55">(AC192-AC85)/(SQRT(((AC192^2)/S192)+((AC192^2)/S85)))</f>
        <v>19.612496607016222</v>
      </c>
      <c r="AD201" s="21">
        <f t="shared" si="55"/>
        <v>19.234115477221607</v>
      </c>
      <c r="AE201" s="21">
        <f t="shared" si="55"/>
        <v>25.253714370480644</v>
      </c>
      <c r="AF201" s="21">
        <f t="shared" si="55"/>
        <v>32.335498446419365</v>
      </c>
      <c r="AG201" s="21">
        <f t="shared" si="55"/>
        <v>22.640180090791969</v>
      </c>
      <c r="AH201" s="21">
        <f t="shared" si="55"/>
        <v>2.4072762004206498</v>
      </c>
      <c r="AI201" s="21">
        <f t="shared" si="55"/>
        <v>16.316133017827919</v>
      </c>
      <c r="AJ201" s="21">
        <f t="shared" si="55"/>
        <v>4.4225833736483748</v>
      </c>
      <c r="AK201" s="53">
        <f t="shared" si="55"/>
        <v>17.128901809278158</v>
      </c>
    </row>
    <row r="202" spans="1:38" x14ac:dyDescent="0.35">
      <c r="Z202" t="s">
        <v>3229</v>
      </c>
      <c r="AB202" s="52">
        <f>TINV(0.05,R192+R85-2)</f>
        <v>1.9601235098911072</v>
      </c>
      <c r="AC202" s="21">
        <f t="shared" ref="AC202:AK202" si="56">TINV(0.05,S192+S85-2)</f>
        <v>1.9601934819542965</v>
      </c>
      <c r="AD202" s="21">
        <f t="shared" si="56"/>
        <v>1.9602250808166466</v>
      </c>
      <c r="AE202" s="21">
        <f t="shared" si="56"/>
        <v>1.9601127833525926</v>
      </c>
      <c r="AF202" s="21">
        <f t="shared" si="56"/>
        <v>1.9601127833525926</v>
      </c>
      <c r="AG202" s="21">
        <f t="shared" si="56"/>
        <v>1.9601127833525926</v>
      </c>
      <c r="AH202" s="21">
        <f t="shared" si="56"/>
        <v>1.9620129132906201</v>
      </c>
      <c r="AI202" s="21">
        <f t="shared" si="56"/>
        <v>1.9606285215955248</v>
      </c>
      <c r="AJ202" s="21">
        <f t="shared" si="56"/>
        <v>1.9618666564067309</v>
      </c>
      <c r="AK202" s="53">
        <f t="shared" si="56"/>
        <v>1.9606285215955248</v>
      </c>
    </row>
    <row r="203" spans="1:38" x14ac:dyDescent="0.35">
      <c r="Z203" t="s">
        <v>3230</v>
      </c>
      <c r="AB203" s="52">
        <f>TDIST(ABS(AB200),R192+R85-2,2)</f>
        <v>0.75520802064981785</v>
      </c>
      <c r="AC203" s="21">
        <f t="shared" ref="AC203:AK203" si="57">TDIST(ABS(AC200),S192+S85-2,2)</f>
        <v>0.71603765298227184</v>
      </c>
      <c r="AD203" s="21">
        <f t="shared" si="57"/>
        <v>0.71911087601287715</v>
      </c>
      <c r="AE203" s="21">
        <f t="shared" si="57"/>
        <v>0.60270209136453246</v>
      </c>
      <c r="AF203" s="21">
        <f t="shared" si="57"/>
        <v>0.63934555518997815</v>
      </c>
      <c r="AG203" s="21">
        <f t="shared" si="57"/>
        <v>0.62596111920764108</v>
      </c>
      <c r="AH203" s="21">
        <f t="shared" si="57"/>
        <v>0.7426948255957273</v>
      </c>
      <c r="AI203" s="21">
        <f t="shared" si="57"/>
        <v>0.78990473227139391</v>
      </c>
      <c r="AJ203" s="21">
        <f t="shared" si="57"/>
        <v>0.93233012350763911</v>
      </c>
      <c r="AK203" s="53">
        <f t="shared" si="57"/>
        <v>0.72717075377688933</v>
      </c>
    </row>
    <row r="204" spans="1:38" x14ac:dyDescent="0.35">
      <c r="Z204" t="s">
        <v>3231</v>
      </c>
      <c r="AB204" s="52" t="str">
        <f>IF(AND(R191&gt;4,R84&gt;4),IF(AB203&lt;0.001,"***",IF(AB203&lt;0.01,"**",IF(AB203&lt;0.05,"*","ns"))),"na")</f>
        <v>ns</v>
      </c>
      <c r="AC204" s="21" t="str">
        <f t="shared" ref="AC204:AK204" si="58">IF(AND(S191&gt;4,S84&gt;4),IF(AC203&lt;0.001,"***",IF(AC203&lt;0.01,"**",IF(AC203&lt;0.05,"*","ns"))),"na")</f>
        <v>ns</v>
      </c>
      <c r="AD204" s="21" t="str">
        <f t="shared" si="58"/>
        <v>ns</v>
      </c>
      <c r="AE204" s="21" t="str">
        <f t="shared" si="58"/>
        <v>ns</v>
      </c>
      <c r="AF204" s="21" t="str">
        <f t="shared" si="58"/>
        <v>ns</v>
      </c>
      <c r="AG204" s="21" t="str">
        <f t="shared" si="58"/>
        <v>ns</v>
      </c>
      <c r="AH204" s="21" t="str">
        <f t="shared" si="58"/>
        <v>ns</v>
      </c>
      <c r="AI204" s="21" t="str">
        <f t="shared" si="58"/>
        <v>ns</v>
      </c>
      <c r="AJ204" s="21" t="str">
        <f t="shared" si="58"/>
        <v>ns</v>
      </c>
      <c r="AK204" s="53" t="str">
        <f t="shared" si="58"/>
        <v>ns</v>
      </c>
    </row>
    <row r="205" spans="1:38" x14ac:dyDescent="0.35">
      <c r="AB205"/>
      <c r="AK205"/>
    </row>
    <row r="206" spans="1:38" ht="16.5" x14ac:dyDescent="0.35">
      <c r="A206" s="11" t="s">
        <v>4</v>
      </c>
      <c r="B206">
        <v>1</v>
      </c>
      <c r="C206">
        <v>1</v>
      </c>
      <c r="H206" t="s">
        <v>245</v>
      </c>
      <c r="I206" t="s">
        <v>247</v>
      </c>
      <c r="J206" s="20" t="s">
        <v>248</v>
      </c>
      <c r="K206" s="20"/>
      <c r="R206" s="25">
        <v>0</v>
      </c>
      <c r="S206">
        <v>1</v>
      </c>
      <c r="T206">
        <v>0</v>
      </c>
      <c r="U206">
        <v>1</v>
      </c>
      <c r="V206">
        <v>1</v>
      </c>
      <c r="W206" s="3">
        <v>0.25</v>
      </c>
      <c r="X206" s="3">
        <v>1</v>
      </c>
      <c r="Y206">
        <v>0</v>
      </c>
      <c r="Z206">
        <v>0.125</v>
      </c>
      <c r="AA206">
        <v>0</v>
      </c>
      <c r="AB206"/>
      <c r="AK206"/>
    </row>
    <row r="207" spans="1:38" x14ac:dyDescent="0.35">
      <c r="A207" s="11" t="s">
        <v>181</v>
      </c>
      <c r="C207">
        <v>1</v>
      </c>
      <c r="H207" s="12" t="s">
        <v>248</v>
      </c>
      <c r="I207" t="s">
        <v>247</v>
      </c>
      <c r="J207" s="20" t="s">
        <v>248</v>
      </c>
      <c r="K207" s="20"/>
      <c r="R207" s="25">
        <v>0</v>
      </c>
      <c r="S207">
        <v>1</v>
      </c>
      <c r="T207">
        <v>0.25</v>
      </c>
      <c r="U207">
        <v>0.25</v>
      </c>
      <c r="V207">
        <v>1</v>
      </c>
      <c r="W207" s="3">
        <v>0.25</v>
      </c>
      <c r="X207" s="3">
        <v>0.25</v>
      </c>
      <c r="Y207">
        <v>0</v>
      </c>
      <c r="Z207">
        <v>1</v>
      </c>
      <c r="AA207">
        <v>0</v>
      </c>
      <c r="AB207" s="21"/>
      <c r="AC207" s="21"/>
      <c r="AD207" s="21"/>
      <c r="AE207" s="21"/>
      <c r="AF207" s="21"/>
      <c r="AG207" s="21"/>
      <c r="AH207" s="21"/>
      <c r="AI207" s="21"/>
      <c r="AK207" s="21"/>
    </row>
    <row r="208" spans="1:38" ht="16.5" x14ac:dyDescent="0.35">
      <c r="A208" s="11" t="s">
        <v>15</v>
      </c>
      <c r="C208">
        <v>1</v>
      </c>
      <c r="H208" t="s">
        <v>245</v>
      </c>
      <c r="I208" t="s">
        <v>246</v>
      </c>
      <c r="J208" s="20" t="s">
        <v>248</v>
      </c>
      <c r="K208" s="20"/>
      <c r="R208" s="25">
        <v>0</v>
      </c>
      <c r="S208">
        <v>0.125</v>
      </c>
      <c r="T208">
        <v>0</v>
      </c>
      <c r="U208">
        <v>0.125</v>
      </c>
      <c r="V208">
        <v>1</v>
      </c>
      <c r="W208" s="3">
        <v>1</v>
      </c>
      <c r="X208" s="3">
        <v>0</v>
      </c>
      <c r="Y208">
        <v>0</v>
      </c>
      <c r="Z208">
        <v>0</v>
      </c>
      <c r="AA208">
        <v>0</v>
      </c>
      <c r="AB208" s="21"/>
      <c r="AC208" s="21"/>
      <c r="AD208" s="21"/>
      <c r="AE208" s="21"/>
      <c r="AF208" s="21"/>
      <c r="AG208" s="21"/>
      <c r="AH208" s="21"/>
      <c r="AI208" s="21"/>
      <c r="AK208" s="21"/>
    </row>
    <row r="209" spans="1:37" x14ac:dyDescent="0.35">
      <c r="A209" s="11" t="s">
        <v>17</v>
      </c>
      <c r="C209">
        <v>1</v>
      </c>
      <c r="H209" s="12" t="s">
        <v>248</v>
      </c>
      <c r="I209" t="s">
        <v>247</v>
      </c>
      <c r="J209" s="20" t="s">
        <v>248</v>
      </c>
      <c r="K209" s="20"/>
      <c r="R209" s="25">
        <v>0</v>
      </c>
      <c r="S209">
        <v>1</v>
      </c>
      <c r="T209">
        <v>0</v>
      </c>
      <c r="U209">
        <v>1</v>
      </c>
      <c r="V209">
        <v>0.25</v>
      </c>
      <c r="W209" s="3">
        <v>1</v>
      </c>
      <c r="X209" s="3">
        <v>0</v>
      </c>
      <c r="Y209">
        <v>0</v>
      </c>
      <c r="Z209">
        <v>1</v>
      </c>
      <c r="AA209">
        <v>0</v>
      </c>
      <c r="AB209" s="21"/>
      <c r="AC209" s="21"/>
      <c r="AD209" s="21"/>
      <c r="AE209" s="21"/>
      <c r="AF209" s="21"/>
      <c r="AG209" s="21"/>
      <c r="AH209" s="21"/>
      <c r="AI209" s="21"/>
      <c r="AK209"/>
    </row>
    <row r="210" spans="1:37" ht="16.5" x14ac:dyDescent="0.35">
      <c r="A210" s="11" t="s">
        <v>3</v>
      </c>
      <c r="B210" s="48"/>
      <c r="C210">
        <v>1</v>
      </c>
      <c r="E210">
        <v>1</v>
      </c>
      <c r="G210" s="49"/>
      <c r="H210" t="s">
        <v>245</v>
      </c>
      <c r="I210" t="s">
        <v>246</v>
      </c>
      <c r="J210" s="20">
        <v>62</v>
      </c>
      <c r="L210" s="21">
        <v>0.69335646070810419</v>
      </c>
      <c r="R210" s="25">
        <v>0</v>
      </c>
      <c r="S210">
        <v>1</v>
      </c>
      <c r="T210">
        <v>0</v>
      </c>
      <c r="U210">
        <v>1</v>
      </c>
      <c r="V210">
        <v>0.3</v>
      </c>
      <c r="W210" s="3">
        <v>1</v>
      </c>
      <c r="X210" s="3">
        <v>0</v>
      </c>
      <c r="Y210">
        <v>0</v>
      </c>
      <c r="Z210">
        <v>0</v>
      </c>
      <c r="AA210">
        <v>0</v>
      </c>
      <c r="AB210"/>
      <c r="AK210"/>
    </row>
    <row r="211" spans="1:37" ht="16.5" x14ac:dyDescent="0.35">
      <c r="A211" s="11" t="s">
        <v>202</v>
      </c>
      <c r="B211" s="48">
        <v>1</v>
      </c>
      <c r="C211">
        <v>1</v>
      </c>
      <c r="G211" s="49"/>
      <c r="H211" t="s">
        <v>245</v>
      </c>
      <c r="I211" t="s">
        <v>246</v>
      </c>
      <c r="J211" s="20">
        <v>64</v>
      </c>
      <c r="L211" s="21">
        <v>1.2444824299737007</v>
      </c>
      <c r="R211" s="25">
        <v>0</v>
      </c>
      <c r="S211">
        <v>0.25</v>
      </c>
      <c r="T211">
        <v>0.25</v>
      </c>
      <c r="U211">
        <v>0.25</v>
      </c>
      <c r="V211">
        <v>0.15</v>
      </c>
      <c r="W211" s="3">
        <v>1</v>
      </c>
      <c r="X211" s="3">
        <v>0</v>
      </c>
      <c r="Y211">
        <v>0</v>
      </c>
      <c r="Z211">
        <v>0</v>
      </c>
      <c r="AA211">
        <v>0</v>
      </c>
      <c r="AB211"/>
      <c r="AK211"/>
    </row>
    <row r="212" spans="1:37" ht="16.5" x14ac:dyDescent="0.35">
      <c r="A212" s="11" t="s">
        <v>6</v>
      </c>
      <c r="B212" s="48"/>
      <c r="C212">
        <v>1</v>
      </c>
      <c r="G212" s="49">
        <v>1</v>
      </c>
      <c r="H212" t="s">
        <v>245</v>
      </c>
      <c r="I212" t="s">
        <v>246</v>
      </c>
      <c r="J212" s="20">
        <v>64</v>
      </c>
      <c r="L212" s="21">
        <v>0.46137181239176212</v>
      </c>
      <c r="R212" s="25">
        <v>0</v>
      </c>
      <c r="S212">
        <v>1</v>
      </c>
      <c r="T212">
        <v>0.375</v>
      </c>
      <c r="U212">
        <v>0.375</v>
      </c>
      <c r="V212">
        <v>0.25</v>
      </c>
      <c r="W212" s="3">
        <v>1</v>
      </c>
      <c r="X212" s="3">
        <v>0</v>
      </c>
      <c r="Y212">
        <v>0</v>
      </c>
      <c r="Z212">
        <v>0</v>
      </c>
      <c r="AA212">
        <v>0</v>
      </c>
      <c r="AB212"/>
      <c r="AK212"/>
    </row>
    <row r="213" spans="1:37" ht="16.5" x14ac:dyDescent="0.35">
      <c r="A213" s="11" t="s">
        <v>2</v>
      </c>
      <c r="B213" s="48">
        <v>1</v>
      </c>
      <c r="C213">
        <v>1</v>
      </c>
      <c r="G213" s="49"/>
      <c r="H213" t="s">
        <v>245</v>
      </c>
      <c r="I213" t="s">
        <v>246</v>
      </c>
      <c r="J213" s="20">
        <v>62</v>
      </c>
      <c r="L213" s="21">
        <v>1.3066450882769141</v>
      </c>
      <c r="R213" s="25">
        <v>0</v>
      </c>
      <c r="S213">
        <v>0.25</v>
      </c>
      <c r="T213">
        <v>0.25</v>
      </c>
      <c r="U213">
        <v>0.25</v>
      </c>
      <c r="V213">
        <v>0.25</v>
      </c>
      <c r="W213" s="3">
        <v>0.25</v>
      </c>
      <c r="X213" s="3">
        <v>1</v>
      </c>
      <c r="Y213">
        <v>0</v>
      </c>
      <c r="Z213">
        <v>0</v>
      </c>
      <c r="AA213">
        <v>0</v>
      </c>
      <c r="AB213"/>
      <c r="AK213"/>
    </row>
    <row r="214" spans="1:37" ht="16.5" x14ac:dyDescent="0.35">
      <c r="A214" s="11" t="s">
        <v>57</v>
      </c>
      <c r="B214" s="48"/>
      <c r="D214">
        <v>1</v>
      </c>
      <c r="E214">
        <v>1</v>
      </c>
      <c r="G214" s="49"/>
      <c r="H214" t="s">
        <v>245</v>
      </c>
      <c r="I214" t="s">
        <v>246</v>
      </c>
      <c r="J214" s="20">
        <v>64</v>
      </c>
      <c r="L214" s="21">
        <v>0.35889483109938747</v>
      </c>
      <c r="R214" s="25">
        <v>0</v>
      </c>
      <c r="S214">
        <v>1</v>
      </c>
      <c r="T214" s="3">
        <v>0.25</v>
      </c>
      <c r="U214">
        <v>1</v>
      </c>
      <c r="V214">
        <v>1</v>
      </c>
      <c r="W214">
        <v>0.05</v>
      </c>
      <c r="X214">
        <v>0.25</v>
      </c>
      <c r="Y214">
        <v>1</v>
      </c>
      <c r="Z214">
        <v>0</v>
      </c>
      <c r="AA214">
        <v>0.125</v>
      </c>
      <c r="AB214"/>
      <c r="AK214"/>
    </row>
    <row r="215" spans="1:37" ht="16.5" x14ac:dyDescent="0.35">
      <c r="A215" s="40" t="s">
        <v>84</v>
      </c>
      <c r="B215" s="39"/>
      <c r="C215" s="17"/>
      <c r="D215" s="17"/>
      <c r="E215" s="17"/>
      <c r="F215" s="17"/>
      <c r="G215" s="45">
        <v>1</v>
      </c>
      <c r="H215" s="17" t="s">
        <v>245</v>
      </c>
      <c r="I215" s="17" t="s">
        <v>246</v>
      </c>
      <c r="J215" s="43">
        <v>64</v>
      </c>
      <c r="L215" s="21">
        <v>4.3241552463455418E-4</v>
      </c>
      <c r="R215" s="41">
        <v>0</v>
      </c>
      <c r="S215" s="46">
        <v>0</v>
      </c>
      <c r="T215" s="46">
        <v>0</v>
      </c>
      <c r="U215" s="46">
        <v>0</v>
      </c>
      <c r="V215" s="46">
        <v>0</v>
      </c>
      <c r="W215" s="46">
        <v>0</v>
      </c>
      <c r="X215" s="46">
        <v>0</v>
      </c>
      <c r="Y215" s="46">
        <v>0</v>
      </c>
      <c r="Z215" s="46">
        <v>0</v>
      </c>
      <c r="AA215" s="44">
        <v>0</v>
      </c>
      <c r="AB215"/>
      <c r="AK215"/>
    </row>
    <row r="216" spans="1:37" ht="16.5" x14ac:dyDescent="0.35">
      <c r="A216" s="11" t="s">
        <v>231</v>
      </c>
      <c r="B216" s="48">
        <v>1</v>
      </c>
      <c r="C216">
        <v>1</v>
      </c>
      <c r="E216">
        <v>1</v>
      </c>
      <c r="G216" s="49"/>
      <c r="H216" t="s">
        <v>245</v>
      </c>
      <c r="I216" t="s">
        <v>246</v>
      </c>
      <c r="J216" s="20">
        <v>64</v>
      </c>
      <c r="L216" s="21">
        <v>0.52581453261686029</v>
      </c>
      <c r="R216" s="23">
        <v>0</v>
      </c>
      <c r="S216">
        <v>1</v>
      </c>
      <c r="T216">
        <v>0.125</v>
      </c>
      <c r="U216">
        <v>1</v>
      </c>
      <c r="V216">
        <v>1</v>
      </c>
      <c r="W216">
        <v>0.05</v>
      </c>
      <c r="X216">
        <v>1</v>
      </c>
      <c r="Y216">
        <v>0</v>
      </c>
      <c r="Z216">
        <v>1</v>
      </c>
      <c r="AA216">
        <v>0</v>
      </c>
      <c r="AB216"/>
      <c r="AK216"/>
    </row>
    <row r="217" spans="1:37" ht="16.5" x14ac:dyDescent="0.35">
      <c r="A217" s="11" t="s">
        <v>16</v>
      </c>
      <c r="B217" s="48">
        <v>1</v>
      </c>
      <c r="C217">
        <v>1</v>
      </c>
      <c r="D217">
        <v>1</v>
      </c>
      <c r="G217" s="49"/>
      <c r="H217" t="s">
        <v>245</v>
      </c>
      <c r="I217" t="s">
        <v>246</v>
      </c>
      <c r="J217" s="20">
        <v>64</v>
      </c>
      <c r="L217" s="21">
        <v>0.56165989091446089</v>
      </c>
      <c r="R217" s="25">
        <v>0</v>
      </c>
      <c r="S217">
        <v>1</v>
      </c>
      <c r="T217">
        <v>0.25</v>
      </c>
      <c r="U217">
        <v>0.25</v>
      </c>
      <c r="V217">
        <v>1</v>
      </c>
      <c r="W217" s="3">
        <v>0.25</v>
      </c>
      <c r="X217" s="3">
        <v>1</v>
      </c>
      <c r="Y217">
        <v>0</v>
      </c>
      <c r="Z217">
        <v>0</v>
      </c>
      <c r="AA217">
        <v>0</v>
      </c>
      <c r="AB217"/>
      <c r="AK217"/>
    </row>
    <row r="218" spans="1:37" ht="16.5" x14ac:dyDescent="0.35">
      <c r="A218" s="29" t="s">
        <v>21</v>
      </c>
      <c r="B218" s="48">
        <v>1</v>
      </c>
      <c r="C218">
        <v>1</v>
      </c>
      <c r="F218">
        <v>1</v>
      </c>
      <c r="G218" s="49"/>
      <c r="H218" t="s">
        <v>245</v>
      </c>
      <c r="I218" t="s">
        <v>246</v>
      </c>
      <c r="J218" s="20">
        <v>64</v>
      </c>
      <c r="L218" s="21">
        <v>1.4411154617308806</v>
      </c>
      <c r="R218" s="25">
        <v>0</v>
      </c>
      <c r="S218">
        <v>0.125</v>
      </c>
      <c r="T218">
        <v>0</v>
      </c>
      <c r="U218">
        <v>0.25</v>
      </c>
      <c r="V218">
        <v>1</v>
      </c>
      <c r="W218" s="3">
        <v>1</v>
      </c>
      <c r="X218" s="3">
        <v>0</v>
      </c>
      <c r="Y218">
        <v>0</v>
      </c>
      <c r="Z218">
        <v>0.25</v>
      </c>
      <c r="AA218">
        <v>0</v>
      </c>
      <c r="AB218"/>
      <c r="AK218"/>
    </row>
  </sheetData>
  <mergeCells count="36">
    <mergeCell ref="K1:K2"/>
    <mergeCell ref="R1:AA1"/>
    <mergeCell ref="AB1:AK1"/>
    <mergeCell ref="AL1:AU1"/>
    <mergeCell ref="N2:N3"/>
    <mergeCell ref="O2:O3"/>
    <mergeCell ref="P2:P3"/>
    <mergeCell ref="Q2:Q3"/>
    <mergeCell ref="S2:V2"/>
    <mergeCell ref="AS2:AU2"/>
    <mergeCell ref="N4:Q4"/>
    <mergeCell ref="Y2:AA2"/>
    <mergeCell ref="AC2:AF2"/>
    <mergeCell ref="AI2:AK2"/>
    <mergeCell ref="AM2:AP2"/>
    <mergeCell ref="R3:R4"/>
    <mergeCell ref="AB3:AB4"/>
    <mergeCell ref="AL3:AL4"/>
    <mergeCell ref="K108:K109"/>
    <mergeCell ref="R108:AA108"/>
    <mergeCell ref="AB108:AK108"/>
    <mergeCell ref="AL108:AU108"/>
    <mergeCell ref="N109:N110"/>
    <mergeCell ref="O109:O110"/>
    <mergeCell ref="P109:P110"/>
    <mergeCell ref="Q109:Q110"/>
    <mergeCell ref="S109:V109"/>
    <mergeCell ref="AS109:AU109"/>
    <mergeCell ref="N111:Q111"/>
    <mergeCell ref="Y109:AA109"/>
    <mergeCell ref="AC109:AF109"/>
    <mergeCell ref="AI109:AK109"/>
    <mergeCell ref="AM109:AP109"/>
    <mergeCell ref="R110:R111"/>
    <mergeCell ref="AB110:AB111"/>
    <mergeCell ref="AL110:AL1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107"/>
  <sheetViews>
    <sheetView workbookViewId="0">
      <pane xSplit="1" ySplit="4" topLeftCell="AD5" activePane="bottomRight" state="frozen"/>
      <selection pane="topRight" activeCell="B1" sqref="B1"/>
      <selection pane="bottomLeft" activeCell="A5" sqref="A5"/>
      <selection pane="bottomRight" activeCell="A85" sqref="A85"/>
    </sheetView>
  </sheetViews>
  <sheetFormatPr defaultColWidth="9.1796875" defaultRowHeight="14.5" x14ac:dyDescent="0.35"/>
  <cols>
    <col min="1" max="1" width="24.453125" customWidth="1"/>
    <col min="2" max="2" width="11.26953125" customWidth="1"/>
    <col min="3" max="4" width="11.453125" customWidth="1"/>
    <col min="5" max="5" width="11.26953125" customWidth="1"/>
    <col min="6" max="6" width="11" customWidth="1"/>
    <col min="7" max="7" width="11.1796875" customWidth="1"/>
    <col min="8" max="8" width="11.26953125" customWidth="1"/>
    <col min="10" max="10" width="9.81640625" customWidth="1"/>
    <col min="11" max="11" width="13.1796875" customWidth="1"/>
    <col min="13" max="13" width="10.26953125" customWidth="1"/>
    <col min="14" max="14" width="12" customWidth="1"/>
    <col min="15" max="15" width="10.7265625" customWidth="1"/>
    <col min="16" max="16" width="11.26953125" customWidth="1"/>
    <col min="19" max="20" width="11.7265625" customWidth="1"/>
    <col min="21" max="21" width="11.1796875" customWidth="1"/>
    <col min="22" max="22" width="10.26953125" customWidth="1"/>
    <col min="24" max="24" width="12.7265625" customWidth="1"/>
    <col min="27" max="27" width="10.453125" customWidth="1"/>
    <col min="29" max="29" width="11.81640625" customWidth="1"/>
    <col min="30" max="30" width="11.26953125" customWidth="1"/>
    <col min="31" max="31" width="11.54296875" customWidth="1"/>
    <col min="32" max="32" width="11.7265625" customWidth="1"/>
    <col min="34" max="34" width="12.7265625" customWidth="1"/>
    <col min="37" max="37" width="11.7265625" customWidth="1"/>
    <col min="39" max="39" width="11.1796875" customWidth="1"/>
    <col min="40" max="40" width="11.453125" customWidth="1"/>
    <col min="41" max="41" width="11" customWidth="1"/>
    <col min="42" max="42" width="11.453125" customWidth="1"/>
    <col min="44" max="44" width="13.453125" customWidth="1"/>
    <col min="47" max="47" width="11.26953125" customWidth="1"/>
  </cols>
  <sheetData>
    <row r="1" spans="1:47" ht="34.5" customHeight="1" x14ac:dyDescent="0.45">
      <c r="A1" s="31" t="s">
        <v>3251</v>
      </c>
      <c r="B1" s="48" t="s">
        <v>41</v>
      </c>
      <c r="G1" s="49"/>
      <c r="K1" s="132" t="s">
        <v>3216</v>
      </c>
      <c r="L1" s="56"/>
      <c r="M1" s="62"/>
      <c r="N1" s="9"/>
      <c r="O1" s="9"/>
      <c r="P1" s="9"/>
      <c r="Q1" s="9"/>
      <c r="R1" s="129" t="s">
        <v>26</v>
      </c>
      <c r="S1" s="128"/>
      <c r="T1" s="128"/>
      <c r="U1" s="128"/>
      <c r="V1" s="128"/>
      <c r="W1" s="128"/>
      <c r="X1" s="128"/>
      <c r="Y1" s="128"/>
      <c r="Z1" s="128"/>
      <c r="AA1" s="128"/>
      <c r="AB1" s="129" t="s">
        <v>3944</v>
      </c>
      <c r="AC1" s="128"/>
      <c r="AD1" s="128"/>
      <c r="AE1" s="128"/>
      <c r="AF1" s="128"/>
      <c r="AG1" s="128"/>
      <c r="AH1" s="128"/>
      <c r="AI1" s="128"/>
      <c r="AJ1" s="128"/>
      <c r="AK1" s="130"/>
      <c r="AL1" s="129" t="s">
        <v>3948</v>
      </c>
      <c r="AM1" s="128"/>
      <c r="AN1" s="128"/>
      <c r="AO1" s="128"/>
      <c r="AP1" s="128"/>
      <c r="AQ1" s="128"/>
      <c r="AR1" s="128"/>
      <c r="AS1" s="128"/>
      <c r="AT1" s="128"/>
      <c r="AU1" s="130"/>
    </row>
    <row r="2" spans="1:47" ht="61.5" customHeight="1" x14ac:dyDescent="0.55000000000000004">
      <c r="B2" s="35" t="s">
        <v>101</v>
      </c>
      <c r="C2" s="3" t="s">
        <v>40</v>
      </c>
      <c r="D2" s="3" t="s">
        <v>103</v>
      </c>
      <c r="E2" s="3" t="s">
        <v>73</v>
      </c>
      <c r="F2" s="3" t="s">
        <v>104</v>
      </c>
      <c r="G2" s="36" t="s">
        <v>99</v>
      </c>
      <c r="H2" s="9"/>
      <c r="I2" s="9"/>
      <c r="J2" s="9"/>
      <c r="K2" s="132"/>
      <c r="L2" s="32" t="s">
        <v>3223</v>
      </c>
      <c r="M2" s="63"/>
      <c r="N2" s="133" t="s">
        <v>3237</v>
      </c>
      <c r="O2" s="134" t="s">
        <v>3220</v>
      </c>
      <c r="P2" s="133" t="s">
        <v>3238</v>
      </c>
      <c r="Q2" s="134" t="s">
        <v>3220</v>
      </c>
      <c r="R2" s="4"/>
      <c r="S2" s="128" t="s">
        <v>27</v>
      </c>
      <c r="T2" s="128"/>
      <c r="U2" s="128"/>
      <c r="V2" s="128"/>
      <c r="W2" s="3" t="s">
        <v>28</v>
      </c>
      <c r="X2" s="3"/>
      <c r="Y2" s="128" t="s">
        <v>29</v>
      </c>
      <c r="Z2" s="128"/>
      <c r="AA2" s="128"/>
      <c r="AB2" s="4"/>
      <c r="AC2" s="128" t="s">
        <v>27</v>
      </c>
      <c r="AD2" s="128"/>
      <c r="AE2" s="128"/>
      <c r="AF2" s="128"/>
      <c r="AG2" s="3" t="s">
        <v>28</v>
      </c>
      <c r="AH2" s="3"/>
      <c r="AI2" s="128" t="s">
        <v>29</v>
      </c>
      <c r="AJ2" s="128"/>
      <c r="AK2" s="130"/>
      <c r="AL2" s="4"/>
      <c r="AM2" s="128" t="s">
        <v>27</v>
      </c>
      <c r="AN2" s="128"/>
      <c r="AO2" s="128"/>
      <c r="AP2" s="128"/>
      <c r="AQ2" s="3" t="s">
        <v>28</v>
      </c>
      <c r="AR2" s="3"/>
      <c r="AS2" s="128" t="s">
        <v>29</v>
      </c>
      <c r="AT2" s="128"/>
      <c r="AU2" s="130"/>
    </row>
    <row r="3" spans="1:47" ht="63.75" customHeight="1" x14ac:dyDescent="0.35">
      <c r="B3" s="35" t="s">
        <v>126</v>
      </c>
      <c r="C3" s="3" t="s">
        <v>127</v>
      </c>
      <c r="D3" s="3" t="s">
        <v>125</v>
      </c>
      <c r="E3" s="3"/>
      <c r="F3" s="3"/>
      <c r="G3" s="36"/>
      <c r="H3" s="9" t="s">
        <v>244</v>
      </c>
      <c r="I3" s="9" t="s">
        <v>243</v>
      </c>
      <c r="J3" s="9" t="s">
        <v>249</v>
      </c>
      <c r="K3" s="50" t="s">
        <v>3217</v>
      </c>
      <c r="L3" s="56" t="s">
        <v>3219</v>
      </c>
      <c r="M3" s="62" t="s">
        <v>3224</v>
      </c>
      <c r="N3" s="133"/>
      <c r="O3" s="134"/>
      <c r="P3" s="133"/>
      <c r="Q3" s="134"/>
      <c r="R3" s="129" t="s">
        <v>30</v>
      </c>
      <c r="S3" s="9" t="s">
        <v>117</v>
      </c>
      <c r="T3" s="9" t="s">
        <v>128</v>
      </c>
      <c r="U3" s="9" t="s">
        <v>129</v>
      </c>
      <c r="V3" s="9" t="s">
        <v>130</v>
      </c>
      <c r="W3" s="3" t="s">
        <v>131</v>
      </c>
      <c r="X3" s="3" t="s">
        <v>136</v>
      </c>
      <c r="Y3" s="9" t="s">
        <v>132</v>
      </c>
      <c r="Z3" s="9" t="s">
        <v>133</v>
      </c>
      <c r="AA3" s="9" t="s">
        <v>134</v>
      </c>
      <c r="AB3" s="129" t="s">
        <v>30</v>
      </c>
      <c r="AC3" s="9" t="s">
        <v>117</v>
      </c>
      <c r="AD3" s="9" t="s">
        <v>128</v>
      </c>
      <c r="AE3" s="9" t="s">
        <v>129</v>
      </c>
      <c r="AF3" s="9" t="s">
        <v>130</v>
      </c>
      <c r="AG3" s="3" t="s">
        <v>131</v>
      </c>
      <c r="AH3" s="3" t="s">
        <v>136</v>
      </c>
      <c r="AI3" s="9" t="s">
        <v>132</v>
      </c>
      <c r="AJ3" s="9" t="s">
        <v>133</v>
      </c>
      <c r="AK3" s="55" t="s">
        <v>134</v>
      </c>
      <c r="AL3" s="129" t="s">
        <v>30</v>
      </c>
      <c r="AM3" s="9" t="s">
        <v>117</v>
      </c>
      <c r="AN3" s="9" t="s">
        <v>128</v>
      </c>
      <c r="AO3" s="9" t="s">
        <v>129</v>
      </c>
      <c r="AP3" s="9" t="s">
        <v>130</v>
      </c>
      <c r="AQ3" s="3" t="s">
        <v>131</v>
      </c>
      <c r="AR3" s="3" t="s">
        <v>136</v>
      </c>
      <c r="AS3" s="9" t="s">
        <v>132</v>
      </c>
      <c r="AT3" s="9" t="s">
        <v>133</v>
      </c>
      <c r="AU3" s="55" t="s">
        <v>134</v>
      </c>
    </row>
    <row r="4" spans="1:47" ht="30" customHeight="1" x14ac:dyDescent="0.35">
      <c r="A4" t="s">
        <v>1</v>
      </c>
      <c r="B4" s="48" t="s">
        <v>102</v>
      </c>
      <c r="C4" t="s">
        <v>75</v>
      </c>
      <c r="D4" t="s">
        <v>74</v>
      </c>
      <c r="E4" t="s">
        <v>105</v>
      </c>
      <c r="F4" t="s">
        <v>106</v>
      </c>
      <c r="G4" s="49" t="s">
        <v>100</v>
      </c>
      <c r="H4" s="9"/>
      <c r="I4" s="9"/>
      <c r="J4" s="9"/>
      <c r="K4" s="56"/>
      <c r="L4" s="56"/>
      <c r="M4" s="64" t="s">
        <v>3222</v>
      </c>
      <c r="N4" s="128" t="s">
        <v>3221</v>
      </c>
      <c r="O4" s="128"/>
      <c r="P4" s="128"/>
      <c r="Q4" s="130"/>
      <c r="R4" s="128"/>
      <c r="S4" s="9" t="s">
        <v>31</v>
      </c>
      <c r="T4" s="9" t="s">
        <v>32</v>
      </c>
      <c r="U4" s="9" t="s">
        <v>33</v>
      </c>
      <c r="V4" s="9" t="s">
        <v>34</v>
      </c>
      <c r="W4" s="9" t="s">
        <v>35</v>
      </c>
      <c r="X4" s="9" t="s">
        <v>36</v>
      </c>
      <c r="Y4" s="9" t="s">
        <v>37</v>
      </c>
      <c r="Z4" s="9" t="s">
        <v>38</v>
      </c>
      <c r="AA4" s="9" t="s">
        <v>39</v>
      </c>
      <c r="AB4" s="129"/>
      <c r="AC4" s="9" t="s">
        <v>31</v>
      </c>
      <c r="AD4" s="9" t="s">
        <v>32</v>
      </c>
      <c r="AE4" s="9" t="s">
        <v>33</v>
      </c>
      <c r="AF4" s="9" t="s">
        <v>34</v>
      </c>
      <c r="AG4" s="9" t="s">
        <v>35</v>
      </c>
      <c r="AH4" s="9" t="s">
        <v>36</v>
      </c>
      <c r="AI4" s="9" t="s">
        <v>37</v>
      </c>
      <c r="AJ4" s="9" t="s">
        <v>38</v>
      </c>
      <c r="AK4" s="55" t="s">
        <v>39</v>
      </c>
      <c r="AL4" s="129"/>
      <c r="AM4" s="9" t="s">
        <v>31</v>
      </c>
      <c r="AN4" s="9" t="s">
        <v>32</v>
      </c>
      <c r="AO4" s="9" t="s">
        <v>33</v>
      </c>
      <c r="AP4" s="9" t="s">
        <v>34</v>
      </c>
      <c r="AQ4" s="9" t="s">
        <v>35</v>
      </c>
      <c r="AR4" s="9" t="s">
        <v>36</v>
      </c>
      <c r="AS4" s="9" t="s">
        <v>37</v>
      </c>
      <c r="AT4" s="9" t="s">
        <v>38</v>
      </c>
      <c r="AU4" s="55" t="s">
        <v>39</v>
      </c>
    </row>
    <row r="5" spans="1:47" ht="16.5" x14ac:dyDescent="0.35">
      <c r="A5" s="1" t="s">
        <v>96</v>
      </c>
      <c r="B5" s="48">
        <v>1</v>
      </c>
      <c r="D5">
        <v>1</v>
      </c>
      <c r="F5">
        <v>1</v>
      </c>
      <c r="G5" s="49">
        <v>1</v>
      </c>
      <c r="H5" t="s">
        <v>245</v>
      </c>
      <c r="I5" t="s">
        <v>246</v>
      </c>
      <c r="J5" s="19">
        <v>4</v>
      </c>
      <c r="K5" s="34"/>
      <c r="L5" s="21">
        <v>41.391770300645227</v>
      </c>
      <c r="M5" s="61">
        <v>127.37400000000001</v>
      </c>
      <c r="N5" s="21">
        <v>0</v>
      </c>
      <c r="O5" s="21">
        <v>0</v>
      </c>
      <c r="P5" s="21">
        <f t="shared" ref="P5:P33" si="0">IF(N5&lt;0.01*L5,0.01,IF(N5&gt;100*L5,100,N5/L5))</f>
        <v>0.01</v>
      </c>
      <c r="Q5" s="21">
        <f t="shared" ref="Q5:Q33" si="1">IF(O5&gt;0,SQRT((((1/L5)^2)*((O5^2)+(N5^2))-((1/L5)^2)*(N5^2))),0.01)</f>
        <v>0.01</v>
      </c>
      <c r="R5" s="23">
        <v>1</v>
      </c>
      <c r="S5">
        <v>0.375</v>
      </c>
      <c r="T5">
        <v>0.25</v>
      </c>
      <c r="U5">
        <v>0.25</v>
      </c>
      <c r="V5">
        <v>0.25</v>
      </c>
      <c r="W5">
        <v>1</v>
      </c>
      <c r="X5">
        <v>0</v>
      </c>
      <c r="Y5">
        <v>1</v>
      </c>
      <c r="Z5">
        <v>0</v>
      </c>
      <c r="AA5">
        <v>1</v>
      </c>
      <c r="AB5" s="52">
        <f>IF(R5&gt;0,(R5/R$83)*LN($P5),"na")</f>
        <v>-4.6051701859880909</v>
      </c>
      <c r="AC5" s="21">
        <f t="shared" ref="AC5:AK20" si="2">IF(S5&gt;0,(S5/S$83)*LN($P5),"na")</f>
        <v>-3.3771248030579337</v>
      </c>
      <c r="AD5" s="21">
        <f t="shared" si="2"/>
        <v>-3.3492146807186116</v>
      </c>
      <c r="AE5" s="21">
        <f t="shared" si="2"/>
        <v>-3.4594937006934927</v>
      </c>
      <c r="AF5" s="21">
        <f t="shared" si="2"/>
        <v>-3.1408158044382901</v>
      </c>
      <c r="AG5" s="21">
        <f t="shared" si="2"/>
        <v>-7.0009497398042049</v>
      </c>
      <c r="AH5" s="21" t="str">
        <f t="shared" si="2"/>
        <v>na</v>
      </c>
      <c r="AI5" s="21">
        <f t="shared" si="2"/>
        <v>-5.7873403103605128</v>
      </c>
      <c r="AJ5" s="21" t="str">
        <f t="shared" si="2"/>
        <v>na</v>
      </c>
      <c r="AK5" s="21">
        <f t="shared" si="2"/>
        <v>-8.438524139687674</v>
      </c>
      <c r="AL5" s="73">
        <f>IF(R5&gt;0,(((R5/R$83)^2)*($Q5^2))/($P5^2),"na")</f>
        <v>1</v>
      </c>
      <c r="AM5" s="72">
        <f t="shared" ref="AM5:AU20" si="3">IF(S5&gt;0,(((S5/S$83)^2)*($Q5^2))/($P5^2),"na")</f>
        <v>0.53777777777777791</v>
      </c>
      <c r="AN5" s="72">
        <f t="shared" si="3"/>
        <v>0.52892561983471076</v>
      </c>
      <c r="AO5" s="72">
        <f t="shared" si="3"/>
        <v>0.56433075550267697</v>
      </c>
      <c r="AP5" s="72">
        <f t="shared" si="3"/>
        <v>0.46515057965340822</v>
      </c>
      <c r="AQ5" s="72">
        <f t="shared" si="3"/>
        <v>2.3111202930511441</v>
      </c>
      <c r="AR5" s="72" t="str">
        <f t="shared" si="3"/>
        <v>na</v>
      </c>
      <c r="AS5" s="72">
        <f t="shared" si="3"/>
        <v>1.5793074088753833</v>
      </c>
      <c r="AT5" s="72" t="str">
        <f t="shared" si="3"/>
        <v>na</v>
      </c>
      <c r="AU5" s="74">
        <f t="shared" si="3"/>
        <v>3.3576979495021999</v>
      </c>
    </row>
    <row r="6" spans="1:47" ht="16.5" x14ac:dyDescent="0.35">
      <c r="A6" s="1" t="s">
        <v>199</v>
      </c>
      <c r="B6" s="48"/>
      <c r="C6">
        <v>1</v>
      </c>
      <c r="E6">
        <v>1</v>
      </c>
      <c r="G6" s="49">
        <v>1</v>
      </c>
      <c r="H6" t="s">
        <v>245</v>
      </c>
      <c r="I6" t="s">
        <v>246</v>
      </c>
      <c r="J6" s="19">
        <v>2</v>
      </c>
      <c r="K6" s="34"/>
      <c r="L6" s="21">
        <v>158.9857538914857</v>
      </c>
      <c r="M6" s="61">
        <v>127.37400000000001</v>
      </c>
      <c r="N6" s="21">
        <v>0.15729914529914532</v>
      </c>
      <c r="O6" s="21">
        <v>0.73795830373394844</v>
      </c>
      <c r="P6" s="21">
        <f t="shared" si="0"/>
        <v>0.01</v>
      </c>
      <c r="Q6" s="21">
        <f t="shared" si="1"/>
        <v>4.6416630777977455E-3</v>
      </c>
      <c r="R6" s="23">
        <v>1</v>
      </c>
      <c r="S6">
        <v>0.375</v>
      </c>
      <c r="T6">
        <v>1</v>
      </c>
      <c r="U6">
        <v>0.125</v>
      </c>
      <c r="V6">
        <v>0.1</v>
      </c>
      <c r="W6">
        <v>1</v>
      </c>
      <c r="X6">
        <v>0</v>
      </c>
      <c r="Y6">
        <v>1</v>
      </c>
      <c r="Z6">
        <v>0</v>
      </c>
      <c r="AA6">
        <v>1</v>
      </c>
      <c r="AB6" s="52">
        <f t="shared" ref="AB6:AK44" si="4">IF(R6&gt;0,(R6/R$83)*LN($P6),"na")</f>
        <v>-4.6051701859880909</v>
      </c>
      <c r="AC6" s="21">
        <f t="shared" si="2"/>
        <v>-3.3771248030579337</v>
      </c>
      <c r="AD6" s="21">
        <f t="shared" si="2"/>
        <v>-13.396858722874446</v>
      </c>
      <c r="AE6" s="21">
        <f t="shared" si="2"/>
        <v>-1.7297468503467464</v>
      </c>
      <c r="AF6" s="21">
        <f t="shared" si="2"/>
        <v>-1.2563263217753162</v>
      </c>
      <c r="AG6" s="21">
        <f t="shared" si="2"/>
        <v>-7.0009497398042049</v>
      </c>
      <c r="AH6" s="21" t="str">
        <f t="shared" si="2"/>
        <v>na</v>
      </c>
      <c r="AI6" s="21">
        <f t="shared" si="2"/>
        <v>-5.7873403103605128</v>
      </c>
      <c r="AJ6" s="21" t="str">
        <f t="shared" si="2"/>
        <v>na</v>
      </c>
      <c r="AK6" s="21">
        <f t="shared" si="2"/>
        <v>-8.438524139687674</v>
      </c>
      <c r="AL6" s="52">
        <f t="shared" ref="AL6:AU44" si="5">IF(R6&gt;0,(((R6/R$83)^2)*($Q6^2))/($P6^2),"na")</f>
        <v>0.2154503612779084</v>
      </c>
      <c r="AM6" s="21">
        <f t="shared" si="3"/>
        <v>0.11586441650945299</v>
      </c>
      <c r="AN6" s="21">
        <f t="shared" si="3"/>
        <v>1.823315454120481</v>
      </c>
      <c r="AO6" s="21">
        <f t="shared" si="3"/>
        <v>3.0396316288321686E-2</v>
      </c>
      <c r="AP6" s="21">
        <f t="shared" si="3"/>
        <v>1.603469766959285E-2</v>
      </c>
      <c r="AQ6" s="21">
        <f t="shared" si="3"/>
        <v>0.49793170209457449</v>
      </c>
      <c r="AR6" s="21" t="str">
        <f t="shared" si="3"/>
        <v>na</v>
      </c>
      <c r="AS6" s="21">
        <f t="shared" si="3"/>
        <v>0.34026235181107872</v>
      </c>
      <c r="AT6" s="21" t="str">
        <f t="shared" si="3"/>
        <v>na</v>
      </c>
      <c r="AU6" s="53">
        <f t="shared" si="3"/>
        <v>0.72341723628234111</v>
      </c>
    </row>
    <row r="7" spans="1:47" ht="16.5" x14ac:dyDescent="0.35">
      <c r="A7" s="1" t="s">
        <v>198</v>
      </c>
      <c r="B7" s="48"/>
      <c r="D7">
        <v>1</v>
      </c>
      <c r="E7">
        <v>1</v>
      </c>
      <c r="G7" s="49"/>
      <c r="H7" t="s">
        <v>245</v>
      </c>
      <c r="I7" t="s">
        <v>246</v>
      </c>
      <c r="J7" s="19">
        <v>5</v>
      </c>
      <c r="K7" s="34"/>
      <c r="L7" s="21">
        <v>9.4445418708516886</v>
      </c>
      <c r="M7" s="61">
        <v>127.37400000000001</v>
      </c>
      <c r="N7" s="21">
        <v>1.7111111111111112</v>
      </c>
      <c r="O7" s="21">
        <v>3.1882194763330123</v>
      </c>
      <c r="P7" s="21">
        <f t="shared" si="0"/>
        <v>0.18117460163865068</v>
      </c>
      <c r="Q7" s="21">
        <f t="shared" si="1"/>
        <v>0.33757269753577845</v>
      </c>
      <c r="R7" s="24">
        <v>1</v>
      </c>
      <c r="S7">
        <v>0</v>
      </c>
      <c r="T7">
        <v>0.25</v>
      </c>
      <c r="U7">
        <v>0.25</v>
      </c>
      <c r="V7">
        <v>0.1</v>
      </c>
      <c r="W7">
        <v>1</v>
      </c>
      <c r="X7">
        <v>0</v>
      </c>
      <c r="Y7">
        <v>1</v>
      </c>
      <c r="Z7">
        <v>0</v>
      </c>
      <c r="AA7">
        <v>1</v>
      </c>
      <c r="AB7" s="52">
        <f t="shared" si="4"/>
        <v>-1.7082940627547636</v>
      </c>
      <c r="AC7" s="21" t="str">
        <f t="shared" si="2"/>
        <v>na</v>
      </c>
      <c r="AD7" s="21">
        <f t="shared" si="2"/>
        <v>-1.2423956820034645</v>
      </c>
      <c r="AE7" s="21">
        <f t="shared" si="2"/>
        <v>-1.2833038325084565</v>
      </c>
      <c r="AF7" s="21">
        <f t="shared" si="2"/>
        <v>-0.46603593563194612</v>
      </c>
      <c r="AG7" s="21">
        <f t="shared" si="2"/>
        <v>-2.5970117044840433</v>
      </c>
      <c r="AH7" s="21" t="str">
        <f t="shared" si="2"/>
        <v>na</v>
      </c>
      <c r="AI7" s="21">
        <f t="shared" si="2"/>
        <v>-2.1468216574082852</v>
      </c>
      <c r="AJ7" s="21" t="str">
        <f t="shared" si="2"/>
        <v>na</v>
      </c>
      <c r="AK7" s="21">
        <f t="shared" si="2"/>
        <v>-3.1302818580087286</v>
      </c>
      <c r="AL7" s="52">
        <f t="shared" si="5"/>
        <v>3.4716824834322852</v>
      </c>
      <c r="AM7" s="21" t="str">
        <f t="shared" si="3"/>
        <v>na</v>
      </c>
      <c r="AN7" s="21">
        <f t="shared" si="3"/>
        <v>1.8362618094187295</v>
      </c>
      <c r="AO7" s="21">
        <f t="shared" si="3"/>
        <v>1.9591771987407514</v>
      </c>
      <c r="AP7" s="21">
        <f t="shared" si="3"/>
        <v>0.25837681912657784</v>
      </c>
      <c r="AQ7" s="21">
        <f t="shared" si="3"/>
        <v>8.0234758384905458</v>
      </c>
      <c r="AR7" s="21" t="str">
        <f t="shared" si="3"/>
        <v>na</v>
      </c>
      <c r="AS7" s="21">
        <f t="shared" si="3"/>
        <v>5.4828538673474982</v>
      </c>
      <c r="AT7" s="21" t="str">
        <f t="shared" si="3"/>
        <v>na</v>
      </c>
      <c r="AU7" s="53">
        <f t="shared" si="3"/>
        <v>11.656861155943288</v>
      </c>
    </row>
    <row r="8" spans="1:47" ht="16.5" x14ac:dyDescent="0.35">
      <c r="A8" s="1" t="s">
        <v>76</v>
      </c>
      <c r="B8" s="48"/>
      <c r="E8">
        <v>1</v>
      </c>
      <c r="G8" s="49">
        <v>1</v>
      </c>
      <c r="H8" t="s">
        <v>245</v>
      </c>
      <c r="I8" t="s">
        <v>246</v>
      </c>
      <c r="J8" s="19">
        <v>5</v>
      </c>
      <c r="K8" s="34"/>
      <c r="L8" s="21">
        <v>20.25195668790894</v>
      </c>
      <c r="M8" s="61">
        <v>127.37400000000001</v>
      </c>
      <c r="N8" s="21">
        <v>7.864957264957266E-2</v>
      </c>
      <c r="O8" s="21">
        <v>0.52386349505500684</v>
      </c>
      <c r="P8" s="21">
        <f t="shared" si="0"/>
        <v>0.01</v>
      </c>
      <c r="Q8" s="21">
        <f t="shared" si="1"/>
        <v>2.5867302756368716E-2</v>
      </c>
      <c r="R8" s="25">
        <v>1</v>
      </c>
      <c r="S8" s="3">
        <v>1</v>
      </c>
      <c r="T8" s="3">
        <v>0</v>
      </c>
      <c r="U8" s="3">
        <v>0.375</v>
      </c>
      <c r="V8" s="3">
        <v>1</v>
      </c>
      <c r="W8" s="3">
        <v>0.05</v>
      </c>
      <c r="X8" s="3">
        <v>0</v>
      </c>
      <c r="Y8" s="3">
        <v>0</v>
      </c>
      <c r="Z8" s="3">
        <v>0</v>
      </c>
      <c r="AA8" s="3">
        <v>0</v>
      </c>
      <c r="AB8" s="52">
        <f t="shared" si="4"/>
        <v>-4.6051701859880909</v>
      </c>
      <c r="AC8" s="21">
        <f t="shared" si="2"/>
        <v>-9.0056661414878221</v>
      </c>
      <c r="AD8" s="21" t="str">
        <f t="shared" si="2"/>
        <v>na</v>
      </c>
      <c r="AE8" s="21">
        <f t="shared" si="2"/>
        <v>-5.1892405510402382</v>
      </c>
      <c r="AF8" s="21">
        <f t="shared" si="2"/>
        <v>-12.56326321775316</v>
      </c>
      <c r="AG8" s="21">
        <f t="shared" si="2"/>
        <v>-0.35004748699021027</v>
      </c>
      <c r="AH8" s="21" t="str">
        <f t="shared" si="2"/>
        <v>na</v>
      </c>
      <c r="AI8" s="21" t="str">
        <f t="shared" si="2"/>
        <v>na</v>
      </c>
      <c r="AJ8" s="21" t="str">
        <f t="shared" si="2"/>
        <v>na</v>
      </c>
      <c r="AK8" s="21" t="str">
        <f t="shared" si="2"/>
        <v>na</v>
      </c>
      <c r="AL8" s="52">
        <f t="shared" si="5"/>
        <v>6.6911735188964059</v>
      </c>
      <c r="AM8" s="21">
        <f t="shared" si="3"/>
        <v>25.588369249547537</v>
      </c>
      <c r="AN8" s="21" t="str">
        <f t="shared" si="3"/>
        <v>na</v>
      </c>
      <c r="AO8" s="21">
        <f t="shared" si="3"/>
        <v>8.4960787660162058</v>
      </c>
      <c r="AP8" s="21">
        <f t="shared" si="3"/>
        <v>49.798451854019177</v>
      </c>
      <c r="AQ8" s="21">
        <f t="shared" si="3"/>
        <v>3.8660267259619796E-2</v>
      </c>
      <c r="AR8" s="21" t="str">
        <f t="shared" si="3"/>
        <v>na</v>
      </c>
      <c r="AS8" s="21" t="str">
        <f t="shared" si="3"/>
        <v>na</v>
      </c>
      <c r="AT8" s="21" t="str">
        <f t="shared" si="3"/>
        <v>na</v>
      </c>
      <c r="AU8" s="53" t="str">
        <f t="shared" si="3"/>
        <v>na</v>
      </c>
    </row>
    <row r="9" spans="1:47" ht="16.5" x14ac:dyDescent="0.35">
      <c r="A9" s="1" t="s">
        <v>204</v>
      </c>
      <c r="B9" s="48"/>
      <c r="C9">
        <v>1</v>
      </c>
      <c r="D9">
        <v>1</v>
      </c>
      <c r="E9">
        <v>1</v>
      </c>
      <c r="G9" s="49">
        <v>1</v>
      </c>
      <c r="H9" t="s">
        <v>245</v>
      </c>
      <c r="I9" t="s">
        <v>246</v>
      </c>
      <c r="J9" s="19">
        <v>2</v>
      </c>
      <c r="K9" s="34"/>
      <c r="L9" s="21">
        <v>44.100812701227895</v>
      </c>
      <c r="M9" s="61">
        <v>127.37400000000001</v>
      </c>
      <c r="N9" s="21">
        <v>2.8141196581196581</v>
      </c>
      <c r="O9" s="21">
        <v>3.3485890176103994</v>
      </c>
      <c r="P9" s="21">
        <f t="shared" si="0"/>
        <v>6.3811061197094551E-2</v>
      </c>
      <c r="Q9" s="21">
        <f t="shared" si="1"/>
        <v>7.5930324465815671E-2</v>
      </c>
      <c r="R9" s="25">
        <v>0</v>
      </c>
      <c r="S9" s="12">
        <v>0.25</v>
      </c>
      <c r="T9" s="12">
        <v>0.25</v>
      </c>
      <c r="U9" s="12">
        <v>0.125</v>
      </c>
      <c r="V9" s="12">
        <v>0.1</v>
      </c>
      <c r="W9" s="13">
        <v>0.25</v>
      </c>
      <c r="X9" s="13">
        <v>0</v>
      </c>
      <c r="Y9">
        <v>0.25</v>
      </c>
      <c r="Z9">
        <v>0.125</v>
      </c>
      <c r="AA9">
        <v>0.125</v>
      </c>
      <c r="AB9" s="52" t="str">
        <f t="shared" si="4"/>
        <v>na</v>
      </c>
      <c r="AC9" s="21">
        <f t="shared" si="2"/>
        <v>-1.3453384905466201</v>
      </c>
      <c r="AD9" s="21">
        <f t="shared" si="2"/>
        <v>-2.001329985937121</v>
      </c>
      <c r="AE9" s="21">
        <f t="shared" si="2"/>
        <v>-1.0336137183467935</v>
      </c>
      <c r="AF9" s="21">
        <f t="shared" si="2"/>
        <v>-0.75072032687721058</v>
      </c>
      <c r="AG9" s="21">
        <f t="shared" si="2"/>
        <v>-1.0458579084950279</v>
      </c>
      <c r="AH9" s="21" t="str">
        <f t="shared" si="2"/>
        <v>na</v>
      </c>
      <c r="AI9" s="21">
        <f t="shared" si="2"/>
        <v>-0.86455921806287506</v>
      </c>
      <c r="AJ9" s="21">
        <f t="shared" si="2"/>
        <v>-0.46906171545401276</v>
      </c>
      <c r="AK9" s="21">
        <f t="shared" si="2"/>
        <v>-0.63030713942572736</v>
      </c>
      <c r="AL9" s="52" t="str">
        <f t="shared" si="5"/>
        <v>na</v>
      </c>
      <c r="AM9" s="21">
        <f t="shared" si="3"/>
        <v>0.33842225211079907</v>
      </c>
      <c r="AN9" s="21">
        <f t="shared" si="3"/>
        <v>0.74891612378866812</v>
      </c>
      <c r="AO9" s="21">
        <f t="shared" si="3"/>
        <v>0.1997617368571924</v>
      </c>
      <c r="AP9" s="21">
        <f t="shared" si="3"/>
        <v>0.10537852765035501</v>
      </c>
      <c r="AQ9" s="21">
        <f t="shared" si="3"/>
        <v>0.20452252483322697</v>
      </c>
      <c r="AR9" s="21" t="str">
        <f t="shared" si="3"/>
        <v>na</v>
      </c>
      <c r="AS9" s="21">
        <f t="shared" si="3"/>
        <v>0.13976076438867865</v>
      </c>
      <c r="AT9" s="21">
        <f t="shared" si="3"/>
        <v>4.1139191370227139E-2</v>
      </c>
      <c r="AU9" s="53">
        <f t="shared" si="3"/>
        <v>7.4284846219852527E-2</v>
      </c>
    </row>
    <row r="10" spans="1:47" ht="16.5" x14ac:dyDescent="0.35">
      <c r="A10" s="1" t="s">
        <v>250</v>
      </c>
      <c r="B10" s="48">
        <v>1</v>
      </c>
      <c r="C10">
        <v>1</v>
      </c>
      <c r="G10" s="49"/>
      <c r="H10" t="s">
        <v>245</v>
      </c>
      <c r="I10" t="s">
        <v>246</v>
      </c>
      <c r="J10" s="19">
        <v>6</v>
      </c>
      <c r="K10" s="34"/>
      <c r="L10" s="21">
        <v>11.857607234976571</v>
      </c>
      <c r="M10" s="61">
        <v>127.37400000000001</v>
      </c>
      <c r="N10" s="21">
        <v>0.50451282051282054</v>
      </c>
      <c r="O10" s="21">
        <v>1.4300721963090537</v>
      </c>
      <c r="P10" s="21">
        <f t="shared" si="0"/>
        <v>4.2547607667814388E-2</v>
      </c>
      <c r="Q10" s="21">
        <f t="shared" si="1"/>
        <v>0.12060377510993509</v>
      </c>
      <c r="R10" s="25">
        <v>1</v>
      </c>
      <c r="S10">
        <v>1</v>
      </c>
      <c r="T10">
        <v>0.125</v>
      </c>
      <c r="U10">
        <v>0.25</v>
      </c>
      <c r="V10">
        <v>0.15</v>
      </c>
      <c r="W10" s="3">
        <v>0.05</v>
      </c>
      <c r="X10" s="3">
        <v>0</v>
      </c>
      <c r="Y10">
        <v>0</v>
      </c>
      <c r="Z10">
        <v>0</v>
      </c>
      <c r="AA10">
        <v>0</v>
      </c>
      <c r="AB10" s="52">
        <f t="shared" si="4"/>
        <v>-3.1571316495665473</v>
      </c>
      <c r="AC10" s="21">
        <f t="shared" si="2"/>
        <v>-6.1739463369301371</v>
      </c>
      <c r="AD10" s="21">
        <f t="shared" si="2"/>
        <v>-1.1480478725696537</v>
      </c>
      <c r="AE10" s="21">
        <f t="shared" si="2"/>
        <v>-2.3716988977231623</v>
      </c>
      <c r="AF10" s="21">
        <f t="shared" si="2"/>
        <v>-1.2919351834364434</v>
      </c>
      <c r="AG10" s="21">
        <f t="shared" si="2"/>
        <v>-0.23997940475481158</v>
      </c>
      <c r="AH10" s="21" t="str">
        <f t="shared" si="2"/>
        <v>na</v>
      </c>
      <c r="AI10" s="21" t="str">
        <f t="shared" si="2"/>
        <v>na</v>
      </c>
      <c r="AJ10" s="21" t="str">
        <f t="shared" si="2"/>
        <v>na</v>
      </c>
      <c r="AK10" s="21" t="str">
        <f t="shared" si="2"/>
        <v>na</v>
      </c>
      <c r="AL10" s="52">
        <f t="shared" si="5"/>
        <v>8.0347341668824352</v>
      </c>
      <c r="AM10" s="21">
        <f t="shared" si="3"/>
        <v>30.726410562142014</v>
      </c>
      <c r="AN10" s="21">
        <f t="shared" si="3"/>
        <v>1.0624441873563553</v>
      </c>
      <c r="AO10" s="21">
        <f t="shared" si="3"/>
        <v>4.5342476026599376</v>
      </c>
      <c r="AP10" s="21">
        <f t="shared" si="3"/>
        <v>1.3454500518311072</v>
      </c>
      <c r="AQ10" s="21">
        <f t="shared" si="3"/>
        <v>4.6423092955883448E-2</v>
      </c>
      <c r="AR10" s="21" t="str">
        <f t="shared" si="3"/>
        <v>na</v>
      </c>
      <c r="AS10" s="21" t="str">
        <f t="shared" si="3"/>
        <v>na</v>
      </c>
      <c r="AT10" s="21" t="str">
        <f t="shared" si="3"/>
        <v>na</v>
      </c>
      <c r="AU10" s="53" t="str">
        <f t="shared" si="3"/>
        <v>na</v>
      </c>
    </row>
    <row r="11" spans="1:47" ht="16.5" x14ac:dyDescent="0.35">
      <c r="A11" s="1" t="s">
        <v>77</v>
      </c>
      <c r="B11" s="48"/>
      <c r="C11">
        <v>1</v>
      </c>
      <c r="E11">
        <v>1</v>
      </c>
      <c r="G11" s="49">
        <v>1</v>
      </c>
      <c r="H11" t="s">
        <v>245</v>
      </c>
      <c r="I11" t="s">
        <v>246</v>
      </c>
      <c r="J11" s="19">
        <v>2</v>
      </c>
      <c r="K11" s="34"/>
      <c r="L11" s="21">
        <v>177.68756009973336</v>
      </c>
      <c r="M11" s="61">
        <v>127.37400000000001</v>
      </c>
      <c r="N11" s="21">
        <v>18.11051282051282</v>
      </c>
      <c r="O11" s="21">
        <v>16.079824622004164</v>
      </c>
      <c r="P11" s="21">
        <f t="shared" si="0"/>
        <v>0.10192335811436468</v>
      </c>
      <c r="Q11" s="21">
        <f t="shared" si="1"/>
        <v>9.0494937366345743E-2</v>
      </c>
      <c r="R11" s="25">
        <v>1</v>
      </c>
      <c r="S11" s="3">
        <v>0.25</v>
      </c>
      <c r="T11" s="3">
        <v>0.375</v>
      </c>
      <c r="U11" s="3">
        <v>0.375</v>
      </c>
      <c r="V11" s="3">
        <v>1</v>
      </c>
      <c r="W11" s="3">
        <v>1</v>
      </c>
      <c r="X11" s="3">
        <v>0.25</v>
      </c>
      <c r="Y11" s="3">
        <v>1</v>
      </c>
      <c r="Z11" s="3">
        <v>0</v>
      </c>
      <c r="AA11" s="3">
        <v>1</v>
      </c>
      <c r="AB11" s="52">
        <f t="shared" si="4"/>
        <v>-2.2835341391692392</v>
      </c>
      <c r="AC11" s="21">
        <f t="shared" si="2"/>
        <v>-1.1163944680382947</v>
      </c>
      <c r="AD11" s="21">
        <f t="shared" si="2"/>
        <v>-2.491128151820988</v>
      </c>
      <c r="AE11" s="21">
        <f t="shared" si="2"/>
        <v>-2.573153103161435</v>
      </c>
      <c r="AF11" s="21">
        <f t="shared" si="2"/>
        <v>-6.2296591219143105</v>
      </c>
      <c r="AG11" s="21">
        <f t="shared" si="2"/>
        <v>-3.4715129065356645</v>
      </c>
      <c r="AH11" s="21">
        <f t="shared" si="2"/>
        <v>-1.1023957913230809</v>
      </c>
      <c r="AI11" s="21">
        <f t="shared" si="2"/>
        <v>-2.8697287266188138</v>
      </c>
      <c r="AJ11" s="21" t="str">
        <f t="shared" si="2"/>
        <v>na</v>
      </c>
      <c r="AK11" s="21">
        <f t="shared" si="2"/>
        <v>-4.1843530594832981</v>
      </c>
      <c r="AL11" s="52">
        <f t="shared" si="5"/>
        <v>0.78831741229358887</v>
      </c>
      <c r="AM11" s="21">
        <f t="shared" si="3"/>
        <v>0.18841759385189977</v>
      </c>
      <c r="AN11" s="21">
        <f t="shared" si="3"/>
        <v>0.93816287082873384</v>
      </c>
      <c r="AO11" s="21">
        <f t="shared" si="3"/>
        <v>1.0009614619250016</v>
      </c>
      <c r="AP11" s="21">
        <f t="shared" si="3"/>
        <v>5.8669808204678029</v>
      </c>
      <c r="AQ11" s="21">
        <f t="shared" si="3"/>
        <v>1.8218963689172787</v>
      </c>
      <c r="AR11" s="21">
        <f t="shared" si="3"/>
        <v>0.18372201285320261</v>
      </c>
      <c r="AS11" s="21">
        <f t="shared" si="3"/>
        <v>1.2449955297807351</v>
      </c>
      <c r="AT11" s="21" t="str">
        <f t="shared" si="3"/>
        <v>na</v>
      </c>
      <c r="AU11" s="53">
        <f t="shared" si="3"/>
        <v>2.6469317588150636</v>
      </c>
    </row>
    <row r="12" spans="1:47" ht="16.5" x14ac:dyDescent="0.35">
      <c r="A12" s="1" t="s">
        <v>5</v>
      </c>
      <c r="B12" s="48"/>
      <c r="C12">
        <v>1</v>
      </c>
      <c r="G12" s="49"/>
      <c r="H12" t="s">
        <v>245</v>
      </c>
      <c r="I12" t="s">
        <v>246</v>
      </c>
      <c r="J12" s="19">
        <v>4</v>
      </c>
      <c r="K12" s="34"/>
      <c r="L12" s="21">
        <v>106.80166071137103</v>
      </c>
      <c r="M12" s="61">
        <v>127.37400000000001</v>
      </c>
      <c r="N12" s="21">
        <v>3.550735042735043</v>
      </c>
      <c r="O12" s="21">
        <v>4.708871365081003</v>
      </c>
      <c r="P12" s="21">
        <f t="shared" si="0"/>
        <v>3.3246065829732933E-2</v>
      </c>
      <c r="Q12" s="21">
        <f t="shared" si="1"/>
        <v>4.4089870267154524E-2</v>
      </c>
      <c r="R12" s="25">
        <v>0</v>
      </c>
      <c r="S12" s="12">
        <v>0.25</v>
      </c>
      <c r="T12" s="12">
        <v>0</v>
      </c>
      <c r="U12" s="12">
        <v>0.125</v>
      </c>
      <c r="V12" s="12">
        <v>0.05</v>
      </c>
      <c r="W12" s="13">
        <v>1</v>
      </c>
      <c r="X12" s="13">
        <v>0</v>
      </c>
      <c r="Y12">
        <v>1</v>
      </c>
      <c r="Z12">
        <v>0.125</v>
      </c>
      <c r="AA12">
        <v>0</v>
      </c>
      <c r="AB12" s="52" t="str">
        <f t="shared" si="4"/>
        <v>na</v>
      </c>
      <c r="AC12" s="21">
        <f t="shared" si="2"/>
        <v>-1.6640892105645049</v>
      </c>
      <c r="AD12" s="21" t="str">
        <f t="shared" si="2"/>
        <v>na</v>
      </c>
      <c r="AE12" s="21">
        <f t="shared" si="2"/>
        <v>-1.2785075642141928</v>
      </c>
      <c r="AF12" s="21">
        <f t="shared" si="2"/>
        <v>-0.46429415529479101</v>
      </c>
      <c r="AG12" s="21">
        <f t="shared" si="2"/>
        <v>-5.1746110693762981</v>
      </c>
      <c r="AH12" s="21" t="str">
        <f t="shared" si="2"/>
        <v>na</v>
      </c>
      <c r="AI12" s="21">
        <f t="shared" si="2"/>
        <v>-4.2775960898523326</v>
      </c>
      <c r="AJ12" s="21">
        <f t="shared" si="2"/>
        <v>-0.58019639314619886</v>
      </c>
      <c r="AK12" s="21" t="str">
        <f t="shared" si="2"/>
        <v>na</v>
      </c>
      <c r="AL12" s="52" t="str">
        <f t="shared" si="5"/>
        <v>na</v>
      </c>
      <c r="AM12" s="21">
        <f t="shared" si="3"/>
        <v>0.4203561976925812</v>
      </c>
      <c r="AN12" s="21" t="str">
        <f t="shared" si="3"/>
        <v>na</v>
      </c>
      <c r="AO12" s="21">
        <f t="shared" si="3"/>
        <v>0.24812518569926456</v>
      </c>
      <c r="AP12" s="21">
        <f t="shared" si="3"/>
        <v>3.2722816633111884E-2</v>
      </c>
      <c r="AQ12" s="21">
        <f t="shared" si="3"/>
        <v>4.064617398893005</v>
      </c>
      <c r="AR12" s="21" t="str">
        <f t="shared" si="3"/>
        <v>na</v>
      </c>
      <c r="AS12" s="21">
        <f t="shared" si="3"/>
        <v>2.7775622028919877</v>
      </c>
      <c r="AT12" s="21">
        <f t="shared" si="3"/>
        <v>5.1099222798370786E-2</v>
      </c>
      <c r="AU12" s="53" t="str">
        <f t="shared" si="3"/>
        <v>na</v>
      </c>
    </row>
    <row r="13" spans="1:47" ht="16.5" x14ac:dyDescent="0.35">
      <c r="A13" s="1" t="s">
        <v>208</v>
      </c>
      <c r="B13" s="48"/>
      <c r="F13">
        <v>1</v>
      </c>
      <c r="G13" s="49">
        <v>1</v>
      </c>
      <c r="H13" t="s">
        <v>245</v>
      </c>
      <c r="I13" t="s">
        <v>246</v>
      </c>
      <c r="J13" s="19">
        <v>45</v>
      </c>
      <c r="K13" s="34"/>
      <c r="L13" s="21">
        <v>2.3362325596903197</v>
      </c>
      <c r="M13" s="61">
        <v>127.37400000000001</v>
      </c>
      <c r="N13" s="21">
        <v>0.98408547008547009</v>
      </c>
      <c r="O13" s="21">
        <v>1.6944418185863508</v>
      </c>
      <c r="P13" s="21">
        <f t="shared" si="0"/>
        <v>0.42122752976951744</v>
      </c>
      <c r="Q13" s="21">
        <f t="shared" si="1"/>
        <v>0.72528816172776833</v>
      </c>
      <c r="R13" s="25">
        <v>1</v>
      </c>
      <c r="S13">
        <v>0.25</v>
      </c>
      <c r="T13">
        <v>0.25</v>
      </c>
      <c r="U13">
        <v>0.25</v>
      </c>
      <c r="V13">
        <v>0.25</v>
      </c>
      <c r="W13" s="3">
        <v>0.25</v>
      </c>
      <c r="X13" s="3">
        <v>0</v>
      </c>
      <c r="Y13">
        <v>1</v>
      </c>
      <c r="Z13">
        <v>0</v>
      </c>
      <c r="AA13">
        <v>0.125</v>
      </c>
      <c r="AB13" s="52">
        <f t="shared" si="4"/>
        <v>-0.86458214053172</v>
      </c>
      <c r="AC13" s="21">
        <f t="shared" si="2"/>
        <v>-0.42268460203772978</v>
      </c>
      <c r="AD13" s="21">
        <f t="shared" si="2"/>
        <v>-0.62878701129579639</v>
      </c>
      <c r="AE13" s="21">
        <f t="shared" si="2"/>
        <v>-0.64949097386285304</v>
      </c>
      <c r="AF13" s="21">
        <f t="shared" si="2"/>
        <v>-0.5896618673245565</v>
      </c>
      <c r="AG13" s="21">
        <f t="shared" si="2"/>
        <v>-0.32859242261077215</v>
      </c>
      <c r="AH13" s="21" t="str">
        <f t="shared" si="2"/>
        <v>na</v>
      </c>
      <c r="AI13" s="21">
        <f t="shared" si="2"/>
        <v>-1.0865246823540389</v>
      </c>
      <c r="AJ13" s="21" t="str">
        <f t="shared" si="2"/>
        <v>na</v>
      </c>
      <c r="AK13" s="21">
        <f t="shared" si="2"/>
        <v>-0.19803278079218167</v>
      </c>
      <c r="AL13" s="52">
        <f t="shared" si="5"/>
        <v>2.9647473077526429</v>
      </c>
      <c r="AM13" s="21">
        <f t="shared" si="3"/>
        <v>0.70861120837149594</v>
      </c>
      <c r="AN13" s="21">
        <f t="shared" si="3"/>
        <v>1.5681308074063565</v>
      </c>
      <c r="AO13" s="21">
        <f t="shared" si="3"/>
        <v>1.6730980880585764</v>
      </c>
      <c r="AP13" s="21">
        <f t="shared" si="3"/>
        <v>1.3790539287270234</v>
      </c>
      <c r="AQ13" s="21">
        <f t="shared" si="3"/>
        <v>0.42824297916974235</v>
      </c>
      <c r="AR13" s="21" t="str">
        <f t="shared" si="3"/>
        <v>na</v>
      </c>
      <c r="AS13" s="21">
        <f t="shared" si="3"/>
        <v>4.6822473885770952</v>
      </c>
      <c r="AT13" s="21" t="str">
        <f t="shared" si="3"/>
        <v>na</v>
      </c>
      <c r="AU13" s="53">
        <f t="shared" si="3"/>
        <v>0.15554259306301901</v>
      </c>
    </row>
    <row r="14" spans="1:47" ht="16.5" x14ac:dyDescent="0.35">
      <c r="A14" s="1" t="s">
        <v>148</v>
      </c>
      <c r="B14" s="48"/>
      <c r="E14">
        <v>1</v>
      </c>
      <c r="G14" s="49">
        <v>1</v>
      </c>
      <c r="H14" t="s">
        <v>245</v>
      </c>
      <c r="I14" t="s">
        <v>246</v>
      </c>
      <c r="J14" s="19">
        <v>37</v>
      </c>
      <c r="K14" s="34"/>
      <c r="L14" s="21">
        <v>2.6953289373969</v>
      </c>
      <c r="M14" s="61">
        <v>127.37400000000001</v>
      </c>
      <c r="N14" s="21">
        <v>0.52177777777777778</v>
      </c>
      <c r="O14" s="21">
        <v>1.1708806342320919</v>
      </c>
      <c r="P14" s="21">
        <f t="shared" si="0"/>
        <v>0.19358593696608375</v>
      </c>
      <c r="Q14" s="21">
        <f t="shared" si="1"/>
        <v>0.4344110353235428</v>
      </c>
      <c r="R14" s="25">
        <v>1</v>
      </c>
      <c r="S14" s="3">
        <v>0.25</v>
      </c>
      <c r="T14" s="3">
        <v>0.375</v>
      </c>
      <c r="U14" s="3">
        <v>0.375</v>
      </c>
      <c r="V14" s="3">
        <v>1</v>
      </c>
      <c r="W14" s="3">
        <v>0.05</v>
      </c>
      <c r="X14" s="3">
        <v>0</v>
      </c>
      <c r="Y14" s="3">
        <v>0</v>
      </c>
      <c r="Z14" s="3">
        <v>0</v>
      </c>
      <c r="AA14" s="3">
        <v>0</v>
      </c>
      <c r="AB14" s="52">
        <f t="shared" si="4"/>
        <v>-1.6420337464160437</v>
      </c>
      <c r="AC14" s="21">
        <f t="shared" si="2"/>
        <v>-0.80277205380339911</v>
      </c>
      <c r="AD14" s="21">
        <f t="shared" si="2"/>
        <v>-1.7913095415447748</v>
      </c>
      <c r="AE14" s="21">
        <f t="shared" si="2"/>
        <v>-1.8502916849858833</v>
      </c>
      <c r="AF14" s="21">
        <f t="shared" si="2"/>
        <v>-4.4795960486815005</v>
      </c>
      <c r="AG14" s="21">
        <f t="shared" si="2"/>
        <v>-0.12481401626262129</v>
      </c>
      <c r="AH14" s="21" t="str">
        <f t="shared" si="2"/>
        <v>na</v>
      </c>
      <c r="AI14" s="21" t="str">
        <f t="shared" si="2"/>
        <v>na</v>
      </c>
      <c r="AJ14" s="21" t="str">
        <f t="shared" si="2"/>
        <v>na</v>
      </c>
      <c r="AK14" s="21" t="str">
        <f t="shared" si="2"/>
        <v>na</v>
      </c>
      <c r="AL14" s="52">
        <f t="shared" si="5"/>
        <v>5.0356332035999767</v>
      </c>
      <c r="AM14" s="21">
        <f t="shared" si="3"/>
        <v>1.2035785039715499</v>
      </c>
      <c r="AN14" s="21">
        <f t="shared" si="3"/>
        <v>5.9928196803173268</v>
      </c>
      <c r="AO14" s="21">
        <f t="shared" si="3"/>
        <v>6.3939660529993647</v>
      </c>
      <c r="AP14" s="21">
        <f t="shared" si="3"/>
        <v>37.477243257223648</v>
      </c>
      <c r="AQ14" s="21">
        <f t="shared" si="3"/>
        <v>2.9094885213005128E-2</v>
      </c>
      <c r="AR14" s="21" t="str">
        <f t="shared" si="3"/>
        <v>na</v>
      </c>
      <c r="AS14" s="21" t="str">
        <f t="shared" si="3"/>
        <v>na</v>
      </c>
      <c r="AT14" s="21" t="str">
        <f t="shared" si="3"/>
        <v>na</v>
      </c>
      <c r="AU14" s="53" t="str">
        <f t="shared" si="3"/>
        <v>na</v>
      </c>
    </row>
    <row r="15" spans="1:47" ht="16.5" x14ac:dyDescent="0.35">
      <c r="A15" s="1" t="s">
        <v>7</v>
      </c>
      <c r="B15" s="48"/>
      <c r="C15">
        <v>1</v>
      </c>
      <c r="E15">
        <v>1</v>
      </c>
      <c r="G15" s="49">
        <v>1</v>
      </c>
      <c r="H15" t="s">
        <v>245</v>
      </c>
      <c r="I15" t="s">
        <v>246</v>
      </c>
      <c r="J15" s="19">
        <v>9</v>
      </c>
      <c r="K15" s="34"/>
      <c r="L15" s="21">
        <v>8.4250065869405901</v>
      </c>
      <c r="M15" s="61">
        <v>127.37400000000001</v>
      </c>
      <c r="N15" s="21">
        <v>4.192393162393163</v>
      </c>
      <c r="O15" s="21">
        <v>5.1722032231685127</v>
      </c>
      <c r="P15" s="21">
        <f t="shared" si="0"/>
        <v>0.49761304268790668</v>
      </c>
      <c r="Q15" s="21">
        <f t="shared" si="1"/>
        <v>0.61391088182480791</v>
      </c>
      <c r="R15" s="25">
        <v>1</v>
      </c>
      <c r="S15">
        <v>1</v>
      </c>
      <c r="T15">
        <v>0.125</v>
      </c>
      <c r="U15">
        <v>1</v>
      </c>
      <c r="V15">
        <v>1</v>
      </c>
      <c r="W15" s="3">
        <v>0.05</v>
      </c>
      <c r="X15" s="3">
        <v>0</v>
      </c>
      <c r="Y15">
        <v>0</v>
      </c>
      <c r="Z15">
        <v>0</v>
      </c>
      <c r="AA15">
        <v>0</v>
      </c>
      <c r="AB15" s="52">
        <f t="shared" si="4"/>
        <v>-0.69793252671115147</v>
      </c>
      <c r="AC15" s="21">
        <f t="shared" si="2"/>
        <v>-1.3648458300129185</v>
      </c>
      <c r="AD15" s="21">
        <f t="shared" si="2"/>
        <v>-0.25379364607678234</v>
      </c>
      <c r="AE15" s="21">
        <f t="shared" si="2"/>
        <v>-2.0972021290442404</v>
      </c>
      <c r="AF15" s="21">
        <f t="shared" si="2"/>
        <v>-1.9040143332775432</v>
      </c>
      <c r="AG15" s="21">
        <f t="shared" si="2"/>
        <v>-5.3051139740136879E-2</v>
      </c>
      <c r="AH15" s="21" t="str">
        <f t="shared" si="2"/>
        <v>na</v>
      </c>
      <c r="AI15" s="21" t="str">
        <f t="shared" si="2"/>
        <v>na</v>
      </c>
      <c r="AJ15" s="21" t="str">
        <f t="shared" si="2"/>
        <v>na</v>
      </c>
      <c r="AK15" s="21" t="str">
        <f t="shared" si="2"/>
        <v>na</v>
      </c>
      <c r="AL15" s="52">
        <f t="shared" si="5"/>
        <v>1.5220438099218943</v>
      </c>
      <c r="AM15" s="21">
        <f t="shared" si="3"/>
        <v>5.820596179770444</v>
      </c>
      <c r="AN15" s="21">
        <f t="shared" si="3"/>
        <v>0.20126199139463066</v>
      </c>
      <c r="AO15" s="21">
        <f t="shared" si="3"/>
        <v>13.742978130582328</v>
      </c>
      <c r="AP15" s="21">
        <f t="shared" si="3"/>
        <v>11.327672967088816</v>
      </c>
      <c r="AQ15" s="21">
        <f t="shared" si="3"/>
        <v>8.7940658400584206E-3</v>
      </c>
      <c r="AR15" s="21" t="str">
        <f t="shared" si="3"/>
        <v>na</v>
      </c>
      <c r="AS15" s="21" t="str">
        <f t="shared" si="3"/>
        <v>na</v>
      </c>
      <c r="AT15" s="21" t="str">
        <f t="shared" si="3"/>
        <v>na</v>
      </c>
      <c r="AU15" s="53" t="str">
        <f t="shared" si="3"/>
        <v>na</v>
      </c>
    </row>
    <row r="16" spans="1:47" ht="16.5" x14ac:dyDescent="0.35">
      <c r="A16" s="1" t="s">
        <v>78</v>
      </c>
      <c r="B16" s="48"/>
      <c r="E16">
        <v>1</v>
      </c>
      <c r="G16" s="49">
        <v>1</v>
      </c>
      <c r="H16" t="s">
        <v>245</v>
      </c>
      <c r="I16" t="s">
        <v>246</v>
      </c>
      <c r="J16" s="19">
        <v>37</v>
      </c>
      <c r="K16" s="34"/>
      <c r="L16" s="21">
        <v>2.362331362004138</v>
      </c>
      <c r="M16" s="61">
        <v>127.37400000000001</v>
      </c>
      <c r="N16" s="21">
        <v>0</v>
      </c>
      <c r="O16" s="21">
        <v>0</v>
      </c>
      <c r="P16" s="21">
        <f t="shared" si="0"/>
        <v>0.01</v>
      </c>
      <c r="Q16" s="21">
        <f t="shared" si="1"/>
        <v>0.01</v>
      </c>
      <c r="R16" s="25">
        <v>0</v>
      </c>
      <c r="S16" s="13">
        <v>0</v>
      </c>
      <c r="T16" s="13">
        <v>0</v>
      </c>
      <c r="U16" s="13">
        <v>0.125</v>
      </c>
      <c r="V16" s="13">
        <v>0.1</v>
      </c>
      <c r="W16" s="13">
        <v>1</v>
      </c>
      <c r="X16" s="13">
        <v>0.25</v>
      </c>
      <c r="Y16" s="3">
        <v>0</v>
      </c>
      <c r="Z16" s="3">
        <v>0</v>
      </c>
      <c r="AA16" s="3">
        <v>0</v>
      </c>
      <c r="AB16" s="52" t="str">
        <f t="shared" si="4"/>
        <v>na</v>
      </c>
      <c r="AC16" s="21" t="str">
        <f t="shared" si="2"/>
        <v>na</v>
      </c>
      <c r="AD16" s="21" t="str">
        <f t="shared" si="2"/>
        <v>na</v>
      </c>
      <c r="AE16" s="21">
        <f t="shared" si="2"/>
        <v>-1.7297468503467464</v>
      </c>
      <c r="AF16" s="21">
        <f t="shared" si="2"/>
        <v>-1.2563263217753162</v>
      </c>
      <c r="AG16" s="21">
        <f t="shared" si="2"/>
        <v>-7.0009497398042049</v>
      </c>
      <c r="AH16" s="21">
        <f t="shared" si="2"/>
        <v>-2.2231856070287335</v>
      </c>
      <c r="AI16" s="21" t="str">
        <f t="shared" si="2"/>
        <v>na</v>
      </c>
      <c r="AJ16" s="21" t="str">
        <f t="shared" si="2"/>
        <v>na</v>
      </c>
      <c r="AK16" s="21" t="str">
        <f t="shared" si="2"/>
        <v>na</v>
      </c>
      <c r="AL16" s="52" t="str">
        <f t="shared" si="5"/>
        <v>na</v>
      </c>
      <c r="AM16" s="21" t="str">
        <f t="shared" si="3"/>
        <v>na</v>
      </c>
      <c r="AN16" s="21" t="str">
        <f t="shared" si="3"/>
        <v>na</v>
      </c>
      <c r="AO16" s="21">
        <f t="shared" si="3"/>
        <v>0.14108268887566924</v>
      </c>
      <c r="AP16" s="21">
        <f t="shared" si="3"/>
        <v>7.4424092744545325E-2</v>
      </c>
      <c r="AQ16" s="21">
        <f t="shared" si="3"/>
        <v>2.3111202930511441</v>
      </c>
      <c r="AR16" s="21">
        <f t="shared" si="3"/>
        <v>0.23305588585017831</v>
      </c>
      <c r="AS16" s="21" t="str">
        <f t="shared" si="3"/>
        <v>na</v>
      </c>
      <c r="AT16" s="21" t="str">
        <f t="shared" si="3"/>
        <v>na</v>
      </c>
      <c r="AU16" s="53" t="str">
        <f t="shared" si="3"/>
        <v>na</v>
      </c>
    </row>
    <row r="17" spans="1:47" ht="15" customHeight="1" x14ac:dyDescent="0.35">
      <c r="A17" s="2" t="s">
        <v>51</v>
      </c>
      <c r="B17" s="48">
        <v>1</v>
      </c>
      <c r="C17">
        <v>1</v>
      </c>
      <c r="D17">
        <v>1</v>
      </c>
      <c r="E17">
        <v>1</v>
      </c>
      <c r="G17" s="49"/>
      <c r="H17" t="s">
        <v>245</v>
      </c>
      <c r="I17" t="s">
        <v>246</v>
      </c>
      <c r="J17" s="19">
        <v>3</v>
      </c>
      <c r="K17" s="34"/>
      <c r="L17" s="21">
        <v>119.26806175364047</v>
      </c>
      <c r="M17" s="61">
        <v>127.37400000000001</v>
      </c>
      <c r="N17" s="21">
        <v>0.31459829059829064</v>
      </c>
      <c r="O17" s="21">
        <v>1.0353893261422693</v>
      </c>
      <c r="P17" s="21">
        <f t="shared" si="0"/>
        <v>0.01</v>
      </c>
      <c r="Q17" s="21">
        <f t="shared" si="1"/>
        <v>8.6811952078249127E-3</v>
      </c>
      <c r="R17" s="25">
        <v>1</v>
      </c>
      <c r="S17">
        <v>0.125</v>
      </c>
      <c r="T17">
        <v>1</v>
      </c>
      <c r="U17">
        <v>0.125</v>
      </c>
      <c r="V17">
        <v>0.05</v>
      </c>
      <c r="W17">
        <v>1</v>
      </c>
      <c r="X17">
        <v>0</v>
      </c>
      <c r="Y17">
        <v>1</v>
      </c>
      <c r="Z17">
        <v>0</v>
      </c>
      <c r="AA17">
        <v>1</v>
      </c>
      <c r="AB17" s="52">
        <f t="shared" si="4"/>
        <v>-4.6051701859880909</v>
      </c>
      <c r="AC17" s="21">
        <f t="shared" si="2"/>
        <v>-1.1257082676859778</v>
      </c>
      <c r="AD17" s="21">
        <f t="shared" si="2"/>
        <v>-13.396858722874446</v>
      </c>
      <c r="AE17" s="21">
        <f t="shared" si="2"/>
        <v>-1.7297468503467464</v>
      </c>
      <c r="AF17" s="21">
        <f t="shared" si="2"/>
        <v>-0.62816316088765811</v>
      </c>
      <c r="AG17" s="21">
        <f t="shared" si="2"/>
        <v>-7.0009497398042049</v>
      </c>
      <c r="AH17" s="21" t="str">
        <f t="shared" si="2"/>
        <v>na</v>
      </c>
      <c r="AI17" s="21">
        <f t="shared" si="2"/>
        <v>-5.7873403103605128</v>
      </c>
      <c r="AJ17" s="21" t="str">
        <f t="shared" si="2"/>
        <v>na</v>
      </c>
      <c r="AK17" s="21">
        <f t="shared" si="2"/>
        <v>-8.438524139687674</v>
      </c>
      <c r="AL17" s="52">
        <f t="shared" si="5"/>
        <v>0.7536315023636222</v>
      </c>
      <c r="AM17" s="21">
        <f t="shared" si="3"/>
        <v>4.5031808289381865E-2</v>
      </c>
      <c r="AN17" s="21">
        <f t="shared" si="3"/>
        <v>6.3778401522342909</v>
      </c>
      <c r="AO17" s="21">
        <f t="shared" si="3"/>
        <v>0.10632435877487011</v>
      </c>
      <c r="AP17" s="21">
        <f t="shared" si="3"/>
        <v>1.4022085206780313E-2</v>
      </c>
      <c r="AQ17" s="21">
        <f t="shared" si="3"/>
        <v>1.7417330585951887</v>
      </c>
      <c r="AR17" s="21" t="str">
        <f t="shared" si="3"/>
        <v>na</v>
      </c>
      <c r="AS17" s="21">
        <f t="shared" si="3"/>
        <v>1.1902158152447546</v>
      </c>
      <c r="AT17" s="21" t="str">
        <f t="shared" si="3"/>
        <v>na</v>
      </c>
      <c r="AU17" s="53">
        <f t="shared" si="3"/>
        <v>2.5304669501665966</v>
      </c>
    </row>
    <row r="18" spans="1:47" ht="16.5" x14ac:dyDescent="0.35">
      <c r="A18" s="1" t="s">
        <v>52</v>
      </c>
      <c r="B18" s="48">
        <v>1</v>
      </c>
      <c r="D18">
        <v>1</v>
      </c>
      <c r="E18">
        <v>1</v>
      </c>
      <c r="G18" s="49"/>
      <c r="H18" t="s">
        <v>245</v>
      </c>
      <c r="I18" t="s">
        <v>246</v>
      </c>
      <c r="J18" s="19">
        <v>4</v>
      </c>
      <c r="K18" s="34"/>
      <c r="L18" s="21">
        <v>52.852403652949249</v>
      </c>
      <c r="M18" s="61">
        <v>127.37400000000001</v>
      </c>
      <c r="N18" s="21">
        <v>0</v>
      </c>
      <c r="O18" s="21">
        <v>0</v>
      </c>
      <c r="P18" s="21">
        <f t="shared" si="0"/>
        <v>0.01</v>
      </c>
      <c r="Q18" s="21">
        <f t="shared" si="1"/>
        <v>0.01</v>
      </c>
      <c r="R18" s="25">
        <v>1</v>
      </c>
      <c r="S18">
        <v>0</v>
      </c>
      <c r="T18">
        <v>1</v>
      </c>
      <c r="U18">
        <v>0.125</v>
      </c>
      <c r="V18">
        <v>0.05</v>
      </c>
      <c r="W18">
        <v>1</v>
      </c>
      <c r="X18">
        <v>0</v>
      </c>
      <c r="Y18">
        <v>1</v>
      </c>
      <c r="Z18">
        <v>0</v>
      </c>
      <c r="AA18">
        <v>1</v>
      </c>
      <c r="AB18" s="52">
        <f t="shared" si="4"/>
        <v>-4.6051701859880909</v>
      </c>
      <c r="AC18" s="21" t="str">
        <f t="shared" si="2"/>
        <v>na</v>
      </c>
      <c r="AD18" s="21">
        <f t="shared" si="2"/>
        <v>-13.396858722874446</v>
      </c>
      <c r="AE18" s="21">
        <f t="shared" si="2"/>
        <v>-1.7297468503467464</v>
      </c>
      <c r="AF18" s="21">
        <f t="shared" si="2"/>
        <v>-0.62816316088765811</v>
      </c>
      <c r="AG18" s="21">
        <f t="shared" si="2"/>
        <v>-7.0009497398042049</v>
      </c>
      <c r="AH18" s="21" t="str">
        <f t="shared" si="2"/>
        <v>na</v>
      </c>
      <c r="AI18" s="21">
        <f t="shared" si="2"/>
        <v>-5.7873403103605128</v>
      </c>
      <c r="AJ18" s="21" t="str">
        <f t="shared" si="2"/>
        <v>na</v>
      </c>
      <c r="AK18" s="21">
        <f t="shared" si="2"/>
        <v>-8.438524139687674</v>
      </c>
      <c r="AL18" s="52">
        <f t="shared" si="5"/>
        <v>1</v>
      </c>
      <c r="AM18" s="21" t="str">
        <f t="shared" si="3"/>
        <v>na</v>
      </c>
      <c r="AN18" s="21">
        <f t="shared" si="3"/>
        <v>8.4628099173553721</v>
      </c>
      <c r="AO18" s="21">
        <f t="shared" si="3"/>
        <v>0.14108268887566924</v>
      </c>
      <c r="AP18" s="21">
        <f t="shared" si="3"/>
        <v>1.8606023186136331E-2</v>
      </c>
      <c r="AQ18" s="21">
        <f t="shared" si="3"/>
        <v>2.3111202930511441</v>
      </c>
      <c r="AR18" s="21" t="str">
        <f t="shared" si="3"/>
        <v>na</v>
      </c>
      <c r="AS18" s="21">
        <f t="shared" si="3"/>
        <v>1.5793074088753833</v>
      </c>
      <c r="AT18" s="21" t="str">
        <f t="shared" si="3"/>
        <v>na</v>
      </c>
      <c r="AU18" s="53">
        <f t="shared" si="3"/>
        <v>3.3576979495021999</v>
      </c>
    </row>
    <row r="19" spans="1:47" ht="16.5" x14ac:dyDescent="0.35">
      <c r="A19" s="1" t="s">
        <v>79</v>
      </c>
      <c r="B19" s="48"/>
      <c r="G19" s="49">
        <v>1</v>
      </c>
      <c r="H19" t="s">
        <v>245</v>
      </c>
      <c r="I19" t="s">
        <v>246</v>
      </c>
      <c r="J19" s="19">
        <v>39</v>
      </c>
      <c r="K19" s="34"/>
      <c r="L19" s="21">
        <v>0.32329535589250374</v>
      </c>
      <c r="M19" s="61">
        <v>127.37400000000001</v>
      </c>
      <c r="N19" s="21">
        <v>0.26280341880341884</v>
      </c>
      <c r="O19" s="21">
        <v>1.012028750688674</v>
      </c>
      <c r="P19" s="21">
        <f t="shared" si="0"/>
        <v>0.81288955753141545</v>
      </c>
      <c r="Q19" s="21">
        <f t="shared" si="1"/>
        <v>3.1303535056815823</v>
      </c>
      <c r="R19" s="25">
        <v>1</v>
      </c>
      <c r="S19" s="3">
        <v>1</v>
      </c>
      <c r="T19" s="3">
        <v>1</v>
      </c>
      <c r="U19" s="3">
        <v>0.375</v>
      </c>
      <c r="V19" s="3">
        <v>0.25</v>
      </c>
      <c r="W19" s="3">
        <v>1</v>
      </c>
      <c r="X19" s="3">
        <v>1</v>
      </c>
      <c r="Y19" s="3">
        <v>0</v>
      </c>
      <c r="Z19" s="3">
        <v>0</v>
      </c>
      <c r="AA19" s="3">
        <v>1</v>
      </c>
      <c r="AB19" s="52">
        <f t="shared" si="4"/>
        <v>-0.20716002425698993</v>
      </c>
      <c r="AC19" s="21">
        <f t="shared" si="2"/>
        <v>-0.40511293632478029</v>
      </c>
      <c r="AD19" s="21">
        <f t="shared" si="2"/>
        <v>-0.60264734329306158</v>
      </c>
      <c r="AE19" s="21">
        <f t="shared" si="2"/>
        <v>-0.23343397855299838</v>
      </c>
      <c r="AF19" s="21">
        <f t="shared" si="2"/>
        <v>-0.14128717331964769</v>
      </c>
      <c r="AG19" s="21">
        <f t="shared" si="2"/>
        <v>-0.31493231723175169</v>
      </c>
      <c r="AH19" s="21">
        <f t="shared" si="2"/>
        <v>-0.40003315028935982</v>
      </c>
      <c r="AI19" s="21" t="str">
        <f t="shared" si="2"/>
        <v>na</v>
      </c>
      <c r="AJ19" s="21" t="str">
        <f t="shared" si="2"/>
        <v>na</v>
      </c>
      <c r="AK19" s="21">
        <f t="shared" si="2"/>
        <v>-0.37960049137593682</v>
      </c>
      <c r="AL19" s="52">
        <f t="shared" si="5"/>
        <v>14.82940341501334</v>
      </c>
      <c r="AM19" s="21">
        <f t="shared" si="3"/>
        <v>56.710567923883119</v>
      </c>
      <c r="AN19" s="21">
        <f t="shared" si="3"/>
        <v>125.49842228903852</v>
      </c>
      <c r="AO19" s="21">
        <f t="shared" si="3"/>
        <v>18.829548973909027</v>
      </c>
      <c r="AP19" s="21">
        <f t="shared" si="3"/>
        <v>6.8979055944076872</v>
      </c>
      <c r="AQ19" s="21">
        <f t="shared" si="3"/>
        <v>34.272535166279269</v>
      </c>
      <c r="AR19" s="21">
        <f t="shared" si="3"/>
        <v>55.297275992249503</v>
      </c>
      <c r="AS19" s="21" t="str">
        <f t="shared" si="3"/>
        <v>na</v>
      </c>
      <c r="AT19" s="21" t="str">
        <f t="shared" si="3"/>
        <v>na</v>
      </c>
      <c r="AU19" s="53">
        <f t="shared" si="3"/>
        <v>49.792657438931215</v>
      </c>
    </row>
    <row r="20" spans="1:47" ht="16.5" x14ac:dyDescent="0.35">
      <c r="A20" s="1" t="s">
        <v>8</v>
      </c>
      <c r="B20" s="48"/>
      <c r="C20">
        <v>1</v>
      </c>
      <c r="D20">
        <v>1</v>
      </c>
      <c r="E20">
        <v>1</v>
      </c>
      <c r="G20" s="49">
        <v>1</v>
      </c>
      <c r="H20" t="s">
        <v>245</v>
      </c>
      <c r="I20" t="s">
        <v>246</v>
      </c>
      <c r="J20" s="19">
        <v>58</v>
      </c>
      <c r="K20" s="34"/>
      <c r="L20" s="21">
        <v>0.31771844505536712</v>
      </c>
      <c r="M20" s="61">
        <v>127.37400000000001</v>
      </c>
      <c r="N20" s="21">
        <v>7.864957264957266E-2</v>
      </c>
      <c r="O20" s="21">
        <v>0.52386349505500684</v>
      </c>
      <c r="P20" s="21">
        <f t="shared" si="0"/>
        <v>0.24754487463221347</v>
      </c>
      <c r="Q20" s="21">
        <f t="shared" si="1"/>
        <v>1.6488293431113699</v>
      </c>
      <c r="R20" s="25">
        <v>1</v>
      </c>
      <c r="S20">
        <v>1</v>
      </c>
      <c r="T20">
        <v>0.25</v>
      </c>
      <c r="U20">
        <v>1</v>
      </c>
      <c r="V20">
        <v>1</v>
      </c>
      <c r="W20" s="3">
        <v>0.05</v>
      </c>
      <c r="X20" s="3">
        <v>0</v>
      </c>
      <c r="Y20">
        <v>0</v>
      </c>
      <c r="Z20">
        <v>0</v>
      </c>
      <c r="AA20">
        <v>0</v>
      </c>
      <c r="AB20" s="52">
        <f t="shared" si="4"/>
        <v>-1.3961634017630549</v>
      </c>
      <c r="AC20" s="21">
        <f t="shared" si="2"/>
        <v>-2.7302750967810852</v>
      </c>
      <c r="AD20" s="21">
        <f t="shared" si="2"/>
        <v>-1.0153915649185854</v>
      </c>
      <c r="AE20" s="21">
        <f t="shared" si="2"/>
        <v>-4.1953007584684965</v>
      </c>
      <c r="AF20" s="21">
        <f t="shared" si="2"/>
        <v>-3.8088425840834441</v>
      </c>
      <c r="AG20" s="21">
        <f t="shared" si="2"/>
        <v>-0.10612495748840595</v>
      </c>
      <c r="AH20" s="21" t="str">
        <f t="shared" si="2"/>
        <v>na</v>
      </c>
      <c r="AI20" s="21" t="str">
        <f t="shared" si="2"/>
        <v>na</v>
      </c>
      <c r="AJ20" s="21" t="str">
        <f t="shared" si="2"/>
        <v>na</v>
      </c>
      <c r="AK20" s="21" t="str">
        <f t="shared" si="2"/>
        <v>na</v>
      </c>
      <c r="AL20" s="52">
        <f t="shared" si="5"/>
        <v>44.365311771877003</v>
      </c>
      <c r="AM20" s="21">
        <f t="shared" si="3"/>
        <v>169.66171573403233</v>
      </c>
      <c r="AN20" s="21">
        <f t="shared" si="3"/>
        <v>23.465950028100234</v>
      </c>
      <c r="AO20" s="21">
        <f t="shared" si="3"/>
        <v>400.58735856536254</v>
      </c>
      <c r="AP20" s="21">
        <f t="shared" si="3"/>
        <v>330.18480779508417</v>
      </c>
      <c r="AQ20" s="21">
        <f t="shared" si="3"/>
        <v>0.2563339308588144</v>
      </c>
      <c r="AR20" s="21" t="str">
        <f t="shared" si="3"/>
        <v>na</v>
      </c>
      <c r="AS20" s="21" t="str">
        <f t="shared" si="3"/>
        <v>na</v>
      </c>
      <c r="AT20" s="21" t="str">
        <f t="shared" si="3"/>
        <v>na</v>
      </c>
      <c r="AU20" s="53" t="str">
        <f t="shared" si="3"/>
        <v>na</v>
      </c>
    </row>
    <row r="21" spans="1:47" ht="16.5" x14ac:dyDescent="0.35">
      <c r="A21" s="1" t="s">
        <v>80</v>
      </c>
      <c r="B21" s="48">
        <v>1</v>
      </c>
      <c r="C21">
        <v>1</v>
      </c>
      <c r="E21">
        <v>1</v>
      </c>
      <c r="G21" s="49">
        <v>1</v>
      </c>
      <c r="H21" t="s">
        <v>245</v>
      </c>
      <c r="I21" t="s">
        <v>246</v>
      </c>
      <c r="J21" s="19">
        <v>3</v>
      </c>
      <c r="K21" s="34"/>
      <c r="L21" s="21">
        <v>33.269924327557561</v>
      </c>
      <c r="M21" s="61">
        <v>127.37400000000001</v>
      </c>
      <c r="N21" s="21">
        <v>0.29350427350427349</v>
      </c>
      <c r="O21" s="21">
        <v>0.5555268257005338</v>
      </c>
      <c r="P21" s="21">
        <f t="shared" si="0"/>
        <v>0.01</v>
      </c>
      <c r="Q21" s="21">
        <f t="shared" si="1"/>
        <v>1.6697568056696466E-2</v>
      </c>
      <c r="R21" s="25">
        <v>1</v>
      </c>
      <c r="S21" s="3">
        <v>0.25</v>
      </c>
      <c r="T21" s="3">
        <v>0.125</v>
      </c>
      <c r="U21" s="3">
        <v>0.375</v>
      </c>
      <c r="V21" s="3">
        <v>0.1</v>
      </c>
      <c r="W21" s="3">
        <v>1</v>
      </c>
      <c r="X21" s="3">
        <v>0</v>
      </c>
      <c r="Y21" s="3">
        <v>1</v>
      </c>
      <c r="Z21" s="3">
        <v>1</v>
      </c>
      <c r="AA21" s="3">
        <v>1</v>
      </c>
      <c r="AB21" s="52">
        <f t="shared" si="4"/>
        <v>-4.6051701859880909</v>
      </c>
      <c r="AC21" s="21">
        <f t="shared" si="4"/>
        <v>-2.2514165353719555</v>
      </c>
      <c r="AD21" s="21">
        <f t="shared" si="4"/>
        <v>-1.6746073403593058</v>
      </c>
      <c r="AE21" s="21">
        <f t="shared" si="4"/>
        <v>-5.1892405510402382</v>
      </c>
      <c r="AF21" s="21">
        <f t="shared" si="4"/>
        <v>-1.2563263217753162</v>
      </c>
      <c r="AG21" s="21">
        <f t="shared" si="4"/>
        <v>-7.0009497398042049</v>
      </c>
      <c r="AH21" s="21" t="str">
        <f t="shared" si="4"/>
        <v>na</v>
      </c>
      <c r="AI21" s="21">
        <f t="shared" si="4"/>
        <v>-5.7873403103605128</v>
      </c>
      <c r="AJ21" s="21">
        <f t="shared" si="4"/>
        <v>-6.2797775263473969</v>
      </c>
      <c r="AK21" s="21">
        <f t="shared" si="4"/>
        <v>-8.438524139687674</v>
      </c>
      <c r="AL21" s="52">
        <f t="shared" si="5"/>
        <v>2.7880877900801018</v>
      </c>
      <c r="AM21" s="21">
        <f t="shared" si="5"/>
        <v>0.66638740266605889</v>
      </c>
      <c r="AN21" s="21">
        <f t="shared" si="5"/>
        <v>0.36867276563042667</v>
      </c>
      <c r="AO21" s="21">
        <f t="shared" si="5"/>
        <v>3.5401583002133084</v>
      </c>
      <c r="AP21" s="21">
        <f t="shared" si="5"/>
        <v>0.20750090426885592</v>
      </c>
      <c r="AQ21" s="21">
        <f t="shared" si="5"/>
        <v>6.443606270462241</v>
      </c>
      <c r="AR21" s="21" t="str">
        <f t="shared" si="5"/>
        <v>na</v>
      </c>
      <c r="AS21" s="21">
        <f t="shared" si="5"/>
        <v>4.4032477034684998</v>
      </c>
      <c r="AT21" s="21">
        <f t="shared" si="5"/>
        <v>5.1844607666778755</v>
      </c>
      <c r="AU21" s="53">
        <f t="shared" si="5"/>
        <v>9.3615566557840779</v>
      </c>
    </row>
    <row r="22" spans="1:47" ht="16.5" x14ac:dyDescent="0.35">
      <c r="A22" s="1" t="s">
        <v>216</v>
      </c>
      <c r="B22" s="48"/>
      <c r="D22">
        <v>1</v>
      </c>
      <c r="F22">
        <v>1</v>
      </c>
      <c r="G22" s="49"/>
      <c r="H22" t="s">
        <v>245</v>
      </c>
      <c r="I22" t="s">
        <v>246</v>
      </c>
      <c r="J22" s="19">
        <v>9</v>
      </c>
      <c r="K22" s="34"/>
      <c r="L22" s="21">
        <v>1.7071705742885725E-2</v>
      </c>
      <c r="M22" s="61">
        <v>127.37400000000001</v>
      </c>
      <c r="N22" s="21">
        <v>0</v>
      </c>
      <c r="O22" s="21">
        <v>0</v>
      </c>
      <c r="P22" s="21">
        <f t="shared" si="0"/>
        <v>0.01</v>
      </c>
      <c r="Q22" s="21">
        <f t="shared" si="1"/>
        <v>0.01</v>
      </c>
      <c r="R22" s="25">
        <v>1</v>
      </c>
      <c r="S22">
        <v>0.25</v>
      </c>
      <c r="T22">
        <v>0.25</v>
      </c>
      <c r="U22">
        <v>0.375</v>
      </c>
      <c r="V22">
        <v>0.45</v>
      </c>
      <c r="W22">
        <v>0.05</v>
      </c>
      <c r="X22" s="3">
        <v>0.25</v>
      </c>
      <c r="Y22">
        <v>1</v>
      </c>
      <c r="Z22">
        <v>1</v>
      </c>
      <c r="AA22">
        <v>0.25</v>
      </c>
      <c r="AB22" s="52">
        <f t="shared" si="4"/>
        <v>-4.6051701859880909</v>
      </c>
      <c r="AC22" s="21">
        <f t="shared" si="4"/>
        <v>-2.2514165353719555</v>
      </c>
      <c r="AD22" s="21">
        <f t="shared" si="4"/>
        <v>-3.3492146807186116</v>
      </c>
      <c r="AE22" s="21">
        <f t="shared" si="4"/>
        <v>-5.1892405510402382</v>
      </c>
      <c r="AF22" s="21">
        <f t="shared" si="4"/>
        <v>-5.6534684479889226</v>
      </c>
      <c r="AG22" s="21">
        <f t="shared" si="4"/>
        <v>-0.35004748699021027</v>
      </c>
      <c r="AH22" s="21">
        <f t="shared" si="4"/>
        <v>-2.2231856070287335</v>
      </c>
      <c r="AI22" s="21">
        <f t="shared" si="4"/>
        <v>-5.7873403103605128</v>
      </c>
      <c r="AJ22" s="21">
        <f t="shared" si="4"/>
        <v>-6.2797775263473969</v>
      </c>
      <c r="AK22" s="21">
        <f t="shared" si="4"/>
        <v>-2.1096310349219185</v>
      </c>
      <c r="AL22" s="52">
        <f t="shared" si="5"/>
        <v>1</v>
      </c>
      <c r="AM22" s="21">
        <f t="shared" si="5"/>
        <v>0.23901234567901236</v>
      </c>
      <c r="AN22" s="21">
        <f t="shared" si="5"/>
        <v>0.52892561983471076</v>
      </c>
      <c r="AO22" s="21">
        <f t="shared" si="5"/>
        <v>1.2697441998810231</v>
      </c>
      <c r="AP22" s="21">
        <f t="shared" si="5"/>
        <v>1.5070878780770427</v>
      </c>
      <c r="AQ22" s="21">
        <f t="shared" si="5"/>
        <v>5.7778007326278608E-3</v>
      </c>
      <c r="AR22" s="21">
        <f t="shared" si="5"/>
        <v>0.23305588585017831</v>
      </c>
      <c r="AS22" s="21">
        <f t="shared" si="5"/>
        <v>1.5793074088753833</v>
      </c>
      <c r="AT22" s="21">
        <f t="shared" si="5"/>
        <v>1.8595041322314052</v>
      </c>
      <c r="AU22" s="53">
        <f t="shared" si="5"/>
        <v>0.20985612184388749</v>
      </c>
    </row>
    <row r="23" spans="1:47" ht="16.5" x14ac:dyDescent="0.35">
      <c r="A23" s="1" t="s">
        <v>9</v>
      </c>
      <c r="B23" s="48">
        <v>1</v>
      </c>
      <c r="C23">
        <v>1</v>
      </c>
      <c r="E23">
        <v>1</v>
      </c>
      <c r="G23" s="49"/>
      <c r="H23" t="s">
        <v>245</v>
      </c>
      <c r="I23" t="s">
        <v>246</v>
      </c>
      <c r="J23" s="19">
        <v>9</v>
      </c>
      <c r="K23" s="34"/>
      <c r="L23" s="21">
        <v>29.646258221115261</v>
      </c>
      <c r="M23" s="61">
        <v>127.37400000000001</v>
      </c>
      <c r="N23" s="21">
        <v>4.1952991452991455</v>
      </c>
      <c r="O23" s="21">
        <v>4.2101529181999551</v>
      </c>
      <c r="P23" s="21">
        <f t="shared" si="0"/>
        <v>0.14151192754271716</v>
      </c>
      <c r="Q23" s="21">
        <f t="shared" si="1"/>
        <v>0.14201296119053955</v>
      </c>
      <c r="R23" s="25">
        <v>1</v>
      </c>
      <c r="S23">
        <v>1</v>
      </c>
      <c r="T23">
        <v>0</v>
      </c>
      <c r="U23">
        <v>1</v>
      </c>
      <c r="V23">
        <v>1</v>
      </c>
      <c r="W23" s="3">
        <v>0.05</v>
      </c>
      <c r="X23" s="3">
        <v>0</v>
      </c>
      <c r="Y23">
        <v>0</v>
      </c>
      <c r="Z23">
        <v>0.25</v>
      </c>
      <c r="AA23">
        <v>0</v>
      </c>
      <c r="AB23" s="52">
        <f t="shared" si="4"/>
        <v>-1.9553712718632426</v>
      </c>
      <c r="AC23" s="21">
        <f t="shared" si="4"/>
        <v>-3.8238371538658966</v>
      </c>
      <c r="AD23" s="21" t="str">
        <f t="shared" si="4"/>
        <v>na</v>
      </c>
      <c r="AE23" s="21">
        <f t="shared" si="4"/>
        <v>-5.8756522120378412</v>
      </c>
      <c r="AF23" s="21">
        <f t="shared" si="4"/>
        <v>-5.3344052412212459</v>
      </c>
      <c r="AG23" s="21">
        <f t="shared" si="4"/>
        <v>-0.14863137999355347</v>
      </c>
      <c r="AH23" s="21" t="str">
        <f t="shared" si="4"/>
        <v>na</v>
      </c>
      <c r="AI23" s="21" t="str">
        <f t="shared" si="4"/>
        <v>na</v>
      </c>
      <c r="AJ23" s="21">
        <f t="shared" si="4"/>
        <v>-0.66660384268065098</v>
      </c>
      <c r="AK23" s="21" t="str">
        <f t="shared" si="4"/>
        <v>na</v>
      </c>
      <c r="AL23" s="52">
        <f t="shared" si="5"/>
        <v>1.0070936864508755</v>
      </c>
      <c r="AM23" s="21">
        <f t="shared" si="5"/>
        <v>3.8513251890743598</v>
      </c>
      <c r="AN23" s="21" t="str">
        <f t="shared" si="5"/>
        <v>na</v>
      </c>
      <c r="AO23" s="21">
        <f t="shared" si="5"/>
        <v>9.093343054988777</v>
      </c>
      <c r="AP23" s="21">
        <f t="shared" si="5"/>
        <v>7.4952033922865988</v>
      </c>
      <c r="AQ23" s="21">
        <f t="shared" si="5"/>
        <v>5.8187866394007609E-3</v>
      </c>
      <c r="AR23" s="21" t="str">
        <f t="shared" si="5"/>
        <v>na</v>
      </c>
      <c r="AS23" s="21" t="str">
        <f t="shared" si="5"/>
        <v>na</v>
      </c>
      <c r="AT23" s="21">
        <f t="shared" si="5"/>
        <v>0.11704342946872263</v>
      </c>
      <c r="AU23" s="53" t="str">
        <f t="shared" si="5"/>
        <v>na</v>
      </c>
    </row>
    <row r="24" spans="1:47" ht="16.5" x14ac:dyDescent="0.35">
      <c r="A24" s="1" t="s">
        <v>164</v>
      </c>
      <c r="B24" s="48">
        <v>1</v>
      </c>
      <c r="C24">
        <v>1</v>
      </c>
      <c r="G24" s="49">
        <v>1</v>
      </c>
      <c r="H24" t="s">
        <v>245</v>
      </c>
      <c r="I24" t="s">
        <v>246</v>
      </c>
      <c r="J24" s="19">
        <v>22</v>
      </c>
      <c r="K24" s="34"/>
      <c r="L24" s="21">
        <v>11.213950165383546</v>
      </c>
      <c r="M24" s="61">
        <v>127.37400000000001</v>
      </c>
      <c r="N24" s="21">
        <v>1.7264957264957265E-2</v>
      </c>
      <c r="O24" s="21">
        <v>0.12850037379957999</v>
      </c>
      <c r="P24" s="21">
        <f t="shared" si="0"/>
        <v>0.01</v>
      </c>
      <c r="Q24" s="21">
        <f t="shared" si="1"/>
        <v>1.1458974928946007E-2</v>
      </c>
      <c r="R24" s="25">
        <v>1</v>
      </c>
      <c r="S24" s="3">
        <v>1</v>
      </c>
      <c r="T24" s="3">
        <v>0.25</v>
      </c>
      <c r="U24" s="3">
        <v>0.375</v>
      </c>
      <c r="V24" s="3">
        <v>0.15</v>
      </c>
      <c r="W24" s="3">
        <v>0.05</v>
      </c>
      <c r="X24" s="3">
        <v>0</v>
      </c>
      <c r="Y24" s="3">
        <v>0</v>
      </c>
      <c r="Z24" s="3">
        <v>1</v>
      </c>
      <c r="AA24" s="3">
        <v>0</v>
      </c>
      <c r="AB24" s="52">
        <f t="shared" si="4"/>
        <v>-4.6051701859880909</v>
      </c>
      <c r="AC24" s="21">
        <f t="shared" si="4"/>
        <v>-9.0056661414878221</v>
      </c>
      <c r="AD24" s="21">
        <f t="shared" si="4"/>
        <v>-3.3492146807186116</v>
      </c>
      <c r="AE24" s="21">
        <f t="shared" si="4"/>
        <v>-5.1892405510402382</v>
      </c>
      <c r="AF24" s="21">
        <f t="shared" si="4"/>
        <v>-1.8844894826629741</v>
      </c>
      <c r="AG24" s="21">
        <f t="shared" si="4"/>
        <v>-0.35004748699021027</v>
      </c>
      <c r="AH24" s="21" t="str">
        <f t="shared" si="4"/>
        <v>na</v>
      </c>
      <c r="AI24" s="21" t="str">
        <f t="shared" si="4"/>
        <v>na</v>
      </c>
      <c r="AJ24" s="21">
        <f t="shared" si="4"/>
        <v>-6.2797775263473969</v>
      </c>
      <c r="AK24" s="21" t="str">
        <f t="shared" si="4"/>
        <v>na</v>
      </c>
      <c r="AL24" s="52">
        <f t="shared" si="5"/>
        <v>1.3130810642221313</v>
      </c>
      <c r="AM24" s="21">
        <f t="shared" si="5"/>
        <v>5.0214813636228071</v>
      </c>
      <c r="AN24" s="21">
        <f t="shared" si="5"/>
        <v>0.69452221578691253</v>
      </c>
      <c r="AO24" s="21">
        <f t="shared" si="5"/>
        <v>1.6672770652696525</v>
      </c>
      <c r="AP24" s="21">
        <f t="shared" si="5"/>
        <v>0.21988095053574189</v>
      </c>
      <c r="AQ24" s="21">
        <f t="shared" si="5"/>
        <v>7.5867207348624026E-3</v>
      </c>
      <c r="AR24" s="21" t="str">
        <f t="shared" si="5"/>
        <v>na</v>
      </c>
      <c r="AS24" s="21" t="str">
        <f t="shared" si="5"/>
        <v>na</v>
      </c>
      <c r="AT24" s="21">
        <f t="shared" si="5"/>
        <v>2.4416796648758643</v>
      </c>
      <c r="AU24" s="53" t="str">
        <f t="shared" si="5"/>
        <v>na</v>
      </c>
    </row>
    <row r="25" spans="1:47" ht="16.5" x14ac:dyDescent="0.35">
      <c r="A25" s="1" t="s">
        <v>220</v>
      </c>
      <c r="B25" s="48">
        <v>1</v>
      </c>
      <c r="C25">
        <v>1</v>
      </c>
      <c r="D25">
        <v>1</v>
      </c>
      <c r="E25">
        <v>1</v>
      </c>
      <c r="G25" s="49">
        <v>1</v>
      </c>
      <c r="H25" t="s">
        <v>245</v>
      </c>
      <c r="I25" t="s">
        <v>246</v>
      </c>
      <c r="J25" s="19">
        <v>4</v>
      </c>
      <c r="K25" s="34"/>
      <c r="L25" s="21">
        <v>16.92241687312541</v>
      </c>
      <c r="M25" s="61">
        <v>127.37400000000001</v>
      </c>
      <c r="N25" s="21">
        <v>1.9585555555555556</v>
      </c>
      <c r="O25" s="21">
        <v>2.6929551120754383</v>
      </c>
      <c r="P25" s="21">
        <f t="shared" si="0"/>
        <v>0.11573734238080077</v>
      </c>
      <c r="Q25" s="21">
        <f t="shared" si="1"/>
        <v>0.15913537246279141</v>
      </c>
      <c r="R25" s="25">
        <v>1</v>
      </c>
      <c r="S25" s="3">
        <v>1</v>
      </c>
      <c r="T25" s="3">
        <v>0.25</v>
      </c>
      <c r="U25" s="3">
        <v>0.375</v>
      </c>
      <c r="V25" s="3">
        <v>1</v>
      </c>
      <c r="W25" s="3">
        <v>0.1</v>
      </c>
      <c r="X25" s="3">
        <v>0</v>
      </c>
      <c r="Y25" s="3">
        <v>0</v>
      </c>
      <c r="Z25" s="3">
        <v>0</v>
      </c>
      <c r="AA25" s="3">
        <v>0</v>
      </c>
      <c r="AB25" s="52">
        <f t="shared" si="4"/>
        <v>-2.1564319450769127</v>
      </c>
      <c r="AC25" s="21">
        <f t="shared" si="4"/>
        <v>-4.2170224703726289</v>
      </c>
      <c r="AD25" s="21">
        <f t="shared" si="4"/>
        <v>-1.5683141418741184</v>
      </c>
      <c r="AE25" s="21">
        <f t="shared" si="4"/>
        <v>-2.4299306307939843</v>
      </c>
      <c r="AF25" s="21">
        <f t="shared" si="4"/>
        <v>-5.8829144294392304</v>
      </c>
      <c r="AG25" s="21">
        <f t="shared" si="4"/>
        <v>-0.32782874584584853</v>
      </c>
      <c r="AH25" s="21" t="str">
        <f t="shared" si="4"/>
        <v>na</v>
      </c>
      <c r="AI25" s="21" t="str">
        <f t="shared" si="4"/>
        <v>na</v>
      </c>
      <c r="AJ25" s="21" t="str">
        <f t="shared" si="4"/>
        <v>na</v>
      </c>
      <c r="AK25" s="21" t="str">
        <f t="shared" si="4"/>
        <v>na</v>
      </c>
      <c r="AL25" s="52">
        <f t="shared" si="5"/>
        <v>1.8905424726125983</v>
      </c>
      <c r="AM25" s="21">
        <f t="shared" si="5"/>
        <v>7.2298078557589935</v>
      </c>
      <c r="AN25" s="21">
        <f t="shared" si="5"/>
        <v>0.99995634915046527</v>
      </c>
      <c r="AO25" s="21">
        <f t="shared" si="5"/>
        <v>2.4005053392285749</v>
      </c>
      <c r="AP25" s="21">
        <f t="shared" si="5"/>
        <v>14.070190831922206</v>
      </c>
      <c r="AQ25" s="21">
        <f t="shared" si="5"/>
        <v>4.3692710733300631E-2</v>
      </c>
      <c r="AR25" s="21" t="str">
        <f t="shared" si="5"/>
        <v>na</v>
      </c>
      <c r="AS25" s="21" t="str">
        <f t="shared" si="5"/>
        <v>na</v>
      </c>
      <c r="AT25" s="21" t="str">
        <f t="shared" si="5"/>
        <v>na</v>
      </c>
      <c r="AU25" s="53" t="str">
        <f t="shared" si="5"/>
        <v>na</v>
      </c>
    </row>
    <row r="26" spans="1:47" ht="16.5" x14ac:dyDescent="0.35">
      <c r="A26" s="1" t="s">
        <v>10</v>
      </c>
      <c r="B26" s="48">
        <v>1</v>
      </c>
      <c r="C26">
        <v>1</v>
      </c>
      <c r="G26" s="49"/>
      <c r="H26" t="s">
        <v>245</v>
      </c>
      <c r="I26" t="s">
        <v>246</v>
      </c>
      <c r="J26" s="19">
        <v>18</v>
      </c>
      <c r="K26" s="34"/>
      <c r="L26" s="21">
        <v>11.409286419849218</v>
      </c>
      <c r="M26" s="61">
        <v>127.37400000000001</v>
      </c>
      <c r="N26" s="21">
        <v>0</v>
      </c>
      <c r="O26" s="21">
        <v>0</v>
      </c>
      <c r="P26" s="21">
        <f t="shared" si="0"/>
        <v>0.01</v>
      </c>
      <c r="Q26" s="21">
        <f t="shared" si="1"/>
        <v>0.01</v>
      </c>
      <c r="R26" s="25">
        <v>1</v>
      </c>
      <c r="S26" s="3">
        <v>1</v>
      </c>
      <c r="T26" s="3">
        <v>0</v>
      </c>
      <c r="U26" s="3">
        <v>0.125</v>
      </c>
      <c r="V26" s="3">
        <v>0.05</v>
      </c>
      <c r="W26" s="3">
        <v>1</v>
      </c>
      <c r="X26" s="3">
        <v>0</v>
      </c>
      <c r="Y26" s="3">
        <v>0</v>
      </c>
      <c r="Z26" s="3">
        <v>0</v>
      </c>
      <c r="AA26" s="3">
        <v>0.25</v>
      </c>
      <c r="AB26" s="52">
        <f t="shared" si="4"/>
        <v>-4.6051701859880909</v>
      </c>
      <c r="AC26" s="21">
        <f t="shared" si="4"/>
        <v>-9.0056661414878221</v>
      </c>
      <c r="AD26" s="21" t="str">
        <f t="shared" si="4"/>
        <v>na</v>
      </c>
      <c r="AE26" s="21">
        <f t="shared" si="4"/>
        <v>-1.7297468503467464</v>
      </c>
      <c r="AF26" s="21">
        <f t="shared" si="4"/>
        <v>-0.62816316088765811</v>
      </c>
      <c r="AG26" s="21">
        <f t="shared" si="4"/>
        <v>-7.0009497398042049</v>
      </c>
      <c r="AH26" s="21" t="str">
        <f t="shared" si="4"/>
        <v>na</v>
      </c>
      <c r="AI26" s="21" t="str">
        <f t="shared" si="4"/>
        <v>na</v>
      </c>
      <c r="AJ26" s="21" t="str">
        <f t="shared" si="4"/>
        <v>na</v>
      </c>
      <c r="AK26" s="21">
        <f t="shared" si="4"/>
        <v>-2.1096310349219185</v>
      </c>
      <c r="AL26" s="52">
        <f t="shared" si="5"/>
        <v>1</v>
      </c>
      <c r="AM26" s="21">
        <f t="shared" si="5"/>
        <v>3.8241975308641978</v>
      </c>
      <c r="AN26" s="21" t="str">
        <f t="shared" si="5"/>
        <v>na</v>
      </c>
      <c r="AO26" s="21">
        <f t="shared" si="5"/>
        <v>0.14108268887566924</v>
      </c>
      <c r="AP26" s="21">
        <f t="shared" si="5"/>
        <v>1.8606023186136331E-2</v>
      </c>
      <c r="AQ26" s="21">
        <f t="shared" si="5"/>
        <v>2.3111202930511441</v>
      </c>
      <c r="AR26" s="21" t="str">
        <f t="shared" si="5"/>
        <v>na</v>
      </c>
      <c r="AS26" s="21" t="str">
        <f t="shared" si="5"/>
        <v>na</v>
      </c>
      <c r="AT26" s="21" t="str">
        <f t="shared" si="5"/>
        <v>na</v>
      </c>
      <c r="AU26" s="53">
        <f t="shared" si="5"/>
        <v>0.20985612184388749</v>
      </c>
    </row>
    <row r="27" spans="1:47" ht="16.5" x14ac:dyDescent="0.35">
      <c r="A27" s="1" t="s">
        <v>81</v>
      </c>
      <c r="B27" s="48"/>
      <c r="G27" s="49">
        <v>1</v>
      </c>
      <c r="H27" t="s">
        <v>245</v>
      </c>
      <c r="I27" t="s">
        <v>246</v>
      </c>
      <c r="J27" s="19">
        <v>3</v>
      </c>
      <c r="K27" s="34"/>
      <c r="L27" s="21">
        <v>12.766456547285765</v>
      </c>
      <c r="M27" s="61">
        <v>127.37400000000001</v>
      </c>
      <c r="N27" s="21">
        <v>0</v>
      </c>
      <c r="O27" s="21">
        <v>0</v>
      </c>
      <c r="P27" s="21">
        <f t="shared" si="0"/>
        <v>0.01</v>
      </c>
      <c r="Q27" s="21">
        <f t="shared" si="1"/>
        <v>0.01</v>
      </c>
      <c r="R27" s="25">
        <v>1</v>
      </c>
      <c r="S27" s="3">
        <v>0.25</v>
      </c>
      <c r="T27" s="3">
        <v>0</v>
      </c>
      <c r="U27" s="3">
        <v>0.25</v>
      </c>
      <c r="V27" s="3">
        <v>0.15</v>
      </c>
      <c r="W27" s="3">
        <v>1</v>
      </c>
      <c r="X27" s="3">
        <v>0.25</v>
      </c>
      <c r="Y27" s="3">
        <v>1</v>
      </c>
      <c r="Z27" s="3">
        <v>0</v>
      </c>
      <c r="AA27" s="3">
        <v>0</v>
      </c>
      <c r="AB27" s="52">
        <f t="shared" si="4"/>
        <v>-4.6051701859880909</v>
      </c>
      <c r="AC27" s="21">
        <f t="shared" si="4"/>
        <v>-2.2514165353719555</v>
      </c>
      <c r="AD27" s="21" t="str">
        <f t="shared" si="4"/>
        <v>na</v>
      </c>
      <c r="AE27" s="21">
        <f t="shared" si="4"/>
        <v>-3.4594937006934927</v>
      </c>
      <c r="AF27" s="21">
        <f t="shared" si="4"/>
        <v>-1.8844894826629741</v>
      </c>
      <c r="AG27" s="21">
        <f t="shared" si="4"/>
        <v>-7.0009497398042049</v>
      </c>
      <c r="AH27" s="21">
        <f t="shared" si="4"/>
        <v>-2.2231856070287335</v>
      </c>
      <c r="AI27" s="21">
        <f t="shared" si="4"/>
        <v>-5.7873403103605128</v>
      </c>
      <c r="AJ27" s="21" t="str">
        <f t="shared" si="4"/>
        <v>na</v>
      </c>
      <c r="AK27" s="21" t="str">
        <f t="shared" si="4"/>
        <v>na</v>
      </c>
      <c r="AL27" s="52">
        <f t="shared" si="5"/>
        <v>1</v>
      </c>
      <c r="AM27" s="21">
        <f t="shared" si="5"/>
        <v>0.23901234567901236</v>
      </c>
      <c r="AN27" s="21" t="str">
        <f t="shared" si="5"/>
        <v>na</v>
      </c>
      <c r="AO27" s="21">
        <f t="shared" si="5"/>
        <v>0.56433075550267697</v>
      </c>
      <c r="AP27" s="21">
        <f t="shared" si="5"/>
        <v>0.16745420867522695</v>
      </c>
      <c r="AQ27" s="21">
        <f t="shared" si="5"/>
        <v>2.3111202930511441</v>
      </c>
      <c r="AR27" s="21">
        <f t="shared" si="5"/>
        <v>0.23305588585017831</v>
      </c>
      <c r="AS27" s="21">
        <f t="shared" si="5"/>
        <v>1.5793074088753833</v>
      </c>
      <c r="AT27" s="21" t="str">
        <f t="shared" si="5"/>
        <v>na</v>
      </c>
      <c r="AU27" s="53" t="str">
        <f t="shared" si="5"/>
        <v>na</v>
      </c>
    </row>
    <row r="28" spans="1:47" ht="16.5" x14ac:dyDescent="0.35">
      <c r="A28" s="1" t="s">
        <v>97</v>
      </c>
      <c r="B28" s="48">
        <v>1</v>
      </c>
      <c r="D28">
        <v>1</v>
      </c>
      <c r="E28">
        <v>1</v>
      </c>
      <c r="G28" s="49">
        <v>1</v>
      </c>
      <c r="H28" t="s">
        <v>245</v>
      </c>
      <c r="I28" t="s">
        <v>246</v>
      </c>
      <c r="J28" s="19">
        <v>4</v>
      </c>
      <c r="K28" s="34"/>
      <c r="L28" s="21">
        <v>4.655910169348342</v>
      </c>
      <c r="M28" s="61">
        <v>127.37400000000001</v>
      </c>
      <c r="N28" s="21">
        <v>0</v>
      </c>
      <c r="O28" s="21">
        <v>0</v>
      </c>
      <c r="P28" s="21">
        <f t="shared" si="0"/>
        <v>0.01</v>
      </c>
      <c r="Q28" s="21">
        <f t="shared" si="1"/>
        <v>0.01</v>
      </c>
      <c r="R28" s="23">
        <v>1</v>
      </c>
      <c r="S28">
        <v>0.375</v>
      </c>
      <c r="T28">
        <v>1</v>
      </c>
      <c r="U28">
        <v>1</v>
      </c>
      <c r="V28">
        <v>1</v>
      </c>
      <c r="W28">
        <v>1</v>
      </c>
      <c r="X28">
        <v>0</v>
      </c>
      <c r="Y28">
        <v>1</v>
      </c>
      <c r="Z28">
        <v>0</v>
      </c>
      <c r="AA28">
        <v>1</v>
      </c>
      <c r="AB28" s="52">
        <f t="shared" si="4"/>
        <v>-4.6051701859880909</v>
      </c>
      <c r="AC28" s="21">
        <f t="shared" si="4"/>
        <v>-3.3771248030579337</v>
      </c>
      <c r="AD28" s="21">
        <f t="shared" si="4"/>
        <v>-13.396858722874446</v>
      </c>
      <c r="AE28" s="21">
        <f t="shared" si="4"/>
        <v>-13.837974802773971</v>
      </c>
      <c r="AF28" s="21">
        <f t="shared" si="4"/>
        <v>-12.56326321775316</v>
      </c>
      <c r="AG28" s="21">
        <f t="shared" si="4"/>
        <v>-7.0009497398042049</v>
      </c>
      <c r="AH28" s="21" t="str">
        <f t="shared" si="4"/>
        <v>na</v>
      </c>
      <c r="AI28" s="21">
        <f t="shared" si="4"/>
        <v>-5.7873403103605128</v>
      </c>
      <c r="AJ28" s="21" t="str">
        <f t="shared" si="4"/>
        <v>na</v>
      </c>
      <c r="AK28" s="21">
        <f t="shared" si="4"/>
        <v>-8.438524139687674</v>
      </c>
      <c r="AL28" s="52">
        <f t="shared" si="5"/>
        <v>1</v>
      </c>
      <c r="AM28" s="21">
        <f t="shared" si="5"/>
        <v>0.53777777777777791</v>
      </c>
      <c r="AN28" s="21">
        <f t="shared" si="5"/>
        <v>8.4628099173553721</v>
      </c>
      <c r="AO28" s="21">
        <f t="shared" si="5"/>
        <v>9.0292920880428316</v>
      </c>
      <c r="AP28" s="21">
        <f t="shared" si="5"/>
        <v>7.4424092744545316</v>
      </c>
      <c r="AQ28" s="21">
        <f t="shared" si="5"/>
        <v>2.3111202930511441</v>
      </c>
      <c r="AR28" s="21" t="str">
        <f t="shared" si="5"/>
        <v>na</v>
      </c>
      <c r="AS28" s="21">
        <f t="shared" si="5"/>
        <v>1.5793074088753833</v>
      </c>
      <c r="AT28" s="21" t="str">
        <f t="shared" si="5"/>
        <v>na</v>
      </c>
      <c r="AU28" s="53">
        <f t="shared" si="5"/>
        <v>3.3576979495021999</v>
      </c>
    </row>
    <row r="29" spans="1:47" ht="16.5" x14ac:dyDescent="0.35">
      <c r="A29" s="1" t="s">
        <v>82</v>
      </c>
      <c r="B29" s="48">
        <v>1</v>
      </c>
      <c r="C29">
        <v>1</v>
      </c>
      <c r="E29">
        <v>1</v>
      </c>
      <c r="G29" s="49">
        <v>1</v>
      </c>
      <c r="H29" t="s">
        <v>245</v>
      </c>
      <c r="I29" t="s">
        <v>246</v>
      </c>
      <c r="J29" s="19">
        <v>2</v>
      </c>
      <c r="K29" s="34"/>
      <c r="L29" s="21">
        <v>52.967564702940138</v>
      </c>
      <c r="M29" s="61">
        <v>127.37400000000001</v>
      </c>
      <c r="N29" s="21">
        <v>1.6017606837606839</v>
      </c>
      <c r="O29" s="21">
        <v>3.521012989715953</v>
      </c>
      <c r="P29" s="21">
        <f t="shared" si="0"/>
        <v>3.0240406421248454E-2</v>
      </c>
      <c r="Q29" s="21">
        <f t="shared" si="1"/>
        <v>6.6474889103604703E-2</v>
      </c>
      <c r="R29" s="25">
        <v>0</v>
      </c>
      <c r="S29" s="13">
        <v>0.125</v>
      </c>
      <c r="T29" s="13">
        <v>0</v>
      </c>
      <c r="U29" s="13">
        <v>0.125</v>
      </c>
      <c r="V29" s="13">
        <v>0.15</v>
      </c>
      <c r="W29" s="13">
        <v>0.05</v>
      </c>
      <c r="X29" s="13">
        <v>0.25</v>
      </c>
      <c r="Y29" s="3">
        <v>0</v>
      </c>
      <c r="Z29" s="3">
        <v>0</v>
      </c>
      <c r="AA29" s="3">
        <v>0</v>
      </c>
      <c r="AB29" s="52" t="str">
        <f t="shared" si="4"/>
        <v>na</v>
      </c>
      <c r="AC29" s="21">
        <f t="shared" si="4"/>
        <v>-0.8552075370434491</v>
      </c>
      <c r="AD29" s="21" t="str">
        <f t="shared" si="4"/>
        <v>na</v>
      </c>
      <c r="AE29" s="21">
        <f t="shared" si="4"/>
        <v>-1.3140993861887145</v>
      </c>
      <c r="AF29" s="21">
        <f t="shared" si="4"/>
        <v>-1.431658321534206</v>
      </c>
      <c r="AG29" s="21">
        <f t="shared" si="4"/>
        <v>-0.26593324202239532</v>
      </c>
      <c r="AH29" s="21">
        <f t="shared" si="4"/>
        <v>-1.688967863126561</v>
      </c>
      <c r="AI29" s="21" t="str">
        <f t="shared" si="4"/>
        <v>na</v>
      </c>
      <c r="AJ29" s="21" t="str">
        <f t="shared" si="4"/>
        <v>na</v>
      </c>
      <c r="AK29" s="21" t="str">
        <f t="shared" si="4"/>
        <v>na</v>
      </c>
      <c r="AL29" s="52" t="str">
        <f t="shared" si="5"/>
        <v>na</v>
      </c>
      <c r="AM29" s="21">
        <f t="shared" si="5"/>
        <v>0.28873560294295458</v>
      </c>
      <c r="AN29" s="21" t="str">
        <f t="shared" si="5"/>
        <v>na</v>
      </c>
      <c r="AO29" s="21">
        <f t="shared" si="5"/>
        <v>0.68173206905448369</v>
      </c>
      <c r="AP29" s="21">
        <f t="shared" si="5"/>
        <v>0.80916308770275558</v>
      </c>
      <c r="AQ29" s="21">
        <f t="shared" si="5"/>
        <v>2.791917335450074E-2</v>
      </c>
      <c r="AR29" s="21">
        <f t="shared" si="5"/>
        <v>1.1261599316836379</v>
      </c>
      <c r="AS29" s="21" t="str">
        <f t="shared" si="5"/>
        <v>na</v>
      </c>
      <c r="AT29" s="21" t="str">
        <f t="shared" si="5"/>
        <v>na</v>
      </c>
      <c r="AU29" s="53" t="str">
        <f t="shared" si="5"/>
        <v>na</v>
      </c>
    </row>
    <row r="30" spans="1:47" ht="16.5" x14ac:dyDescent="0.35">
      <c r="A30" s="1" t="s">
        <v>53</v>
      </c>
      <c r="B30" s="48"/>
      <c r="D30">
        <v>1</v>
      </c>
      <c r="E30">
        <v>1</v>
      </c>
      <c r="F30">
        <v>1</v>
      </c>
      <c r="G30" s="49"/>
      <c r="H30" t="s">
        <v>245</v>
      </c>
      <c r="I30" t="s">
        <v>246</v>
      </c>
      <c r="J30" s="19">
        <v>4</v>
      </c>
      <c r="K30" s="34"/>
      <c r="L30" s="21">
        <v>0.76267097683639795</v>
      </c>
      <c r="M30" s="61">
        <v>127.37400000000001</v>
      </c>
      <c r="N30" s="21">
        <v>0</v>
      </c>
      <c r="O30" s="21">
        <v>0</v>
      </c>
      <c r="P30" s="21">
        <f t="shared" si="0"/>
        <v>0.01</v>
      </c>
      <c r="Q30" s="21">
        <f t="shared" si="1"/>
        <v>0.01</v>
      </c>
      <c r="R30" s="25">
        <v>1</v>
      </c>
      <c r="S30">
        <v>0.25</v>
      </c>
      <c r="T30">
        <v>0.25</v>
      </c>
      <c r="U30">
        <v>0.25</v>
      </c>
      <c r="V30">
        <v>0.15</v>
      </c>
      <c r="W30">
        <v>1</v>
      </c>
      <c r="X30">
        <v>0</v>
      </c>
      <c r="Y30">
        <v>1</v>
      </c>
      <c r="Z30">
        <v>0</v>
      </c>
      <c r="AA30">
        <v>0</v>
      </c>
      <c r="AB30" s="52">
        <f t="shared" si="4"/>
        <v>-4.6051701859880909</v>
      </c>
      <c r="AC30" s="21">
        <f t="shared" si="4"/>
        <v>-2.2514165353719555</v>
      </c>
      <c r="AD30" s="21">
        <f t="shared" si="4"/>
        <v>-3.3492146807186116</v>
      </c>
      <c r="AE30" s="21">
        <f t="shared" si="4"/>
        <v>-3.4594937006934927</v>
      </c>
      <c r="AF30" s="21">
        <f t="shared" si="4"/>
        <v>-1.8844894826629741</v>
      </c>
      <c r="AG30" s="21">
        <f t="shared" si="4"/>
        <v>-7.0009497398042049</v>
      </c>
      <c r="AH30" s="21" t="str">
        <f t="shared" si="4"/>
        <v>na</v>
      </c>
      <c r="AI30" s="21">
        <f t="shared" si="4"/>
        <v>-5.7873403103605128</v>
      </c>
      <c r="AJ30" s="21" t="str">
        <f t="shared" si="4"/>
        <v>na</v>
      </c>
      <c r="AK30" s="21" t="str">
        <f t="shared" si="4"/>
        <v>na</v>
      </c>
      <c r="AL30" s="52">
        <f t="shared" si="5"/>
        <v>1</v>
      </c>
      <c r="AM30" s="21">
        <f t="shared" si="5"/>
        <v>0.23901234567901236</v>
      </c>
      <c r="AN30" s="21">
        <f t="shared" si="5"/>
        <v>0.52892561983471076</v>
      </c>
      <c r="AO30" s="21">
        <f t="shared" si="5"/>
        <v>0.56433075550267697</v>
      </c>
      <c r="AP30" s="21">
        <f t="shared" si="5"/>
        <v>0.16745420867522695</v>
      </c>
      <c r="AQ30" s="21">
        <f t="shared" si="5"/>
        <v>2.3111202930511441</v>
      </c>
      <c r="AR30" s="21" t="str">
        <f t="shared" si="5"/>
        <v>na</v>
      </c>
      <c r="AS30" s="21">
        <f t="shared" si="5"/>
        <v>1.5793074088753833</v>
      </c>
      <c r="AT30" s="21" t="str">
        <f t="shared" si="5"/>
        <v>na</v>
      </c>
      <c r="AU30" s="53" t="str">
        <f t="shared" si="5"/>
        <v>na</v>
      </c>
    </row>
    <row r="31" spans="1:47" ht="16.5" x14ac:dyDescent="0.35">
      <c r="A31" s="1" t="s">
        <v>11</v>
      </c>
      <c r="B31" s="48">
        <v>1</v>
      </c>
      <c r="C31">
        <v>1</v>
      </c>
      <c r="D31">
        <v>1</v>
      </c>
      <c r="G31" s="49"/>
      <c r="H31" t="s">
        <v>245</v>
      </c>
      <c r="I31" t="s">
        <v>246</v>
      </c>
      <c r="J31" s="19">
        <v>18</v>
      </c>
      <c r="K31" s="34"/>
      <c r="L31" s="21">
        <v>10.368793934266961</v>
      </c>
      <c r="M31" s="61">
        <v>127.37400000000001</v>
      </c>
      <c r="N31" s="21">
        <v>0</v>
      </c>
      <c r="O31" s="21">
        <v>0</v>
      </c>
      <c r="P31" s="21">
        <f t="shared" si="0"/>
        <v>0.01</v>
      </c>
      <c r="Q31" s="21">
        <f t="shared" si="1"/>
        <v>0.01</v>
      </c>
      <c r="R31" s="25">
        <v>1</v>
      </c>
      <c r="S31">
        <v>1</v>
      </c>
      <c r="T31">
        <v>0.25</v>
      </c>
      <c r="U31">
        <v>0.375</v>
      </c>
      <c r="V31">
        <v>1</v>
      </c>
      <c r="W31" s="3">
        <v>0.05</v>
      </c>
      <c r="X31" s="3">
        <v>1</v>
      </c>
      <c r="Y31">
        <v>0</v>
      </c>
      <c r="Z31">
        <v>0</v>
      </c>
      <c r="AA31">
        <v>0.125</v>
      </c>
      <c r="AB31" s="52">
        <f t="shared" si="4"/>
        <v>-4.6051701859880909</v>
      </c>
      <c r="AC31" s="21">
        <f t="shared" si="4"/>
        <v>-9.0056661414878221</v>
      </c>
      <c r="AD31" s="21">
        <f t="shared" si="4"/>
        <v>-3.3492146807186116</v>
      </c>
      <c r="AE31" s="21">
        <f t="shared" si="4"/>
        <v>-5.1892405510402382</v>
      </c>
      <c r="AF31" s="21">
        <f t="shared" si="4"/>
        <v>-12.56326321775316</v>
      </c>
      <c r="AG31" s="21">
        <f t="shared" si="4"/>
        <v>-0.35004748699021027</v>
      </c>
      <c r="AH31" s="21">
        <f t="shared" si="4"/>
        <v>-8.8927424281149339</v>
      </c>
      <c r="AI31" s="21" t="str">
        <f t="shared" si="4"/>
        <v>na</v>
      </c>
      <c r="AJ31" s="21" t="str">
        <f t="shared" si="4"/>
        <v>na</v>
      </c>
      <c r="AK31" s="21">
        <f t="shared" si="4"/>
        <v>-1.0548155174609593</v>
      </c>
      <c r="AL31" s="52">
        <f t="shared" si="5"/>
        <v>1</v>
      </c>
      <c r="AM31" s="21">
        <f t="shared" si="5"/>
        <v>3.8241975308641978</v>
      </c>
      <c r="AN31" s="21">
        <f t="shared" si="5"/>
        <v>0.52892561983471076</v>
      </c>
      <c r="AO31" s="21">
        <f t="shared" si="5"/>
        <v>1.2697441998810231</v>
      </c>
      <c r="AP31" s="21">
        <f t="shared" si="5"/>
        <v>7.4424092744545316</v>
      </c>
      <c r="AQ31" s="21">
        <f t="shared" si="5"/>
        <v>5.7778007326278608E-3</v>
      </c>
      <c r="AR31" s="21">
        <f t="shared" si="5"/>
        <v>3.7288941736028529</v>
      </c>
      <c r="AS31" s="21" t="str">
        <f t="shared" si="5"/>
        <v>na</v>
      </c>
      <c r="AT31" s="21" t="str">
        <f t="shared" si="5"/>
        <v>na</v>
      </c>
      <c r="AU31" s="53">
        <f t="shared" si="5"/>
        <v>5.2464030460971874E-2</v>
      </c>
    </row>
    <row r="32" spans="1:47" ht="16.5" x14ac:dyDescent="0.35">
      <c r="A32" s="1" t="s">
        <v>54</v>
      </c>
      <c r="B32" s="48"/>
      <c r="E32">
        <v>1</v>
      </c>
      <c r="G32" s="49">
        <v>1</v>
      </c>
      <c r="H32" t="s">
        <v>245</v>
      </c>
      <c r="I32" t="s">
        <v>246</v>
      </c>
      <c r="J32" s="19">
        <v>4</v>
      </c>
      <c r="K32" s="34"/>
      <c r="L32" s="21">
        <v>8.0059813834456559</v>
      </c>
      <c r="M32" s="61">
        <v>127.37400000000001</v>
      </c>
      <c r="N32" s="21">
        <v>0.24362393162393164</v>
      </c>
      <c r="O32" s="21">
        <v>0.8091722089279747</v>
      </c>
      <c r="P32" s="21">
        <f t="shared" si="0"/>
        <v>3.0430239586577642E-2</v>
      </c>
      <c r="Q32" s="21">
        <f t="shared" si="1"/>
        <v>0.10107095809654743</v>
      </c>
      <c r="R32" s="25">
        <v>1</v>
      </c>
      <c r="S32" s="3">
        <v>1</v>
      </c>
      <c r="T32" s="3">
        <v>0.25</v>
      </c>
      <c r="U32" s="3">
        <v>0.375</v>
      </c>
      <c r="V32" s="3">
        <v>1</v>
      </c>
      <c r="W32" s="3">
        <v>0.25</v>
      </c>
      <c r="X32" s="3">
        <v>0</v>
      </c>
      <c r="Y32" s="3">
        <v>0</v>
      </c>
      <c r="Z32">
        <v>0</v>
      </c>
      <c r="AA32" s="3">
        <v>0.125</v>
      </c>
      <c r="AB32" s="52">
        <f t="shared" si="4"/>
        <v>-3.4923184417366002</v>
      </c>
      <c r="AC32" s="21">
        <f t="shared" si="4"/>
        <v>-6.8294227305071287</v>
      </c>
      <c r="AD32" s="21">
        <f t="shared" si="4"/>
        <v>-2.5398679576266185</v>
      </c>
      <c r="AE32" s="21">
        <f t="shared" si="4"/>
        <v>-3.9352466343470955</v>
      </c>
      <c r="AF32" s="21">
        <f t="shared" si="4"/>
        <v>-9.5273169181122483</v>
      </c>
      <c r="AG32" s="21">
        <f t="shared" si="4"/>
        <v>-1.327287857915687</v>
      </c>
      <c r="AH32" s="21" t="str">
        <f t="shared" si="4"/>
        <v>na</v>
      </c>
      <c r="AI32" s="21" t="str">
        <f t="shared" si="4"/>
        <v>na</v>
      </c>
      <c r="AJ32" s="21" t="str">
        <f t="shared" si="4"/>
        <v>na</v>
      </c>
      <c r="AK32" s="21">
        <f t="shared" si="4"/>
        <v>-0.79991651458771285</v>
      </c>
      <c r="AL32" s="52">
        <f t="shared" si="5"/>
        <v>11.031689301004006</v>
      </c>
      <c r="AM32" s="21">
        <f t="shared" si="5"/>
        <v>42.187358986160504</v>
      </c>
      <c r="AN32" s="21">
        <f t="shared" si="5"/>
        <v>5.8349431013574913</v>
      </c>
      <c r="AO32" s="21">
        <f t="shared" si="5"/>
        <v>14.007423504839375</v>
      </c>
      <c r="AP32" s="21">
        <f t="shared" si="5"/>
        <v>82.102346766693046</v>
      </c>
      <c r="AQ32" s="21">
        <f t="shared" si="5"/>
        <v>1.5934725631365969</v>
      </c>
      <c r="AR32" s="21" t="str">
        <f t="shared" si="5"/>
        <v>na</v>
      </c>
      <c r="AS32" s="21" t="str">
        <f t="shared" si="5"/>
        <v>na</v>
      </c>
      <c r="AT32" s="21" t="str">
        <f t="shared" si="5"/>
        <v>na</v>
      </c>
      <c r="AU32" s="53">
        <f t="shared" si="5"/>
        <v>0.57876688352385164</v>
      </c>
    </row>
    <row r="33" spans="1:47" ht="16.5" x14ac:dyDescent="0.35">
      <c r="A33" s="1" t="s">
        <v>55</v>
      </c>
      <c r="B33" s="48">
        <v>1</v>
      </c>
      <c r="C33">
        <v>1</v>
      </c>
      <c r="D33">
        <v>1</v>
      </c>
      <c r="E33">
        <v>1</v>
      </c>
      <c r="F33">
        <v>1</v>
      </c>
      <c r="G33" s="49">
        <v>1</v>
      </c>
      <c r="H33" t="s">
        <v>245</v>
      </c>
      <c r="I33" t="s">
        <v>246</v>
      </c>
      <c r="J33" s="19">
        <v>2</v>
      </c>
      <c r="K33" s="34"/>
      <c r="L33" s="21">
        <v>378.9198383840814</v>
      </c>
      <c r="M33" s="61">
        <v>127.37400000000001</v>
      </c>
      <c r="N33" s="21">
        <v>0.60425641025641019</v>
      </c>
      <c r="O33" s="21">
        <v>1.4919828408826379</v>
      </c>
      <c r="P33" s="21">
        <f t="shared" si="0"/>
        <v>0.01</v>
      </c>
      <c r="Q33" s="21">
        <f t="shared" si="1"/>
        <v>3.9374629928199522E-3</v>
      </c>
      <c r="R33" s="25">
        <v>1</v>
      </c>
      <c r="S33" s="3">
        <v>1</v>
      </c>
      <c r="T33" s="3">
        <v>1</v>
      </c>
      <c r="U33" s="3">
        <v>0.375</v>
      </c>
      <c r="V33" s="3">
        <v>1</v>
      </c>
      <c r="W33" s="3">
        <v>1</v>
      </c>
      <c r="X33" s="3">
        <v>0</v>
      </c>
      <c r="Y33" s="3">
        <v>0.25</v>
      </c>
      <c r="Z33" s="3">
        <v>0</v>
      </c>
      <c r="AA33" s="3">
        <v>0.25</v>
      </c>
      <c r="AB33" s="52">
        <f t="shared" si="4"/>
        <v>-4.6051701859880909</v>
      </c>
      <c r="AC33" s="21">
        <f t="shared" si="4"/>
        <v>-9.0056661414878221</v>
      </c>
      <c r="AD33" s="21">
        <f t="shared" si="4"/>
        <v>-13.396858722874446</v>
      </c>
      <c r="AE33" s="21">
        <f t="shared" si="4"/>
        <v>-5.1892405510402382</v>
      </c>
      <c r="AF33" s="21">
        <f t="shared" si="4"/>
        <v>-12.56326321775316</v>
      </c>
      <c r="AG33" s="21">
        <f t="shared" si="4"/>
        <v>-7.0009497398042049</v>
      </c>
      <c r="AH33" s="21" t="str">
        <f t="shared" si="4"/>
        <v>na</v>
      </c>
      <c r="AI33" s="21">
        <f t="shared" si="4"/>
        <v>-1.4468350775901282</v>
      </c>
      <c r="AJ33" s="21" t="str">
        <f t="shared" si="4"/>
        <v>na</v>
      </c>
      <c r="AK33" s="21">
        <f t="shared" si="4"/>
        <v>-2.1096310349219185</v>
      </c>
      <c r="AL33" s="52">
        <f t="shared" si="5"/>
        <v>0.15503614819826655</v>
      </c>
      <c r="AM33" s="21">
        <f t="shared" si="5"/>
        <v>0.59288885513450673</v>
      </c>
      <c r="AN33" s="21">
        <f t="shared" si="5"/>
        <v>1.3120414525208675</v>
      </c>
      <c r="AO33" s="21">
        <f t="shared" si="5"/>
        <v>0.19685624994664366</v>
      </c>
      <c r="AP33" s="21">
        <f t="shared" si="5"/>
        <v>1.1538424672264862</v>
      </c>
      <c r="AQ33" s="21">
        <f t="shared" si="5"/>
        <v>0.35830718825749841</v>
      </c>
      <c r="AR33" s="21" t="str">
        <f t="shared" si="5"/>
        <v>na</v>
      </c>
      <c r="AS33" s="21">
        <f t="shared" si="5"/>
        <v>1.5303108593314017E-2</v>
      </c>
      <c r="AT33" s="21" t="str">
        <f t="shared" si="5"/>
        <v>na</v>
      </c>
      <c r="AU33" s="53">
        <f t="shared" si="5"/>
        <v>3.2535284806502425E-2</v>
      </c>
    </row>
    <row r="34" spans="1:47" ht="16.5" x14ac:dyDescent="0.35">
      <c r="A34" s="1" t="s">
        <v>83</v>
      </c>
      <c r="B34" s="48"/>
      <c r="G34" s="49">
        <v>1</v>
      </c>
      <c r="H34" t="s">
        <v>245</v>
      </c>
      <c r="I34" t="s">
        <v>246</v>
      </c>
      <c r="J34" s="19">
        <v>45</v>
      </c>
      <c r="K34" s="34"/>
      <c r="L34" s="21">
        <v>3.3260849417225407</v>
      </c>
      <c r="M34" s="61">
        <v>127.37400000000001</v>
      </c>
      <c r="N34" s="21">
        <v>2.2923418803418807</v>
      </c>
      <c r="O34" s="21">
        <v>4.2013828799942043</v>
      </c>
      <c r="P34" s="21">
        <f>IF(N35&lt;0.01*L34,0.01,IF(N35&gt;100*L34,100,N35/L34))</f>
        <v>6.8217005738298733</v>
      </c>
      <c r="Q34" s="21">
        <f>IF(O34&gt;0,SQRT((((1/L34)^2)*((O34^2)+(N35^2))-((1/L34)^2)*(N35^2))),0.01)</f>
        <v>1.2631616310491287</v>
      </c>
      <c r="R34" s="25">
        <v>1</v>
      </c>
      <c r="S34" s="3">
        <v>0</v>
      </c>
      <c r="T34" s="3">
        <v>0</v>
      </c>
      <c r="U34" s="3">
        <v>0.375</v>
      </c>
      <c r="V34" s="3">
        <v>1</v>
      </c>
      <c r="W34" s="3">
        <v>0.25</v>
      </c>
      <c r="X34" s="3">
        <v>0</v>
      </c>
      <c r="Y34" s="3">
        <v>0</v>
      </c>
      <c r="Z34" s="3">
        <v>0</v>
      </c>
      <c r="AA34" s="3">
        <v>0.25</v>
      </c>
      <c r="AB34" s="52">
        <f t="shared" si="4"/>
        <v>1.9201087917740243</v>
      </c>
      <c r="AC34" s="21" t="str">
        <f t="shared" si="4"/>
        <v>na</v>
      </c>
      <c r="AD34" s="21" t="str">
        <f t="shared" si="4"/>
        <v>na</v>
      </c>
      <c r="AE34" s="21">
        <f t="shared" si="4"/>
        <v>2.1636347848770709</v>
      </c>
      <c r="AF34" s="21">
        <f t="shared" si="4"/>
        <v>5.2382064470008807</v>
      </c>
      <c r="AG34" s="21">
        <f t="shared" si="4"/>
        <v>0.72975506893682063</v>
      </c>
      <c r="AH34" s="21" t="str">
        <f t="shared" si="4"/>
        <v>na</v>
      </c>
      <c r="AI34" s="21" t="str">
        <f t="shared" si="4"/>
        <v>na</v>
      </c>
      <c r="AJ34" s="21" t="str">
        <f t="shared" si="4"/>
        <v>na</v>
      </c>
      <c r="AK34" s="21">
        <f t="shared" si="4"/>
        <v>0.87960291019815628</v>
      </c>
      <c r="AL34" s="52">
        <f t="shared" si="5"/>
        <v>3.4287241382446258E-2</v>
      </c>
      <c r="AM34" s="21" t="str">
        <f t="shared" si="5"/>
        <v>na</v>
      </c>
      <c r="AN34" s="21" t="str">
        <f t="shared" si="5"/>
        <v>na</v>
      </c>
      <c r="AO34" s="21">
        <f t="shared" si="5"/>
        <v>4.3536025875281728E-2</v>
      </c>
      <c r="AP34" s="21">
        <f t="shared" si="5"/>
        <v>0.25517968326017926</v>
      </c>
      <c r="AQ34" s="21">
        <f t="shared" si="5"/>
        <v>4.9526212094821572E-3</v>
      </c>
      <c r="AR34" s="21" t="str">
        <f t="shared" si="5"/>
        <v>na</v>
      </c>
      <c r="AS34" s="21" t="str">
        <f t="shared" si="5"/>
        <v>na</v>
      </c>
      <c r="AT34" s="21" t="str">
        <f t="shared" si="5"/>
        <v>na</v>
      </c>
      <c r="AU34" s="53">
        <f t="shared" si="5"/>
        <v>7.1953875052454238E-3</v>
      </c>
    </row>
    <row r="35" spans="1:47" ht="16.5" x14ac:dyDescent="0.35">
      <c r="A35" s="1" t="s">
        <v>12</v>
      </c>
      <c r="B35" s="48">
        <v>1</v>
      </c>
      <c r="C35">
        <v>1</v>
      </c>
      <c r="E35">
        <v>1</v>
      </c>
      <c r="G35" s="49"/>
      <c r="H35" t="s">
        <v>245</v>
      </c>
      <c r="I35" t="s">
        <v>246</v>
      </c>
      <c r="J35" s="19">
        <v>4</v>
      </c>
      <c r="K35" s="34"/>
      <c r="L35" s="21">
        <v>165.64775025774247</v>
      </c>
      <c r="M35" s="61">
        <v>127.37400000000001</v>
      </c>
      <c r="N35" s="21">
        <v>22.689555555555557</v>
      </c>
      <c r="O35" s="21">
        <v>16.781154234149557</v>
      </c>
      <c r="P35" s="21">
        <f>IF(N36&lt;0.01*L35,0.01,IF(N36&gt;100*L35,100,N36/L35))</f>
        <v>0.01</v>
      </c>
      <c r="Q35" s="21">
        <f>IF(O35&gt;0,SQRT((((1/L35)^2)*((O35^2)+(N36^2))-((1/L35)^2)*(N36^2))),0.01)</f>
        <v>0.10130626107531573</v>
      </c>
      <c r="R35" s="25">
        <v>1</v>
      </c>
      <c r="S35">
        <v>0.375</v>
      </c>
      <c r="T35" s="3">
        <v>0.25</v>
      </c>
      <c r="U35">
        <v>0.125</v>
      </c>
      <c r="V35">
        <v>0.15</v>
      </c>
      <c r="W35" s="3">
        <v>1</v>
      </c>
      <c r="X35" s="3">
        <v>0</v>
      </c>
      <c r="Y35">
        <v>0</v>
      </c>
      <c r="Z35">
        <v>0</v>
      </c>
      <c r="AA35">
        <v>0</v>
      </c>
      <c r="AB35" s="52">
        <f t="shared" si="4"/>
        <v>-4.6051701859880909</v>
      </c>
      <c r="AC35" s="21">
        <f t="shared" si="4"/>
        <v>-3.3771248030579337</v>
      </c>
      <c r="AD35" s="21">
        <f t="shared" si="4"/>
        <v>-3.3492146807186116</v>
      </c>
      <c r="AE35" s="21">
        <f t="shared" si="4"/>
        <v>-1.7297468503467464</v>
      </c>
      <c r="AF35" s="21">
        <f t="shared" si="4"/>
        <v>-1.8844894826629741</v>
      </c>
      <c r="AG35" s="21">
        <f t="shared" si="4"/>
        <v>-7.0009497398042049</v>
      </c>
      <c r="AH35" s="21" t="str">
        <f t="shared" si="4"/>
        <v>na</v>
      </c>
      <c r="AI35" s="21" t="str">
        <f t="shared" si="4"/>
        <v>na</v>
      </c>
      <c r="AJ35" s="21" t="str">
        <f t="shared" si="4"/>
        <v>na</v>
      </c>
      <c r="AK35" s="21" t="str">
        <f t="shared" si="4"/>
        <v>na</v>
      </c>
      <c r="AL35" s="52">
        <f t="shared" si="5"/>
        <v>102.62958533060032</v>
      </c>
      <c r="AM35" s="21">
        <f t="shared" si="5"/>
        <v>55.191910333345071</v>
      </c>
      <c r="AN35" s="21">
        <f t="shared" si="5"/>
        <v>54.283417034367112</v>
      </c>
      <c r="AO35" s="21">
        <f t="shared" si="5"/>
        <v>14.479257856636034</v>
      </c>
      <c r="AP35" s="21">
        <f t="shared" si="5"/>
        <v>17.185755998202357</v>
      </c>
      <c r="AQ35" s="21">
        <f t="shared" si="5"/>
        <v>237.18931732497441</v>
      </c>
      <c r="AR35" s="21" t="str">
        <f t="shared" si="5"/>
        <v>na</v>
      </c>
      <c r="AS35" s="21" t="str">
        <f t="shared" si="5"/>
        <v>na</v>
      </c>
      <c r="AT35" s="21" t="str">
        <f t="shared" si="5"/>
        <v>na</v>
      </c>
      <c r="AU35" s="53" t="str">
        <f t="shared" si="5"/>
        <v>na</v>
      </c>
    </row>
    <row r="36" spans="1:47" ht="16.5" x14ac:dyDescent="0.35">
      <c r="A36" s="1" t="s">
        <v>56</v>
      </c>
      <c r="B36" s="48"/>
      <c r="D36">
        <v>1</v>
      </c>
      <c r="E36">
        <v>1</v>
      </c>
      <c r="G36" s="49"/>
      <c r="H36" t="s">
        <v>245</v>
      </c>
      <c r="I36" t="s">
        <v>246</v>
      </c>
      <c r="J36" s="19">
        <v>9</v>
      </c>
      <c r="K36" s="34"/>
      <c r="L36" s="21">
        <v>1.9110716649701638</v>
      </c>
      <c r="M36" s="61">
        <v>127.37400000000001</v>
      </c>
      <c r="N36" s="21">
        <v>0</v>
      </c>
      <c r="O36" s="21">
        <v>0</v>
      </c>
      <c r="P36" s="21">
        <f t="shared" ref="P36:P81" si="6">IF(N36&lt;0.01*L36,0.01,IF(N36&gt;100*L36,100,N36/L36))</f>
        <v>0.01</v>
      </c>
      <c r="Q36" s="21">
        <f t="shared" ref="Q36:Q81" si="7">IF(O36&gt;0,SQRT((((1/L36)^2)*((O36^2)+(N36^2))-((1/L36)^2)*(N36^2))),0.01)</f>
        <v>0.01</v>
      </c>
      <c r="R36" s="25">
        <v>1</v>
      </c>
      <c r="S36">
        <v>1</v>
      </c>
      <c r="T36" s="3">
        <v>0.125</v>
      </c>
      <c r="U36">
        <v>1</v>
      </c>
      <c r="V36">
        <v>0.2</v>
      </c>
      <c r="W36">
        <v>0.05</v>
      </c>
      <c r="X36">
        <v>1</v>
      </c>
      <c r="Y36">
        <v>1</v>
      </c>
      <c r="Z36">
        <v>0</v>
      </c>
      <c r="AA36">
        <v>0.125</v>
      </c>
      <c r="AB36" s="52">
        <f t="shared" si="4"/>
        <v>-4.6051701859880909</v>
      </c>
      <c r="AC36" s="21">
        <f t="shared" si="4"/>
        <v>-9.0056661414878221</v>
      </c>
      <c r="AD36" s="21">
        <f t="shared" si="4"/>
        <v>-1.6746073403593058</v>
      </c>
      <c r="AE36" s="21">
        <f t="shared" si="4"/>
        <v>-13.837974802773971</v>
      </c>
      <c r="AF36" s="21">
        <f t="shared" si="4"/>
        <v>-2.5126526435506324</v>
      </c>
      <c r="AG36" s="21">
        <f t="shared" si="4"/>
        <v>-0.35004748699021027</v>
      </c>
      <c r="AH36" s="21">
        <f t="shared" si="4"/>
        <v>-8.8927424281149339</v>
      </c>
      <c r="AI36" s="21">
        <f t="shared" si="4"/>
        <v>-5.7873403103605128</v>
      </c>
      <c r="AJ36" s="21" t="str">
        <f t="shared" si="4"/>
        <v>na</v>
      </c>
      <c r="AK36" s="21">
        <f t="shared" si="4"/>
        <v>-1.0548155174609593</v>
      </c>
      <c r="AL36" s="52">
        <f t="shared" si="5"/>
        <v>1</v>
      </c>
      <c r="AM36" s="21">
        <f t="shared" si="5"/>
        <v>3.8241975308641978</v>
      </c>
      <c r="AN36" s="21">
        <f t="shared" si="5"/>
        <v>0.13223140495867769</v>
      </c>
      <c r="AO36" s="21">
        <f t="shared" si="5"/>
        <v>9.0292920880428316</v>
      </c>
      <c r="AP36" s="21">
        <f t="shared" si="5"/>
        <v>0.2976963709781813</v>
      </c>
      <c r="AQ36" s="21">
        <f t="shared" si="5"/>
        <v>5.7778007326278608E-3</v>
      </c>
      <c r="AR36" s="21">
        <f t="shared" si="5"/>
        <v>3.7288941736028529</v>
      </c>
      <c r="AS36" s="21">
        <f t="shared" si="5"/>
        <v>1.5793074088753833</v>
      </c>
      <c r="AT36" s="21" t="str">
        <f t="shared" si="5"/>
        <v>na</v>
      </c>
      <c r="AU36" s="53">
        <f t="shared" si="5"/>
        <v>5.2464030460971874E-2</v>
      </c>
    </row>
    <row r="37" spans="1:47" ht="16.5" x14ac:dyDescent="0.35">
      <c r="A37" s="1" t="s">
        <v>224</v>
      </c>
      <c r="B37" s="48">
        <v>1</v>
      </c>
      <c r="D37">
        <v>1</v>
      </c>
      <c r="F37">
        <v>1</v>
      </c>
      <c r="G37" s="49"/>
      <c r="H37" t="s">
        <v>245</v>
      </c>
      <c r="I37" t="s">
        <v>246</v>
      </c>
      <c r="J37" s="19">
        <v>11</v>
      </c>
      <c r="K37" s="34"/>
      <c r="L37" s="21">
        <v>16.25048778667702</v>
      </c>
      <c r="M37" s="61">
        <v>127.37400000000001</v>
      </c>
      <c r="N37" s="21">
        <v>1.0550598290598292</v>
      </c>
      <c r="O37" s="21">
        <v>3.1494280916901429</v>
      </c>
      <c r="P37" s="21">
        <f t="shared" si="6"/>
        <v>6.4924809821697849E-2</v>
      </c>
      <c r="Q37" s="21">
        <f t="shared" si="7"/>
        <v>0.19380514191532178</v>
      </c>
      <c r="R37" s="25">
        <v>1</v>
      </c>
      <c r="S37">
        <v>0.25</v>
      </c>
      <c r="T37">
        <v>0.125</v>
      </c>
      <c r="U37">
        <v>0.25</v>
      </c>
      <c r="V37">
        <v>0.1</v>
      </c>
      <c r="W37">
        <v>1</v>
      </c>
      <c r="X37">
        <v>0</v>
      </c>
      <c r="Y37">
        <v>0</v>
      </c>
      <c r="Z37">
        <v>0</v>
      </c>
      <c r="AA37">
        <v>0.25</v>
      </c>
      <c r="AB37" s="52">
        <f t="shared" si="4"/>
        <v>-2.7345254506374941</v>
      </c>
      <c r="AC37" s="21">
        <f t="shared" si="4"/>
        <v>-1.3368791092005525</v>
      </c>
      <c r="AD37" s="21">
        <f t="shared" si="4"/>
        <v>-0.99437289114090699</v>
      </c>
      <c r="AE37" s="21">
        <f t="shared" si="4"/>
        <v>-2.0542288751130444</v>
      </c>
      <c r="AF37" s="21">
        <f t="shared" si="4"/>
        <v>-0.74599985721554307</v>
      </c>
      <c r="AG37" s="21">
        <f t="shared" si="4"/>
        <v>-4.1571265488467333</v>
      </c>
      <c r="AH37" s="21" t="str">
        <f t="shared" si="4"/>
        <v>na</v>
      </c>
      <c r="AI37" s="21" t="str">
        <f t="shared" si="4"/>
        <v>na</v>
      </c>
      <c r="AJ37" s="21" t="str">
        <f t="shared" si="4"/>
        <v>na</v>
      </c>
      <c r="AK37" s="21">
        <f t="shared" si="4"/>
        <v>-1.2526876366048854</v>
      </c>
      <c r="AL37" s="52">
        <f t="shared" si="5"/>
        <v>8.9106465702935029</v>
      </c>
      <c r="AM37" s="21">
        <f t="shared" si="5"/>
        <v>2.1297545382824965</v>
      </c>
      <c r="AN37" s="21">
        <f t="shared" si="5"/>
        <v>1.1782673150801328</v>
      </c>
      <c r="AO37" s="21">
        <f t="shared" si="5"/>
        <v>5.0285519110310704</v>
      </c>
      <c r="AP37" s="21">
        <f t="shared" si="5"/>
        <v>0.66316678676138852</v>
      </c>
      <c r="AQ37" s="21">
        <f t="shared" si="5"/>
        <v>20.593576112811895</v>
      </c>
      <c r="AR37" s="21" t="str">
        <f t="shared" si="5"/>
        <v>na</v>
      </c>
      <c r="AS37" s="21" t="str">
        <f t="shared" si="5"/>
        <v>na</v>
      </c>
      <c r="AT37" s="21" t="str">
        <f t="shared" si="5"/>
        <v>na</v>
      </c>
      <c r="AU37" s="53">
        <f t="shared" si="5"/>
        <v>1.8699537323633315</v>
      </c>
    </row>
    <row r="38" spans="1:47" ht="16.5" x14ac:dyDescent="0.35">
      <c r="A38" s="1" t="s">
        <v>169</v>
      </c>
      <c r="B38" s="48">
        <v>1</v>
      </c>
      <c r="D38">
        <v>1</v>
      </c>
      <c r="E38">
        <v>1</v>
      </c>
      <c r="G38" s="49">
        <v>1</v>
      </c>
      <c r="H38" t="s">
        <v>245</v>
      </c>
      <c r="I38" t="s">
        <v>246</v>
      </c>
      <c r="J38" s="19">
        <v>2</v>
      </c>
      <c r="K38" s="34"/>
      <c r="L38" s="21">
        <v>51.210378869058538</v>
      </c>
      <c r="M38" s="61">
        <v>127.37400000000001</v>
      </c>
      <c r="N38" s="21">
        <v>0.94188034188034198</v>
      </c>
      <c r="O38" s="21">
        <v>1.6525531573608661</v>
      </c>
      <c r="P38" s="21">
        <f t="shared" si="6"/>
        <v>1.8392372067558144E-2</v>
      </c>
      <c r="Q38" s="21">
        <f t="shared" si="7"/>
        <v>3.2269887352060649E-2</v>
      </c>
      <c r="R38" s="25">
        <v>1</v>
      </c>
      <c r="S38">
        <v>0.25</v>
      </c>
      <c r="T38">
        <v>0</v>
      </c>
      <c r="U38">
        <v>0.25</v>
      </c>
      <c r="V38">
        <v>0.25</v>
      </c>
      <c r="W38">
        <v>1</v>
      </c>
      <c r="X38">
        <v>0</v>
      </c>
      <c r="Y38">
        <v>1</v>
      </c>
      <c r="Z38">
        <v>0</v>
      </c>
      <c r="AA38">
        <v>0</v>
      </c>
      <c r="AB38" s="52">
        <f t="shared" si="4"/>
        <v>-3.9958192618673443</v>
      </c>
      <c r="AC38" s="21">
        <f t="shared" si="4"/>
        <v>-1.9535116391351459</v>
      </c>
      <c r="AD38" s="21" t="str">
        <f t="shared" si="4"/>
        <v>na</v>
      </c>
      <c r="AE38" s="21">
        <f t="shared" si="4"/>
        <v>-3.0017373967198586</v>
      </c>
      <c r="AF38" s="21">
        <f t="shared" si="4"/>
        <v>-2.7252266002106773</v>
      </c>
      <c r="AG38" s="21">
        <f t="shared" si="4"/>
        <v>-6.0745919676956657</v>
      </c>
      <c r="AH38" s="21" t="str">
        <f t="shared" si="4"/>
        <v>na</v>
      </c>
      <c r="AI38" s="21">
        <f t="shared" si="4"/>
        <v>-5.0215659689367387</v>
      </c>
      <c r="AJ38" s="21" t="str">
        <f t="shared" si="4"/>
        <v>na</v>
      </c>
      <c r="AK38" s="21" t="str">
        <f t="shared" si="4"/>
        <v>na</v>
      </c>
      <c r="AL38" s="52">
        <f t="shared" si="5"/>
        <v>3.0783600266434545</v>
      </c>
      <c r="AM38" s="21">
        <f t="shared" si="5"/>
        <v>0.73576605081255897</v>
      </c>
      <c r="AN38" s="21" t="str">
        <f t="shared" si="5"/>
        <v>na</v>
      </c>
      <c r="AO38" s="21">
        <f t="shared" si="5"/>
        <v>1.7372132395449413</v>
      </c>
      <c r="AP38" s="21">
        <f t="shared" si="5"/>
        <v>1.4319009507750839</v>
      </c>
      <c r="AQ38" s="21">
        <f t="shared" si="5"/>
        <v>7.1144603268931483</v>
      </c>
      <c r="AR38" s="21" t="str">
        <f t="shared" si="5"/>
        <v>na</v>
      </c>
      <c r="AS38" s="21">
        <f t="shared" si="5"/>
        <v>4.8616767972638302</v>
      </c>
      <c r="AT38" s="21" t="str">
        <f t="shared" si="5"/>
        <v>na</v>
      </c>
      <c r="AU38" s="53" t="str">
        <f t="shared" si="5"/>
        <v>na</v>
      </c>
    </row>
    <row r="39" spans="1:47" ht="16.5" x14ac:dyDescent="0.35">
      <c r="A39" s="1" t="s">
        <v>144</v>
      </c>
      <c r="B39" s="48">
        <v>1</v>
      </c>
      <c r="D39">
        <v>1</v>
      </c>
      <c r="E39">
        <v>1</v>
      </c>
      <c r="F39">
        <v>1</v>
      </c>
      <c r="G39" s="49"/>
      <c r="H39" t="s">
        <v>245</v>
      </c>
      <c r="I39" t="s">
        <v>246</v>
      </c>
      <c r="J39" s="19">
        <v>4</v>
      </c>
      <c r="K39" s="34"/>
      <c r="L39" s="21">
        <v>12.261051340581725</v>
      </c>
      <c r="M39" s="61">
        <v>127.37400000000001</v>
      </c>
      <c r="N39" s="21">
        <v>0</v>
      </c>
      <c r="O39" s="38">
        <v>0</v>
      </c>
      <c r="P39" s="21">
        <f t="shared" si="6"/>
        <v>0.01</v>
      </c>
      <c r="Q39" s="21">
        <f t="shared" si="7"/>
        <v>0.01</v>
      </c>
      <c r="R39" s="25">
        <v>1</v>
      </c>
      <c r="S39">
        <v>0.25</v>
      </c>
      <c r="T39">
        <v>0.25</v>
      </c>
      <c r="U39">
        <v>0.125</v>
      </c>
      <c r="V39">
        <v>0.15</v>
      </c>
      <c r="W39">
        <v>1</v>
      </c>
      <c r="X39">
        <v>0</v>
      </c>
      <c r="Y39">
        <v>1</v>
      </c>
      <c r="Z39">
        <v>0</v>
      </c>
      <c r="AA39">
        <v>0.125</v>
      </c>
      <c r="AB39" s="52">
        <f t="shared" si="4"/>
        <v>-4.6051701859880909</v>
      </c>
      <c r="AC39" s="21">
        <f t="shared" si="4"/>
        <v>-2.2514165353719555</v>
      </c>
      <c r="AD39" s="21">
        <f t="shared" si="4"/>
        <v>-3.3492146807186116</v>
      </c>
      <c r="AE39" s="21">
        <f t="shared" si="4"/>
        <v>-1.7297468503467464</v>
      </c>
      <c r="AF39" s="21">
        <f t="shared" si="4"/>
        <v>-1.8844894826629741</v>
      </c>
      <c r="AG39" s="21">
        <f t="shared" si="4"/>
        <v>-7.0009497398042049</v>
      </c>
      <c r="AH39" s="21" t="str">
        <f t="shared" si="4"/>
        <v>na</v>
      </c>
      <c r="AI39" s="21">
        <f t="shared" si="4"/>
        <v>-5.7873403103605128</v>
      </c>
      <c r="AJ39" s="21" t="str">
        <f t="shared" si="4"/>
        <v>na</v>
      </c>
      <c r="AK39" s="21">
        <f t="shared" si="4"/>
        <v>-1.0548155174609593</v>
      </c>
      <c r="AL39" s="52">
        <f t="shared" si="5"/>
        <v>1</v>
      </c>
      <c r="AM39" s="21">
        <f t="shared" si="5"/>
        <v>0.23901234567901236</v>
      </c>
      <c r="AN39" s="21">
        <f t="shared" si="5"/>
        <v>0.52892561983471076</v>
      </c>
      <c r="AO39" s="21">
        <f t="shared" si="5"/>
        <v>0.14108268887566924</v>
      </c>
      <c r="AP39" s="21">
        <f t="shared" si="5"/>
        <v>0.16745420867522695</v>
      </c>
      <c r="AQ39" s="21">
        <f t="shared" si="5"/>
        <v>2.3111202930511441</v>
      </c>
      <c r="AR39" s="21" t="str">
        <f t="shared" si="5"/>
        <v>na</v>
      </c>
      <c r="AS39" s="21">
        <f t="shared" si="5"/>
        <v>1.5793074088753833</v>
      </c>
      <c r="AT39" s="21" t="str">
        <f t="shared" si="5"/>
        <v>na</v>
      </c>
      <c r="AU39" s="53">
        <f t="shared" si="5"/>
        <v>5.2464030460971874E-2</v>
      </c>
    </row>
    <row r="40" spans="1:47" ht="16.5" x14ac:dyDescent="0.35">
      <c r="A40" s="1" t="s">
        <v>13</v>
      </c>
      <c r="B40" s="48">
        <v>1</v>
      </c>
      <c r="C40">
        <v>1</v>
      </c>
      <c r="G40" s="49"/>
      <c r="H40" t="s">
        <v>245</v>
      </c>
      <c r="I40" t="s">
        <v>246</v>
      </c>
      <c r="J40" s="19">
        <v>29</v>
      </c>
      <c r="K40" s="34"/>
      <c r="L40" s="21">
        <v>6.1839430676851457</v>
      </c>
      <c r="M40" s="61">
        <v>127.37400000000001</v>
      </c>
      <c r="N40" s="21">
        <v>1.8952820512820514</v>
      </c>
      <c r="O40" s="21">
        <v>3.4072017254803346</v>
      </c>
      <c r="P40" s="21">
        <f t="shared" si="6"/>
        <v>0.30648439523740928</v>
      </c>
      <c r="Q40" s="21">
        <f t="shared" si="7"/>
        <v>0.55097559731509016</v>
      </c>
      <c r="R40" s="25">
        <v>1</v>
      </c>
      <c r="S40" s="3">
        <v>0.375</v>
      </c>
      <c r="T40" s="3">
        <v>0</v>
      </c>
      <c r="U40" s="3">
        <v>0.25</v>
      </c>
      <c r="V40" s="3">
        <v>0.25</v>
      </c>
      <c r="W40" s="3">
        <v>0.25</v>
      </c>
      <c r="X40" s="3">
        <v>0</v>
      </c>
      <c r="Y40" s="3">
        <v>0</v>
      </c>
      <c r="Z40" s="3">
        <v>0</v>
      </c>
      <c r="AA40" s="3">
        <v>0.125</v>
      </c>
      <c r="AB40" s="52">
        <f t="shared" si="4"/>
        <v>-1.1825884376673554</v>
      </c>
      <c r="AC40" s="21">
        <f t="shared" si="4"/>
        <v>-0.86723152095606071</v>
      </c>
      <c r="AD40" s="21" t="str">
        <f t="shared" si="4"/>
        <v>na</v>
      </c>
      <c r="AE40" s="21">
        <f t="shared" si="4"/>
        <v>-0.88838350927206211</v>
      </c>
      <c r="AF40" s="21">
        <f t="shared" si="4"/>
        <v>-0.80654835872795716</v>
      </c>
      <c r="AG40" s="21">
        <f t="shared" si="4"/>
        <v>-0.44945365103843216</v>
      </c>
      <c r="AH40" s="21" t="str">
        <f t="shared" si="4"/>
        <v>na</v>
      </c>
      <c r="AI40" s="21" t="str">
        <f t="shared" si="4"/>
        <v>na</v>
      </c>
      <c r="AJ40" s="21" t="str">
        <f t="shared" si="4"/>
        <v>na</v>
      </c>
      <c r="AK40" s="21">
        <f t="shared" si="4"/>
        <v>-0.27087221197967359</v>
      </c>
      <c r="AL40" s="52">
        <f t="shared" si="5"/>
        <v>3.2318261782353899</v>
      </c>
      <c r="AM40" s="21">
        <f t="shared" si="5"/>
        <v>1.7380043002954766</v>
      </c>
      <c r="AN40" s="21" t="str">
        <f t="shared" si="5"/>
        <v>na</v>
      </c>
      <c r="AO40" s="21">
        <f t="shared" si="5"/>
        <v>1.8238189088169066</v>
      </c>
      <c r="AP40" s="21">
        <f t="shared" si="5"/>
        <v>1.5032858201452504</v>
      </c>
      <c r="AQ40" s="21">
        <f t="shared" si="5"/>
        <v>0.46682119150835827</v>
      </c>
      <c r="AR40" s="21" t="str">
        <f t="shared" si="5"/>
        <v>na</v>
      </c>
      <c r="AS40" s="21" t="str">
        <f t="shared" si="5"/>
        <v>na</v>
      </c>
      <c r="AT40" s="21" t="str">
        <f t="shared" si="5"/>
        <v>na</v>
      </c>
      <c r="AU40" s="53">
        <f t="shared" si="5"/>
        <v>0.1695546270595078</v>
      </c>
    </row>
    <row r="41" spans="1:47" ht="16.5" x14ac:dyDescent="0.35">
      <c r="A41" s="1" t="s">
        <v>58</v>
      </c>
      <c r="B41" s="48"/>
      <c r="C41">
        <v>1</v>
      </c>
      <c r="D41">
        <v>1</v>
      </c>
      <c r="E41">
        <v>1</v>
      </c>
      <c r="G41" s="49"/>
      <c r="H41" t="s">
        <v>245</v>
      </c>
      <c r="I41" t="s">
        <v>246</v>
      </c>
      <c r="J41" s="19">
        <v>18</v>
      </c>
      <c r="K41" s="34"/>
      <c r="L41" s="21">
        <v>11.519150369809417</v>
      </c>
      <c r="M41" s="61">
        <v>127.37400000000001</v>
      </c>
      <c r="N41" s="21">
        <v>8.6324786324786323E-2</v>
      </c>
      <c r="O41" s="21">
        <v>0.33619066297248079</v>
      </c>
      <c r="P41" s="21">
        <f t="shared" si="6"/>
        <v>0.01</v>
      </c>
      <c r="Q41" s="21">
        <f t="shared" si="7"/>
        <v>2.9185369769423628E-2</v>
      </c>
      <c r="R41" s="25">
        <v>1</v>
      </c>
      <c r="S41">
        <v>1</v>
      </c>
      <c r="T41" s="3">
        <v>0.25</v>
      </c>
      <c r="U41">
        <v>0.375</v>
      </c>
      <c r="V41">
        <v>1</v>
      </c>
      <c r="W41">
        <v>0.25</v>
      </c>
      <c r="X41">
        <v>0.25</v>
      </c>
      <c r="Y41">
        <v>0</v>
      </c>
      <c r="Z41">
        <v>0</v>
      </c>
      <c r="AA41">
        <v>0</v>
      </c>
      <c r="AB41" s="52">
        <f t="shared" si="4"/>
        <v>-4.6051701859880909</v>
      </c>
      <c r="AC41" s="21">
        <f t="shared" si="4"/>
        <v>-9.0056661414878221</v>
      </c>
      <c r="AD41" s="21">
        <f t="shared" si="4"/>
        <v>-3.3492146807186116</v>
      </c>
      <c r="AE41" s="21">
        <f t="shared" si="4"/>
        <v>-5.1892405510402382</v>
      </c>
      <c r="AF41" s="21">
        <f t="shared" si="4"/>
        <v>-12.56326321775316</v>
      </c>
      <c r="AG41" s="21">
        <f t="shared" si="4"/>
        <v>-1.7502374349510512</v>
      </c>
      <c r="AH41" s="21">
        <f t="shared" si="4"/>
        <v>-2.2231856070287335</v>
      </c>
      <c r="AI41" s="21" t="str">
        <f t="shared" si="4"/>
        <v>na</v>
      </c>
      <c r="AJ41" s="21" t="str">
        <f t="shared" si="4"/>
        <v>na</v>
      </c>
      <c r="AK41" s="21" t="str">
        <f t="shared" si="4"/>
        <v>na</v>
      </c>
      <c r="AL41" s="52">
        <f t="shared" si="5"/>
        <v>8.5178580857798654</v>
      </c>
      <c r="AM41" s="21">
        <f t="shared" si="5"/>
        <v>32.573971859890996</v>
      </c>
      <c r="AN41" s="21">
        <f t="shared" si="5"/>
        <v>4.5053133676852175</v>
      </c>
      <c r="AO41" s="21">
        <f t="shared" si="5"/>
        <v>10.815500899828656</v>
      </c>
      <c r="AP41" s="21">
        <f t="shared" si="5"/>
        <v>63.393386016095597</v>
      </c>
      <c r="AQ41" s="21">
        <f t="shared" si="5"/>
        <v>1.2303621672109761</v>
      </c>
      <c r="AR41" s="21">
        <f t="shared" si="5"/>
        <v>1.9851369617275307</v>
      </c>
      <c r="AS41" s="21" t="str">
        <f t="shared" si="5"/>
        <v>na</v>
      </c>
      <c r="AT41" s="21" t="str">
        <f t="shared" si="5"/>
        <v>na</v>
      </c>
      <c r="AU41" s="53" t="str">
        <f t="shared" si="5"/>
        <v>na</v>
      </c>
    </row>
    <row r="42" spans="1:47" ht="16.5" x14ac:dyDescent="0.35">
      <c r="A42" s="1" t="s">
        <v>59</v>
      </c>
      <c r="B42" s="48">
        <v>1</v>
      </c>
      <c r="C42">
        <v>1</v>
      </c>
      <c r="D42">
        <v>1</v>
      </c>
      <c r="E42">
        <v>1</v>
      </c>
      <c r="G42" s="49">
        <v>1</v>
      </c>
      <c r="H42" t="s">
        <v>245</v>
      </c>
      <c r="I42" t="s">
        <v>246</v>
      </c>
      <c r="J42" s="19">
        <v>2</v>
      </c>
      <c r="K42" s="34"/>
      <c r="L42" s="21">
        <v>47.904756945864918</v>
      </c>
      <c r="M42" s="61">
        <v>127.37400000000001</v>
      </c>
      <c r="N42" s="21">
        <v>8.0836410256410254</v>
      </c>
      <c r="O42" s="21">
        <v>5.9139556111094276</v>
      </c>
      <c r="P42" s="21">
        <f t="shared" si="6"/>
        <v>0.16874401502080463</v>
      </c>
      <c r="Q42" s="21">
        <f t="shared" si="7"/>
        <v>0.12345236649029512</v>
      </c>
      <c r="R42" s="25">
        <v>1</v>
      </c>
      <c r="S42">
        <v>0.125</v>
      </c>
      <c r="T42">
        <v>0</v>
      </c>
      <c r="U42">
        <v>0.375</v>
      </c>
      <c r="V42">
        <v>0.15</v>
      </c>
      <c r="W42">
        <v>1</v>
      </c>
      <c r="X42">
        <v>0</v>
      </c>
      <c r="Y42">
        <v>1</v>
      </c>
      <c r="Z42">
        <v>0</v>
      </c>
      <c r="AA42">
        <v>0</v>
      </c>
      <c r="AB42" s="52">
        <f t="shared" si="4"/>
        <v>-1.7793724164018305</v>
      </c>
      <c r="AC42" s="21">
        <f t="shared" si="4"/>
        <v>-0.43495770178711413</v>
      </c>
      <c r="AD42" s="21" t="str">
        <f t="shared" si="4"/>
        <v>na</v>
      </c>
      <c r="AE42" s="21">
        <f t="shared" si="4"/>
        <v>-2.0050489179942574</v>
      </c>
      <c r="AF42" s="21">
        <f t="shared" si="4"/>
        <v>-0.72813999679153729</v>
      </c>
      <c r="AG42" s="21">
        <f t="shared" si="4"/>
        <v>-2.7050676419139377</v>
      </c>
      <c r="AH42" s="21" t="str">
        <f t="shared" si="4"/>
        <v>na</v>
      </c>
      <c r="AI42" s="21">
        <f t="shared" si="4"/>
        <v>-2.2361461784666683</v>
      </c>
      <c r="AJ42" s="21" t="str">
        <f t="shared" si="4"/>
        <v>na</v>
      </c>
      <c r="AK42" s="21" t="str">
        <f t="shared" si="4"/>
        <v>na</v>
      </c>
      <c r="AL42" s="52">
        <f t="shared" si="5"/>
        <v>0.53523201419906841</v>
      </c>
      <c r="AM42" s="21">
        <f t="shared" si="5"/>
        <v>3.1981764799055443E-2</v>
      </c>
      <c r="AN42" s="21" t="str">
        <f t="shared" si="5"/>
        <v>na</v>
      </c>
      <c r="AO42" s="21">
        <f t="shared" si="5"/>
        <v>0.67960774561990445</v>
      </c>
      <c r="AP42" s="21">
        <f t="shared" si="5"/>
        <v>8.9626853395352826E-2</v>
      </c>
      <c r="AQ42" s="21">
        <f t="shared" si="5"/>
        <v>1.2369855695061049</v>
      </c>
      <c r="AR42" s="21" t="str">
        <f t="shared" si="5"/>
        <v>na</v>
      </c>
      <c r="AS42" s="21">
        <f t="shared" si="5"/>
        <v>0.84529588549188306</v>
      </c>
      <c r="AT42" s="21" t="str">
        <f t="shared" si="5"/>
        <v>na</v>
      </c>
      <c r="AU42" s="53" t="str">
        <f t="shared" si="5"/>
        <v>na</v>
      </c>
    </row>
    <row r="43" spans="1:47" ht="16.5" x14ac:dyDescent="0.35">
      <c r="A43" s="1" t="s">
        <v>14</v>
      </c>
      <c r="B43" s="48">
        <v>1</v>
      </c>
      <c r="C43">
        <v>1</v>
      </c>
      <c r="G43" s="49"/>
      <c r="H43" t="s">
        <v>245</v>
      </c>
      <c r="I43" t="s">
        <v>246</v>
      </c>
      <c r="J43" s="19">
        <v>15</v>
      </c>
      <c r="K43" s="34"/>
      <c r="L43" s="21">
        <v>9.4283852669212056</v>
      </c>
      <c r="M43" s="61">
        <v>127.37400000000001</v>
      </c>
      <c r="N43" s="21">
        <v>0</v>
      </c>
      <c r="O43" s="21">
        <v>0</v>
      </c>
      <c r="P43" s="21">
        <f t="shared" si="6"/>
        <v>0.01</v>
      </c>
      <c r="Q43" s="21">
        <f t="shared" si="7"/>
        <v>0.01</v>
      </c>
      <c r="R43" s="25">
        <v>1</v>
      </c>
      <c r="S43">
        <v>0</v>
      </c>
      <c r="T43">
        <v>0</v>
      </c>
      <c r="U43" s="3">
        <v>0.25</v>
      </c>
      <c r="V43">
        <v>0.1</v>
      </c>
      <c r="W43" s="3">
        <v>1</v>
      </c>
      <c r="X43" s="3">
        <v>1</v>
      </c>
      <c r="Y43">
        <v>1</v>
      </c>
      <c r="Z43">
        <v>0</v>
      </c>
      <c r="AA43">
        <v>0</v>
      </c>
      <c r="AB43" s="52">
        <f t="shared" si="4"/>
        <v>-4.6051701859880909</v>
      </c>
      <c r="AC43" s="21" t="str">
        <f t="shared" si="4"/>
        <v>na</v>
      </c>
      <c r="AD43" s="21" t="str">
        <f t="shared" si="4"/>
        <v>na</v>
      </c>
      <c r="AE43" s="21">
        <f t="shared" si="4"/>
        <v>-3.4594937006934927</v>
      </c>
      <c r="AF43" s="21">
        <f t="shared" si="4"/>
        <v>-1.2563263217753162</v>
      </c>
      <c r="AG43" s="21">
        <f t="shared" si="4"/>
        <v>-7.0009497398042049</v>
      </c>
      <c r="AH43" s="21">
        <f t="shared" si="4"/>
        <v>-8.8927424281149339</v>
      </c>
      <c r="AI43" s="21">
        <f t="shared" si="4"/>
        <v>-5.7873403103605128</v>
      </c>
      <c r="AJ43" s="21" t="str">
        <f t="shared" si="4"/>
        <v>na</v>
      </c>
      <c r="AK43" s="21" t="str">
        <f t="shared" si="4"/>
        <v>na</v>
      </c>
      <c r="AL43" s="52">
        <f t="shared" si="5"/>
        <v>1</v>
      </c>
      <c r="AM43" s="21" t="str">
        <f t="shared" si="5"/>
        <v>na</v>
      </c>
      <c r="AN43" s="21" t="str">
        <f t="shared" si="5"/>
        <v>na</v>
      </c>
      <c r="AO43" s="21">
        <f t="shared" si="5"/>
        <v>0.56433075550267697</v>
      </c>
      <c r="AP43" s="21">
        <f t="shared" si="5"/>
        <v>7.4424092744545325E-2</v>
      </c>
      <c r="AQ43" s="21">
        <f t="shared" si="5"/>
        <v>2.3111202930511441</v>
      </c>
      <c r="AR43" s="21">
        <f t="shared" si="5"/>
        <v>3.7288941736028529</v>
      </c>
      <c r="AS43" s="21">
        <f t="shared" si="5"/>
        <v>1.5793074088753833</v>
      </c>
      <c r="AT43" s="21" t="str">
        <f t="shared" si="5"/>
        <v>na</v>
      </c>
      <c r="AU43" s="53" t="str">
        <f t="shared" si="5"/>
        <v>na</v>
      </c>
    </row>
    <row r="44" spans="1:47" ht="16.5" x14ac:dyDescent="0.35">
      <c r="A44" s="1" t="s">
        <v>60</v>
      </c>
      <c r="B44" s="48"/>
      <c r="D44">
        <v>1</v>
      </c>
      <c r="E44">
        <v>1</v>
      </c>
      <c r="F44">
        <v>1</v>
      </c>
      <c r="G44" s="49"/>
      <c r="H44" t="s">
        <v>245</v>
      </c>
      <c r="I44" t="s">
        <v>246</v>
      </c>
      <c r="J44" s="19">
        <v>4</v>
      </c>
      <c r="K44" s="34"/>
      <c r="L44" s="21">
        <v>42.526810160981391</v>
      </c>
      <c r="M44" s="61">
        <v>127.37400000000001</v>
      </c>
      <c r="N44" s="21">
        <v>0.48916239316239318</v>
      </c>
      <c r="O44" s="21">
        <v>1.2768944185049405</v>
      </c>
      <c r="P44" s="21">
        <f t="shared" si="6"/>
        <v>1.1502447310548645E-2</v>
      </c>
      <c r="Q44" s="21">
        <f t="shared" si="7"/>
        <v>3.0025633563189248E-2</v>
      </c>
      <c r="R44" s="25">
        <v>1</v>
      </c>
      <c r="S44">
        <v>0.25</v>
      </c>
      <c r="T44">
        <v>0.25</v>
      </c>
      <c r="U44">
        <v>0.25</v>
      </c>
      <c r="V44">
        <v>0.05</v>
      </c>
      <c r="W44">
        <v>1</v>
      </c>
      <c r="X44">
        <v>0</v>
      </c>
      <c r="Y44">
        <v>1</v>
      </c>
      <c r="Z44">
        <v>1</v>
      </c>
      <c r="AA44">
        <v>1</v>
      </c>
      <c r="AB44" s="52">
        <f t="shared" si="4"/>
        <v>-4.4651954566407603</v>
      </c>
      <c r="AC44" s="21">
        <f t="shared" si="4"/>
        <v>-2.1829844454688163</v>
      </c>
      <c r="AD44" s="21">
        <f t="shared" si="4"/>
        <v>-3.2474148775569165</v>
      </c>
      <c r="AE44" s="21">
        <f t="shared" si="4"/>
        <v>-3.354341952793547</v>
      </c>
      <c r="AF44" s="21">
        <f t="shared" si="4"/>
        <v>-0.60907006228757932</v>
      </c>
      <c r="AG44" s="21">
        <f t="shared" si="4"/>
        <v>-6.7881549883778582</v>
      </c>
      <c r="AH44" s="21" t="str">
        <f t="shared" si="4"/>
        <v>na</v>
      </c>
      <c r="AI44" s="21">
        <f t="shared" si="4"/>
        <v>-5.6114333707975836</v>
      </c>
      <c r="AJ44" s="21">
        <f t="shared" si="4"/>
        <v>-6.0889028954192188</v>
      </c>
      <c r="AK44" s="21">
        <f t="shared" si="4"/>
        <v>-8.1820341328389343</v>
      </c>
      <c r="AL44" s="52">
        <f t="shared" si="5"/>
        <v>6.8140270784987838</v>
      </c>
      <c r="AM44" s="21">
        <f t="shared" si="5"/>
        <v>1.6286365955523017</v>
      </c>
      <c r="AN44" s="21">
        <f t="shared" si="5"/>
        <v>3.6041134960654722</v>
      </c>
      <c r="AO44" s="21">
        <f t="shared" si="5"/>
        <v>3.8453650492249172</v>
      </c>
      <c r="AP44" s="21">
        <f t="shared" si="5"/>
        <v>0.12678194581350916</v>
      </c>
      <c r="AQ44" s="21">
        <f t="shared" si="5"/>
        <v>15.748036258518537</v>
      </c>
      <c r="AR44" s="21" t="str">
        <f t="shared" si="5"/>
        <v>na</v>
      </c>
      <c r="AS44" s="21">
        <f t="shared" si="5"/>
        <v>10.761443449350612</v>
      </c>
      <c r="AT44" s="21">
        <f t="shared" si="5"/>
        <v>12.670711509605178</v>
      </c>
      <c r="AU44" s="53">
        <f t="shared" si="5"/>
        <v>22.879444749327831</v>
      </c>
    </row>
    <row r="45" spans="1:47" ht="16.5" x14ac:dyDescent="0.35">
      <c r="A45" s="1" t="s">
        <v>85</v>
      </c>
      <c r="B45" s="48"/>
      <c r="G45" s="49">
        <v>1</v>
      </c>
      <c r="H45" t="s">
        <v>245</v>
      </c>
      <c r="I45" t="s">
        <v>246</v>
      </c>
      <c r="J45" s="19">
        <v>20</v>
      </c>
      <c r="K45" s="34"/>
      <c r="L45" s="21">
        <v>2.4231732019385475</v>
      </c>
      <c r="M45" s="61">
        <v>127.37400000000001</v>
      </c>
      <c r="N45" s="21">
        <v>0.42010256410256414</v>
      </c>
      <c r="O45" s="21">
        <v>1.2394454829400661</v>
      </c>
      <c r="P45" s="21">
        <f t="shared" si="6"/>
        <v>0.17336877271772425</v>
      </c>
      <c r="Q45" s="21">
        <f t="shared" si="7"/>
        <v>0.51149685955114765</v>
      </c>
      <c r="R45" s="25">
        <v>1</v>
      </c>
      <c r="S45" s="3">
        <v>1</v>
      </c>
      <c r="T45" s="3">
        <v>0.25</v>
      </c>
      <c r="U45" s="3">
        <v>0.375</v>
      </c>
      <c r="V45" s="3">
        <v>0.1</v>
      </c>
      <c r="W45" s="3">
        <v>0.05</v>
      </c>
      <c r="X45" s="3">
        <v>0.25</v>
      </c>
      <c r="Y45" s="3">
        <v>0</v>
      </c>
      <c r="Z45" s="3">
        <v>0</v>
      </c>
      <c r="AA45" s="3">
        <v>1</v>
      </c>
      <c r="AB45" s="52">
        <f t="shared" ref="AB45:AK70" si="8">IF(R45&gt;0,(R45/R$83)*LN($P45),"na")</f>
        <v>-1.7523343189865888</v>
      </c>
      <c r="AC45" s="21">
        <f t="shared" si="8"/>
        <v>-3.4267871126848846</v>
      </c>
      <c r="AD45" s="21">
        <f t="shared" si="8"/>
        <v>-1.2744249592629737</v>
      </c>
      <c r="AE45" s="21">
        <f t="shared" si="8"/>
        <v>-1.9745815984678146</v>
      </c>
      <c r="AF45" s="21">
        <f t="shared" si="8"/>
        <v>-0.47805046080413582</v>
      </c>
      <c r="AG45" s="21">
        <f t="shared" si="8"/>
        <v>-0.13319816639878315</v>
      </c>
      <c r="AH45" s="21">
        <f t="shared" si="8"/>
        <v>-0.84595449882111173</v>
      </c>
      <c r="AI45" s="21" t="str">
        <f t="shared" si="8"/>
        <v>na</v>
      </c>
      <c r="AJ45" s="21" t="str">
        <f t="shared" si="8"/>
        <v>na</v>
      </c>
      <c r="AK45" s="21">
        <f t="shared" si="8"/>
        <v>-3.2109813219419054</v>
      </c>
      <c r="AL45" s="52">
        <f t="shared" ref="AL45:AU70" si="9">IF(R45&gt;0,(((R45/R$83)^2)*($Q45^2))/($P45^2),"na")</f>
        <v>8.7045072949662465</v>
      </c>
      <c r="AM45" s="21">
        <f t="shared" si="9"/>
        <v>33.287755304799312</v>
      </c>
      <c r="AN45" s="21">
        <f t="shared" si="9"/>
        <v>4.6040369163457839</v>
      </c>
      <c r="AO45" s="21">
        <f t="shared" si="9"/>
        <v>11.052497650605446</v>
      </c>
      <c r="AP45" s="21">
        <f t="shared" si="9"/>
        <v>0.64782505821613934</v>
      </c>
      <c r="AQ45" s="21">
        <f t="shared" si="9"/>
        <v>5.0292908626020538E-2</v>
      </c>
      <c r="AR45" s="21">
        <f t="shared" si="9"/>
        <v>2.0286366585176983</v>
      </c>
      <c r="AS45" s="21" t="str">
        <f t="shared" si="9"/>
        <v>na</v>
      </c>
      <c r="AT45" s="21" t="str">
        <f t="shared" si="9"/>
        <v>na</v>
      </c>
      <c r="AU45" s="53">
        <f t="shared" si="9"/>
        <v>29.227106295735108</v>
      </c>
    </row>
    <row r="46" spans="1:47" ht="16.5" x14ac:dyDescent="0.35">
      <c r="A46" s="1" t="s">
        <v>183</v>
      </c>
      <c r="B46" s="48"/>
      <c r="D46">
        <v>1</v>
      </c>
      <c r="F46">
        <v>1</v>
      </c>
      <c r="G46" s="49"/>
      <c r="H46" t="s">
        <v>245</v>
      </c>
      <c r="I46" t="s">
        <v>246</v>
      </c>
      <c r="J46" s="19">
        <v>18</v>
      </c>
      <c r="K46" s="34"/>
      <c r="L46" s="21">
        <v>1.7071705742885725E-2</v>
      </c>
      <c r="M46" s="61">
        <v>127.37400000000001</v>
      </c>
      <c r="N46" s="21">
        <v>0</v>
      </c>
      <c r="O46" s="21">
        <v>0</v>
      </c>
      <c r="P46" s="21">
        <f t="shared" si="6"/>
        <v>0.01</v>
      </c>
      <c r="Q46" s="21">
        <f t="shared" si="7"/>
        <v>0.01</v>
      </c>
      <c r="R46" s="23">
        <v>1</v>
      </c>
      <c r="S46">
        <v>0</v>
      </c>
      <c r="T46">
        <v>0.125</v>
      </c>
      <c r="U46">
        <v>0.25</v>
      </c>
      <c r="V46">
        <v>1</v>
      </c>
      <c r="W46">
        <v>0.25</v>
      </c>
      <c r="X46" s="3">
        <v>0.25</v>
      </c>
      <c r="Y46">
        <v>1</v>
      </c>
      <c r="Z46">
        <v>0</v>
      </c>
      <c r="AA46">
        <v>0.25</v>
      </c>
      <c r="AB46" s="52">
        <f t="shared" si="8"/>
        <v>-4.6051701859880909</v>
      </c>
      <c r="AC46" s="21" t="str">
        <f t="shared" si="8"/>
        <v>na</v>
      </c>
      <c r="AD46" s="21">
        <f t="shared" si="8"/>
        <v>-1.6746073403593058</v>
      </c>
      <c r="AE46" s="21">
        <f t="shared" si="8"/>
        <v>-3.4594937006934927</v>
      </c>
      <c r="AF46" s="21">
        <f t="shared" si="8"/>
        <v>-12.56326321775316</v>
      </c>
      <c r="AG46" s="21">
        <f t="shared" si="8"/>
        <v>-1.7502374349510512</v>
      </c>
      <c r="AH46" s="21">
        <f t="shared" si="8"/>
        <v>-2.2231856070287335</v>
      </c>
      <c r="AI46" s="21">
        <f t="shared" si="8"/>
        <v>-5.7873403103605128</v>
      </c>
      <c r="AJ46" s="21" t="str">
        <f t="shared" si="8"/>
        <v>na</v>
      </c>
      <c r="AK46" s="21">
        <f t="shared" si="8"/>
        <v>-2.1096310349219185</v>
      </c>
      <c r="AL46" s="52">
        <f t="shared" si="9"/>
        <v>1</v>
      </c>
      <c r="AM46" s="21" t="str">
        <f t="shared" si="9"/>
        <v>na</v>
      </c>
      <c r="AN46" s="21">
        <f t="shared" si="9"/>
        <v>0.13223140495867769</v>
      </c>
      <c r="AO46" s="21">
        <f t="shared" si="9"/>
        <v>0.56433075550267697</v>
      </c>
      <c r="AP46" s="21">
        <f t="shared" si="9"/>
        <v>7.4424092744545316</v>
      </c>
      <c r="AQ46" s="21">
        <f t="shared" si="9"/>
        <v>0.14444501831569651</v>
      </c>
      <c r="AR46" s="21">
        <f t="shared" si="9"/>
        <v>0.23305588585017831</v>
      </c>
      <c r="AS46" s="21">
        <f t="shared" si="9"/>
        <v>1.5793074088753833</v>
      </c>
      <c r="AT46" s="21" t="str">
        <f t="shared" si="9"/>
        <v>na</v>
      </c>
      <c r="AU46" s="53">
        <f t="shared" si="9"/>
        <v>0.20985612184388749</v>
      </c>
    </row>
    <row r="47" spans="1:47" ht="16.5" x14ac:dyDescent="0.35">
      <c r="A47" s="1" t="s">
        <v>61</v>
      </c>
      <c r="B47" s="48">
        <v>1</v>
      </c>
      <c r="D47">
        <v>1</v>
      </c>
      <c r="E47">
        <v>1</v>
      </c>
      <c r="F47">
        <v>1</v>
      </c>
      <c r="G47" s="49">
        <v>1</v>
      </c>
      <c r="H47" t="s">
        <v>245</v>
      </c>
      <c r="I47" t="s">
        <v>246</v>
      </c>
      <c r="J47" s="19">
        <v>9</v>
      </c>
      <c r="K47" s="34"/>
      <c r="L47" s="21">
        <v>18.053941122373029</v>
      </c>
      <c r="M47" s="61">
        <v>127.37400000000001</v>
      </c>
      <c r="N47" s="21">
        <v>0</v>
      </c>
      <c r="O47" s="21">
        <v>0</v>
      </c>
      <c r="P47" s="21">
        <f t="shared" si="6"/>
        <v>0.01</v>
      </c>
      <c r="Q47" s="21">
        <f t="shared" si="7"/>
        <v>0.01</v>
      </c>
      <c r="R47" s="25">
        <v>1</v>
      </c>
      <c r="S47">
        <v>0</v>
      </c>
      <c r="T47">
        <v>0.25</v>
      </c>
      <c r="U47">
        <v>0.25</v>
      </c>
      <c r="V47">
        <v>0.15</v>
      </c>
      <c r="W47">
        <v>1</v>
      </c>
      <c r="X47">
        <v>0</v>
      </c>
      <c r="Y47">
        <v>1</v>
      </c>
      <c r="Z47">
        <v>0</v>
      </c>
      <c r="AA47">
        <v>0</v>
      </c>
      <c r="AB47" s="52">
        <f t="shared" si="8"/>
        <v>-4.6051701859880909</v>
      </c>
      <c r="AC47" s="21" t="str">
        <f t="shared" si="8"/>
        <v>na</v>
      </c>
      <c r="AD47" s="21">
        <f t="shared" si="8"/>
        <v>-3.3492146807186116</v>
      </c>
      <c r="AE47" s="21">
        <f t="shared" si="8"/>
        <v>-3.4594937006934927</v>
      </c>
      <c r="AF47" s="21">
        <f t="shared" si="8"/>
        <v>-1.8844894826629741</v>
      </c>
      <c r="AG47" s="21">
        <f t="shared" si="8"/>
        <v>-7.0009497398042049</v>
      </c>
      <c r="AH47" s="21" t="str">
        <f t="shared" si="8"/>
        <v>na</v>
      </c>
      <c r="AI47" s="21">
        <f t="shared" si="8"/>
        <v>-5.7873403103605128</v>
      </c>
      <c r="AJ47" s="21" t="str">
        <f t="shared" si="8"/>
        <v>na</v>
      </c>
      <c r="AK47" s="21" t="str">
        <f t="shared" si="8"/>
        <v>na</v>
      </c>
      <c r="AL47" s="52">
        <f t="shared" si="9"/>
        <v>1</v>
      </c>
      <c r="AM47" s="21" t="str">
        <f t="shared" si="9"/>
        <v>na</v>
      </c>
      <c r="AN47" s="21">
        <f t="shared" si="9"/>
        <v>0.52892561983471076</v>
      </c>
      <c r="AO47" s="21">
        <f t="shared" si="9"/>
        <v>0.56433075550267697</v>
      </c>
      <c r="AP47" s="21">
        <f t="shared" si="9"/>
        <v>0.16745420867522695</v>
      </c>
      <c r="AQ47" s="21">
        <f t="shared" si="9"/>
        <v>2.3111202930511441</v>
      </c>
      <c r="AR47" s="21" t="str">
        <f t="shared" si="9"/>
        <v>na</v>
      </c>
      <c r="AS47" s="21">
        <f t="shared" si="9"/>
        <v>1.5793074088753833</v>
      </c>
      <c r="AT47" s="21" t="str">
        <f t="shared" si="9"/>
        <v>na</v>
      </c>
      <c r="AU47" s="53" t="str">
        <f t="shared" si="9"/>
        <v>na</v>
      </c>
    </row>
    <row r="48" spans="1:47" ht="16.5" x14ac:dyDescent="0.35">
      <c r="A48" s="1" t="s">
        <v>98</v>
      </c>
      <c r="B48" s="48">
        <v>1</v>
      </c>
      <c r="C48">
        <v>1</v>
      </c>
      <c r="D48">
        <v>1</v>
      </c>
      <c r="G48" s="49">
        <v>1</v>
      </c>
      <c r="H48" t="s">
        <v>245</v>
      </c>
      <c r="I48" t="s">
        <v>246</v>
      </c>
      <c r="J48" s="19">
        <v>3</v>
      </c>
      <c r="K48" s="34"/>
      <c r="L48" s="21">
        <v>3.4492543193130225</v>
      </c>
      <c r="M48" s="61">
        <v>127.37400000000001</v>
      </c>
      <c r="N48" s="21">
        <v>0</v>
      </c>
      <c r="O48" s="21">
        <v>0</v>
      </c>
      <c r="P48" s="21">
        <f t="shared" si="6"/>
        <v>0.01</v>
      </c>
      <c r="Q48" s="21">
        <f t="shared" si="7"/>
        <v>0.01</v>
      </c>
      <c r="R48" s="23">
        <v>1</v>
      </c>
      <c r="S48">
        <v>0.25</v>
      </c>
      <c r="T48">
        <v>0</v>
      </c>
      <c r="U48">
        <v>1</v>
      </c>
      <c r="V48">
        <v>0.3</v>
      </c>
      <c r="W48">
        <v>0.25</v>
      </c>
      <c r="X48">
        <v>0.25</v>
      </c>
      <c r="Y48">
        <v>0</v>
      </c>
      <c r="Z48">
        <v>0</v>
      </c>
      <c r="AA48">
        <v>0.125</v>
      </c>
      <c r="AB48" s="52">
        <f t="shared" si="8"/>
        <v>-4.6051701859880909</v>
      </c>
      <c r="AC48" s="21">
        <f t="shared" si="8"/>
        <v>-2.2514165353719555</v>
      </c>
      <c r="AD48" s="21" t="str">
        <f t="shared" si="8"/>
        <v>na</v>
      </c>
      <c r="AE48" s="21">
        <f t="shared" si="8"/>
        <v>-13.837974802773971</v>
      </c>
      <c r="AF48" s="21">
        <f t="shared" si="8"/>
        <v>-3.7689789653259482</v>
      </c>
      <c r="AG48" s="21">
        <f t="shared" si="8"/>
        <v>-1.7502374349510512</v>
      </c>
      <c r="AH48" s="21">
        <f t="shared" si="8"/>
        <v>-2.2231856070287335</v>
      </c>
      <c r="AI48" s="21" t="str">
        <f t="shared" si="8"/>
        <v>na</v>
      </c>
      <c r="AJ48" s="21" t="str">
        <f t="shared" si="8"/>
        <v>na</v>
      </c>
      <c r="AK48" s="21">
        <f t="shared" si="8"/>
        <v>-1.0548155174609593</v>
      </c>
      <c r="AL48" s="52">
        <f t="shared" si="9"/>
        <v>1</v>
      </c>
      <c r="AM48" s="21">
        <f t="shared" si="9"/>
        <v>0.23901234567901236</v>
      </c>
      <c r="AN48" s="21" t="str">
        <f t="shared" si="9"/>
        <v>na</v>
      </c>
      <c r="AO48" s="21">
        <f t="shared" si="9"/>
        <v>9.0292920880428316</v>
      </c>
      <c r="AP48" s="21">
        <f t="shared" si="9"/>
        <v>0.6698168347009078</v>
      </c>
      <c r="AQ48" s="21">
        <f t="shared" si="9"/>
        <v>0.14444501831569651</v>
      </c>
      <c r="AR48" s="21">
        <f t="shared" si="9"/>
        <v>0.23305588585017831</v>
      </c>
      <c r="AS48" s="21" t="str">
        <f t="shared" si="9"/>
        <v>na</v>
      </c>
      <c r="AT48" s="21" t="str">
        <f t="shared" si="9"/>
        <v>na</v>
      </c>
      <c r="AU48" s="53">
        <f t="shared" si="9"/>
        <v>5.2464030460971874E-2</v>
      </c>
    </row>
    <row r="49" spans="1:47" ht="16.5" x14ac:dyDescent="0.35">
      <c r="A49" s="1" t="s">
        <v>107</v>
      </c>
      <c r="B49" s="48"/>
      <c r="D49">
        <v>1</v>
      </c>
      <c r="G49" s="49"/>
      <c r="H49" t="s">
        <v>245</v>
      </c>
      <c r="I49" t="s">
        <v>246</v>
      </c>
      <c r="J49" s="19">
        <v>18</v>
      </c>
      <c r="K49" s="34"/>
      <c r="L49" s="21">
        <v>2.4779431410020401</v>
      </c>
      <c r="M49" s="61">
        <v>127.37400000000001</v>
      </c>
      <c r="N49" s="21">
        <v>0</v>
      </c>
      <c r="O49" s="21">
        <v>0</v>
      </c>
      <c r="P49" s="21">
        <f t="shared" si="6"/>
        <v>0.01</v>
      </c>
      <c r="Q49" s="21">
        <f t="shared" si="7"/>
        <v>0.01</v>
      </c>
      <c r="R49" s="23">
        <v>1</v>
      </c>
      <c r="S49">
        <v>1</v>
      </c>
      <c r="T49">
        <v>0.25</v>
      </c>
      <c r="U49">
        <v>0.25</v>
      </c>
      <c r="V49">
        <v>0.3</v>
      </c>
      <c r="W49">
        <v>0.25</v>
      </c>
      <c r="X49">
        <v>0</v>
      </c>
      <c r="Y49">
        <v>0</v>
      </c>
      <c r="Z49">
        <v>0</v>
      </c>
      <c r="AA49">
        <v>0</v>
      </c>
      <c r="AB49" s="52">
        <f t="shared" si="8"/>
        <v>-4.6051701859880909</v>
      </c>
      <c r="AC49" s="21">
        <f t="shared" si="8"/>
        <v>-9.0056661414878221</v>
      </c>
      <c r="AD49" s="21">
        <f t="shared" si="8"/>
        <v>-3.3492146807186116</v>
      </c>
      <c r="AE49" s="21">
        <f t="shared" si="8"/>
        <v>-3.4594937006934927</v>
      </c>
      <c r="AF49" s="21">
        <f t="shared" si="8"/>
        <v>-3.7689789653259482</v>
      </c>
      <c r="AG49" s="21">
        <f t="shared" si="8"/>
        <v>-1.7502374349510512</v>
      </c>
      <c r="AH49" s="21" t="str">
        <f t="shared" si="8"/>
        <v>na</v>
      </c>
      <c r="AI49" s="21" t="str">
        <f t="shared" si="8"/>
        <v>na</v>
      </c>
      <c r="AJ49" s="21" t="str">
        <f t="shared" si="8"/>
        <v>na</v>
      </c>
      <c r="AK49" s="21" t="str">
        <f t="shared" si="8"/>
        <v>na</v>
      </c>
      <c r="AL49" s="52">
        <f t="shared" si="9"/>
        <v>1</v>
      </c>
      <c r="AM49" s="21">
        <f t="shared" si="9"/>
        <v>3.8241975308641978</v>
      </c>
      <c r="AN49" s="21">
        <f t="shared" si="9"/>
        <v>0.52892561983471076</v>
      </c>
      <c r="AO49" s="21">
        <f t="shared" si="9"/>
        <v>0.56433075550267697</v>
      </c>
      <c r="AP49" s="21">
        <f t="shared" si="9"/>
        <v>0.6698168347009078</v>
      </c>
      <c r="AQ49" s="21">
        <f t="shared" si="9"/>
        <v>0.14444501831569651</v>
      </c>
      <c r="AR49" s="21" t="str">
        <f t="shared" si="9"/>
        <v>na</v>
      </c>
      <c r="AS49" s="21" t="str">
        <f t="shared" si="9"/>
        <v>na</v>
      </c>
      <c r="AT49" s="21" t="str">
        <f t="shared" si="9"/>
        <v>na</v>
      </c>
      <c r="AU49" s="53" t="str">
        <f t="shared" si="9"/>
        <v>na</v>
      </c>
    </row>
    <row r="50" spans="1:47" ht="16.5" x14ac:dyDescent="0.35">
      <c r="A50" s="1" t="s">
        <v>108</v>
      </c>
      <c r="B50" s="48">
        <v>1</v>
      </c>
      <c r="D50">
        <v>1</v>
      </c>
      <c r="E50">
        <v>1</v>
      </c>
      <c r="F50">
        <v>1</v>
      </c>
      <c r="G50" s="49">
        <v>1</v>
      </c>
      <c r="H50" t="s">
        <v>245</v>
      </c>
      <c r="I50" t="s">
        <v>246</v>
      </c>
      <c r="J50" s="19">
        <v>2</v>
      </c>
      <c r="K50" s="34"/>
      <c r="L50" s="21">
        <v>101.62447807244205</v>
      </c>
      <c r="M50" s="61">
        <v>127.37400000000001</v>
      </c>
      <c r="N50" s="21">
        <v>0.91117948717948716</v>
      </c>
      <c r="O50" s="21">
        <v>1.953336521626265</v>
      </c>
      <c r="P50" s="21">
        <f t="shared" si="6"/>
        <v>0.01</v>
      </c>
      <c r="Q50" s="21">
        <f t="shared" si="7"/>
        <v>1.9221122299234318E-2</v>
      </c>
      <c r="R50" s="23">
        <v>1</v>
      </c>
      <c r="S50">
        <v>0.125</v>
      </c>
      <c r="T50">
        <v>0.125</v>
      </c>
      <c r="U50">
        <v>0.125</v>
      </c>
      <c r="V50">
        <v>0.15</v>
      </c>
      <c r="W50">
        <v>1</v>
      </c>
      <c r="X50">
        <v>0</v>
      </c>
      <c r="Y50">
        <v>1</v>
      </c>
      <c r="Z50">
        <v>0</v>
      </c>
      <c r="AA50">
        <v>1</v>
      </c>
      <c r="AB50" s="52">
        <f t="shared" si="8"/>
        <v>-4.6051701859880909</v>
      </c>
      <c r="AC50" s="21">
        <f t="shared" si="8"/>
        <v>-1.1257082676859778</v>
      </c>
      <c r="AD50" s="21">
        <f t="shared" si="8"/>
        <v>-1.6746073403593058</v>
      </c>
      <c r="AE50" s="21">
        <f t="shared" si="8"/>
        <v>-1.7297468503467464</v>
      </c>
      <c r="AF50" s="21">
        <f t="shared" si="8"/>
        <v>-1.8844894826629741</v>
      </c>
      <c r="AG50" s="21">
        <f t="shared" si="8"/>
        <v>-7.0009497398042049</v>
      </c>
      <c r="AH50" s="21" t="str">
        <f t="shared" si="8"/>
        <v>na</v>
      </c>
      <c r="AI50" s="21">
        <f t="shared" si="8"/>
        <v>-5.7873403103605128</v>
      </c>
      <c r="AJ50" s="21" t="str">
        <f t="shared" si="8"/>
        <v>na</v>
      </c>
      <c r="AK50" s="21">
        <f t="shared" si="8"/>
        <v>-8.438524139687674</v>
      </c>
      <c r="AL50" s="52">
        <f t="shared" si="9"/>
        <v>3.6945154244212275</v>
      </c>
      <c r="AM50" s="21">
        <f t="shared" si="9"/>
        <v>0.22075869943455234</v>
      </c>
      <c r="AN50" s="21">
        <f t="shared" si="9"/>
        <v>0.48853096521272432</v>
      </c>
      <c r="AO50" s="21">
        <f t="shared" si="9"/>
        <v>0.52123217016998113</v>
      </c>
      <c r="AP50" s="21">
        <f t="shared" si="9"/>
        <v>0.61866215683487691</v>
      </c>
      <c r="AQ50" s="21">
        <f t="shared" si="9"/>
        <v>8.5384695703703599</v>
      </c>
      <c r="AR50" s="21" t="str">
        <f t="shared" si="9"/>
        <v>na</v>
      </c>
      <c r="AS50" s="21">
        <f t="shared" si="9"/>
        <v>5.834775581992826</v>
      </c>
      <c r="AT50" s="21" t="str">
        <f t="shared" si="9"/>
        <v>na</v>
      </c>
      <c r="AU50" s="53">
        <f t="shared" si="9"/>
        <v>12.405066864983405</v>
      </c>
    </row>
    <row r="51" spans="1:47" ht="16.5" x14ac:dyDescent="0.35">
      <c r="A51" s="1" t="s">
        <v>109</v>
      </c>
      <c r="B51" s="48"/>
      <c r="D51">
        <v>1</v>
      </c>
      <c r="G51" s="49"/>
      <c r="H51" t="s">
        <v>245</v>
      </c>
      <c r="I51" t="s">
        <v>246</v>
      </c>
      <c r="J51" s="19">
        <v>9</v>
      </c>
      <c r="K51" s="34"/>
      <c r="L51" s="21">
        <v>7.2585050763904674E-2</v>
      </c>
      <c r="M51" s="61">
        <v>127.37400000000001</v>
      </c>
      <c r="N51" s="21">
        <v>1.7264957264957265E-2</v>
      </c>
      <c r="O51" s="21">
        <v>0.12850037379957999</v>
      </c>
      <c r="P51" s="21">
        <f t="shared" si="6"/>
        <v>0.23785830667962884</v>
      </c>
      <c r="Q51" s="21">
        <f t="shared" si="7"/>
        <v>1.7703421358421241</v>
      </c>
      <c r="R51" s="23">
        <v>1</v>
      </c>
      <c r="S51">
        <v>0.25</v>
      </c>
      <c r="T51">
        <v>0</v>
      </c>
      <c r="U51">
        <v>0.375</v>
      </c>
      <c r="V51">
        <v>1</v>
      </c>
      <c r="W51">
        <v>1</v>
      </c>
      <c r="X51">
        <v>0</v>
      </c>
      <c r="Y51">
        <v>1</v>
      </c>
      <c r="Z51">
        <v>1</v>
      </c>
      <c r="AA51">
        <v>0</v>
      </c>
      <c r="AB51" s="52">
        <f t="shared" si="8"/>
        <v>-1.4360801326874881</v>
      </c>
      <c r="AC51" s="21">
        <f t="shared" si="8"/>
        <v>-0.70208362042499417</v>
      </c>
      <c r="AD51" s="21" t="str">
        <f t="shared" si="8"/>
        <v>na</v>
      </c>
      <c r="AE51" s="21">
        <f t="shared" si="8"/>
        <v>-1.6182171251259012</v>
      </c>
      <c r="AF51" s="21">
        <f t="shared" si="8"/>
        <v>-3.917738537358249</v>
      </c>
      <c r="AG51" s="21">
        <f t="shared" si="8"/>
        <v>-2.1831820378467239</v>
      </c>
      <c r="AH51" s="21" t="str">
        <f t="shared" si="8"/>
        <v>na</v>
      </c>
      <c r="AI51" s="21">
        <f t="shared" si="8"/>
        <v>-1.8047290556379161</v>
      </c>
      <c r="AJ51" s="21">
        <f t="shared" si="8"/>
        <v>-1.9582910900283932</v>
      </c>
      <c r="AK51" s="21" t="str">
        <f t="shared" si="8"/>
        <v>na</v>
      </c>
      <c r="AL51" s="52">
        <f t="shared" si="9"/>
        <v>55.395918367346951</v>
      </c>
      <c r="AM51" s="21">
        <f t="shared" si="9"/>
        <v>13.240308390022678</v>
      </c>
      <c r="AN51" s="21" t="str">
        <f t="shared" si="9"/>
        <v>na</v>
      </c>
      <c r="AO51" s="21">
        <f t="shared" si="9"/>
        <v>70.338646044021417</v>
      </c>
      <c r="AP51" s="21">
        <f t="shared" si="9"/>
        <v>412.2790966240691</v>
      </c>
      <c r="AQ51" s="21">
        <f t="shared" si="9"/>
        <v>128.02663109098012</v>
      </c>
      <c r="AR51" s="21" t="str">
        <f t="shared" si="9"/>
        <v>na</v>
      </c>
      <c r="AS51" s="21">
        <f t="shared" si="9"/>
        <v>87.487184299006969</v>
      </c>
      <c r="AT51" s="21">
        <f t="shared" si="9"/>
        <v>103.00893911283525</v>
      </c>
      <c r="AU51" s="53" t="str">
        <f t="shared" si="9"/>
        <v>na</v>
      </c>
    </row>
    <row r="52" spans="1:47" ht="16.5" x14ac:dyDescent="0.35">
      <c r="A52" s="1" t="s">
        <v>232</v>
      </c>
      <c r="B52" s="48">
        <v>1</v>
      </c>
      <c r="C52">
        <v>1</v>
      </c>
      <c r="E52">
        <v>1</v>
      </c>
      <c r="G52" s="49">
        <v>1</v>
      </c>
      <c r="H52" t="s">
        <v>245</v>
      </c>
      <c r="I52" t="s">
        <v>246</v>
      </c>
      <c r="J52" s="19">
        <v>50</v>
      </c>
      <c r="K52" s="34"/>
      <c r="L52" s="21">
        <v>5.7794612454184122</v>
      </c>
      <c r="M52" s="61">
        <v>127.37400000000001</v>
      </c>
      <c r="N52" s="21">
        <v>2.7201538461538464</v>
      </c>
      <c r="O52" s="21">
        <v>6.0672426568276379</v>
      </c>
      <c r="P52" s="21">
        <f t="shared" si="6"/>
        <v>0.47065872243891427</v>
      </c>
      <c r="Q52" s="21">
        <f t="shared" si="7"/>
        <v>1.0497938128121129</v>
      </c>
      <c r="R52" s="23">
        <v>1</v>
      </c>
      <c r="S52">
        <v>1</v>
      </c>
      <c r="T52">
        <v>0.375</v>
      </c>
      <c r="U52">
        <v>0.125</v>
      </c>
      <c r="V52">
        <v>0.1</v>
      </c>
      <c r="W52">
        <v>0.05</v>
      </c>
      <c r="X52">
        <v>0</v>
      </c>
      <c r="Y52">
        <v>0</v>
      </c>
      <c r="Z52">
        <v>0</v>
      </c>
      <c r="AA52">
        <v>0.125</v>
      </c>
      <c r="AB52" s="52">
        <f t="shared" si="8"/>
        <v>-0.75362202841036774</v>
      </c>
      <c r="AC52" s="21">
        <f t="shared" si="8"/>
        <v>-1.4737497444469414</v>
      </c>
      <c r="AD52" s="21">
        <f t="shared" si="8"/>
        <v>-0.82213312190221932</v>
      </c>
      <c r="AE52" s="21">
        <f t="shared" si="8"/>
        <v>-0.2830677862809674</v>
      </c>
      <c r="AF52" s="21">
        <f t="shared" si="8"/>
        <v>-0.20559396346359013</v>
      </c>
      <c r="AG52" s="21">
        <f t="shared" si="8"/>
        <v>-5.7284201567224399E-2</v>
      </c>
      <c r="AH52" s="21" t="str">
        <f t="shared" si="8"/>
        <v>na</v>
      </c>
      <c r="AI52" s="21" t="str">
        <f t="shared" si="8"/>
        <v>na</v>
      </c>
      <c r="AJ52" s="21" t="str">
        <f t="shared" si="8"/>
        <v>na</v>
      </c>
      <c r="AK52" s="21">
        <f t="shared" si="8"/>
        <v>-0.1726173361163412</v>
      </c>
      <c r="AL52" s="52">
        <f t="shared" si="9"/>
        <v>4.9750310365476018</v>
      </c>
      <c r="AM52" s="21">
        <f t="shared" si="9"/>
        <v>19.025501405938087</v>
      </c>
      <c r="AN52" s="21">
        <f t="shared" si="9"/>
        <v>5.9206980930814419</v>
      </c>
      <c r="AO52" s="21">
        <f t="shared" si="9"/>
        <v>0.70189075587604355</v>
      </c>
      <c r="AP52" s="21">
        <f t="shared" si="9"/>
        <v>0.37026217127101019</v>
      </c>
      <c r="AQ52" s="21">
        <f t="shared" si="9"/>
        <v>2.8744737967811081E-2</v>
      </c>
      <c r="AR52" s="21" t="str">
        <f t="shared" si="9"/>
        <v>na</v>
      </c>
      <c r="AS52" s="21" t="str">
        <f t="shared" si="9"/>
        <v>na</v>
      </c>
      <c r="AT52" s="21" t="str">
        <f t="shared" si="9"/>
        <v>na</v>
      </c>
      <c r="AU52" s="53">
        <f t="shared" si="9"/>
        <v>0.26101017984571384</v>
      </c>
    </row>
    <row r="53" spans="1:47" ht="16.5" x14ac:dyDescent="0.35">
      <c r="A53" s="14" t="s">
        <v>62</v>
      </c>
      <c r="B53" s="33"/>
      <c r="C53" s="15"/>
      <c r="D53" s="15">
        <v>1</v>
      </c>
      <c r="E53" s="15">
        <v>1</v>
      </c>
      <c r="F53" s="15"/>
      <c r="G53" s="37"/>
      <c r="H53" t="s">
        <v>245</v>
      </c>
      <c r="I53" t="s">
        <v>246</v>
      </c>
      <c r="J53" s="19">
        <v>2</v>
      </c>
      <c r="K53" s="34"/>
      <c r="L53" s="21">
        <v>18.918267551749441</v>
      </c>
      <c r="M53" s="61">
        <v>127.37400000000001</v>
      </c>
      <c r="N53" s="21">
        <v>3.4529914529914531E-2</v>
      </c>
      <c r="O53" s="21">
        <v>0.18094197001089904</v>
      </c>
      <c r="P53" s="21">
        <f t="shared" si="6"/>
        <v>0.01</v>
      </c>
      <c r="Q53" s="21">
        <f t="shared" si="7"/>
        <v>9.5644048545114636E-3</v>
      </c>
      <c r="R53" s="26">
        <v>1</v>
      </c>
      <c r="S53" s="15">
        <v>0.25</v>
      </c>
      <c r="T53" s="15">
        <v>0</v>
      </c>
      <c r="U53" s="15">
        <v>0.25</v>
      </c>
      <c r="V53" s="15">
        <v>0.15</v>
      </c>
      <c r="W53" s="15">
        <v>1</v>
      </c>
      <c r="X53" s="15">
        <v>0</v>
      </c>
      <c r="Y53" s="15">
        <v>0.25</v>
      </c>
      <c r="Z53" s="15">
        <v>0</v>
      </c>
      <c r="AA53" s="15">
        <v>0.25</v>
      </c>
      <c r="AB53" s="52">
        <f t="shared" si="8"/>
        <v>-4.6051701859880909</v>
      </c>
      <c r="AC53" s="21">
        <f t="shared" si="8"/>
        <v>-2.2514165353719555</v>
      </c>
      <c r="AD53" s="21" t="str">
        <f t="shared" si="8"/>
        <v>na</v>
      </c>
      <c r="AE53" s="21">
        <f t="shared" si="8"/>
        <v>-3.4594937006934927</v>
      </c>
      <c r="AF53" s="21">
        <f t="shared" si="8"/>
        <v>-1.8844894826629741</v>
      </c>
      <c r="AG53" s="21">
        <f t="shared" si="8"/>
        <v>-7.0009497398042049</v>
      </c>
      <c r="AH53" s="21" t="str">
        <f t="shared" si="8"/>
        <v>na</v>
      </c>
      <c r="AI53" s="21">
        <f t="shared" si="8"/>
        <v>-1.4468350775901282</v>
      </c>
      <c r="AJ53" s="21" t="str">
        <f t="shared" si="8"/>
        <v>na</v>
      </c>
      <c r="AK53" s="21">
        <f t="shared" si="8"/>
        <v>-2.1096310349219185</v>
      </c>
      <c r="AL53" s="52">
        <f t="shared" si="9"/>
        <v>0.91477840221002449</v>
      </c>
      <c r="AM53" s="21">
        <f t="shared" si="9"/>
        <v>0.21864333168871694</v>
      </c>
      <c r="AN53" s="21" t="str">
        <f t="shared" si="9"/>
        <v>na</v>
      </c>
      <c r="AO53" s="21">
        <f t="shared" si="9"/>
        <v>0.51623758683671483</v>
      </c>
      <c r="AP53" s="21">
        <f t="shared" si="9"/>
        <v>0.1531834934552681</v>
      </c>
      <c r="AQ53" s="21">
        <f t="shared" si="9"/>
        <v>2.114162928992489</v>
      </c>
      <c r="AR53" s="21" t="str">
        <f t="shared" si="9"/>
        <v>na</v>
      </c>
      <c r="AS53" s="21">
        <f t="shared" si="9"/>
        <v>9.0294769255592322E-2</v>
      </c>
      <c r="AT53" s="21" t="str">
        <f t="shared" si="9"/>
        <v>na</v>
      </c>
      <c r="AU53" s="53">
        <f t="shared" si="9"/>
        <v>0.19197184783434362</v>
      </c>
    </row>
    <row r="54" spans="1:47" ht="16.5" x14ac:dyDescent="0.35">
      <c r="A54" s="10" t="s">
        <v>114</v>
      </c>
      <c r="B54" s="48"/>
      <c r="D54">
        <v>1</v>
      </c>
      <c r="E54">
        <v>1</v>
      </c>
      <c r="F54">
        <v>1</v>
      </c>
      <c r="G54" s="49">
        <v>1</v>
      </c>
      <c r="H54" t="s">
        <v>245</v>
      </c>
      <c r="I54" t="s">
        <v>246</v>
      </c>
      <c r="J54" s="19">
        <v>2</v>
      </c>
      <c r="K54" s="34"/>
      <c r="L54" s="21">
        <v>10.467093534457627</v>
      </c>
      <c r="M54" s="61">
        <v>127.37400000000001</v>
      </c>
      <c r="N54" s="21">
        <v>3.2898461538461543</v>
      </c>
      <c r="O54" s="21">
        <v>4.5159994020909737</v>
      </c>
      <c r="P54" s="21">
        <f t="shared" si="6"/>
        <v>0.31430369309455342</v>
      </c>
      <c r="Q54" s="21">
        <f t="shared" si="7"/>
        <v>0.43144731507598777</v>
      </c>
      <c r="R54" s="23">
        <v>1</v>
      </c>
      <c r="S54">
        <v>1</v>
      </c>
      <c r="T54">
        <v>0.25</v>
      </c>
      <c r="U54">
        <v>0.375</v>
      </c>
      <c r="V54">
        <v>0.25</v>
      </c>
      <c r="W54">
        <v>1</v>
      </c>
      <c r="X54">
        <v>0</v>
      </c>
      <c r="Y54">
        <v>0.25</v>
      </c>
      <c r="Z54">
        <v>0</v>
      </c>
      <c r="AA54">
        <v>0.25</v>
      </c>
      <c r="AB54" s="52">
        <f t="shared" si="8"/>
        <v>-1.1573955850263522</v>
      </c>
      <c r="AC54" s="21">
        <f t="shared" si="8"/>
        <v>-2.2633513662737554</v>
      </c>
      <c r="AD54" s="21">
        <f t="shared" si="8"/>
        <v>-0.84174224365552885</v>
      </c>
      <c r="AE54" s="21">
        <f t="shared" si="8"/>
        <v>-1.3041872202004261</v>
      </c>
      <c r="AF54" s="21">
        <f t="shared" si="8"/>
        <v>-0.78936634231203817</v>
      </c>
      <c r="AG54" s="21">
        <f t="shared" si="8"/>
        <v>-1.7595154994477613</v>
      </c>
      <c r="AH54" s="21" t="str">
        <f t="shared" si="8"/>
        <v>na</v>
      </c>
      <c r="AI54" s="21">
        <f t="shared" si="8"/>
        <v>-0.36362619912705318</v>
      </c>
      <c r="AJ54" s="21" t="str">
        <f t="shared" si="8"/>
        <v>na</v>
      </c>
      <c r="AK54" s="21">
        <f t="shared" si="8"/>
        <v>-0.53020356409028424</v>
      </c>
      <c r="AL54" s="52">
        <f t="shared" si="9"/>
        <v>1.8843283113728604</v>
      </c>
      <c r="AM54" s="21">
        <f t="shared" si="9"/>
        <v>7.2060436756895951</v>
      </c>
      <c r="AN54" s="21">
        <f t="shared" si="9"/>
        <v>0.99666952006498399</v>
      </c>
      <c r="AO54" s="21">
        <f t="shared" si="9"/>
        <v>2.3926149440372919</v>
      </c>
      <c r="AP54" s="21">
        <f t="shared" si="9"/>
        <v>0.87649640629241388</v>
      </c>
      <c r="AQ54" s="21">
        <f t="shared" si="9"/>
        <v>4.3549093991846126</v>
      </c>
      <c r="AR54" s="21" t="str">
        <f t="shared" si="9"/>
        <v>na</v>
      </c>
      <c r="AS54" s="21">
        <f t="shared" si="9"/>
        <v>0.18599585393154994</v>
      </c>
      <c r="AT54" s="21" t="str">
        <f t="shared" si="9"/>
        <v>na</v>
      </c>
      <c r="AU54" s="53">
        <f t="shared" si="9"/>
        <v>0.39543783170534974</v>
      </c>
    </row>
    <row r="55" spans="1:47" ht="16.5" x14ac:dyDescent="0.35">
      <c r="A55" s="1" t="s">
        <v>86</v>
      </c>
      <c r="B55" s="48"/>
      <c r="G55" s="49">
        <v>1</v>
      </c>
      <c r="H55" t="s">
        <v>245</v>
      </c>
      <c r="I55" t="s">
        <v>246</v>
      </c>
      <c r="J55" s="19">
        <v>37</v>
      </c>
      <c r="K55" s="34"/>
      <c r="L55" s="21">
        <v>6.2036997258563209E-2</v>
      </c>
      <c r="M55" s="61">
        <v>127.37400000000001</v>
      </c>
      <c r="N55" s="21">
        <v>0</v>
      </c>
      <c r="O55" s="21">
        <v>0</v>
      </c>
      <c r="P55" s="21">
        <f t="shared" si="6"/>
        <v>0.01</v>
      </c>
      <c r="Q55" s="21">
        <f t="shared" si="7"/>
        <v>0.01</v>
      </c>
      <c r="R55" s="25">
        <v>1</v>
      </c>
      <c r="S55" s="3">
        <v>0.25</v>
      </c>
      <c r="T55" s="3">
        <v>0</v>
      </c>
      <c r="U55" s="3">
        <v>0.25</v>
      </c>
      <c r="V55" s="3">
        <v>0.25</v>
      </c>
      <c r="W55" s="3">
        <v>1</v>
      </c>
      <c r="X55" s="3">
        <v>0</v>
      </c>
      <c r="Y55" s="3">
        <v>0</v>
      </c>
      <c r="Z55" s="3">
        <v>0</v>
      </c>
      <c r="AA55" s="3">
        <v>0</v>
      </c>
      <c r="AB55" s="52">
        <f t="shared" si="8"/>
        <v>-4.6051701859880909</v>
      </c>
      <c r="AC55" s="21">
        <f t="shared" si="8"/>
        <v>-2.2514165353719555</v>
      </c>
      <c r="AD55" s="21" t="str">
        <f t="shared" si="8"/>
        <v>na</v>
      </c>
      <c r="AE55" s="21">
        <f t="shared" si="8"/>
        <v>-3.4594937006934927</v>
      </c>
      <c r="AF55" s="21">
        <f t="shared" si="8"/>
        <v>-3.1408158044382901</v>
      </c>
      <c r="AG55" s="21">
        <f t="shared" si="8"/>
        <v>-7.0009497398042049</v>
      </c>
      <c r="AH55" s="21" t="str">
        <f t="shared" si="8"/>
        <v>na</v>
      </c>
      <c r="AI55" s="21" t="str">
        <f t="shared" si="8"/>
        <v>na</v>
      </c>
      <c r="AJ55" s="21" t="str">
        <f t="shared" si="8"/>
        <v>na</v>
      </c>
      <c r="AK55" s="21" t="str">
        <f t="shared" si="8"/>
        <v>na</v>
      </c>
      <c r="AL55" s="52">
        <f t="shared" si="9"/>
        <v>1</v>
      </c>
      <c r="AM55" s="21">
        <f t="shared" si="9"/>
        <v>0.23901234567901236</v>
      </c>
      <c r="AN55" s="21" t="str">
        <f t="shared" si="9"/>
        <v>na</v>
      </c>
      <c r="AO55" s="21">
        <f t="shared" si="9"/>
        <v>0.56433075550267697</v>
      </c>
      <c r="AP55" s="21">
        <f t="shared" si="9"/>
        <v>0.46515057965340822</v>
      </c>
      <c r="AQ55" s="21">
        <f t="shared" si="9"/>
        <v>2.3111202930511441</v>
      </c>
      <c r="AR55" s="21" t="str">
        <f t="shared" si="9"/>
        <v>na</v>
      </c>
      <c r="AS55" s="21" t="str">
        <f t="shared" si="9"/>
        <v>na</v>
      </c>
      <c r="AT55" s="21" t="str">
        <f t="shared" si="9"/>
        <v>na</v>
      </c>
      <c r="AU55" s="53" t="str">
        <f t="shared" si="9"/>
        <v>na</v>
      </c>
    </row>
    <row r="56" spans="1:47" ht="16.5" x14ac:dyDescent="0.35">
      <c r="A56" s="1" t="s">
        <v>87</v>
      </c>
      <c r="B56" s="48"/>
      <c r="C56">
        <v>1</v>
      </c>
      <c r="E56">
        <v>1</v>
      </c>
      <c r="F56">
        <v>1</v>
      </c>
      <c r="G56" s="49">
        <v>1</v>
      </c>
      <c r="H56" t="s">
        <v>245</v>
      </c>
      <c r="I56" t="s">
        <v>246</v>
      </c>
      <c r="J56" s="19">
        <v>3</v>
      </c>
      <c r="K56" s="34"/>
      <c r="L56" s="21">
        <v>96.499792969907787</v>
      </c>
      <c r="M56" s="61">
        <v>127.37400000000001</v>
      </c>
      <c r="N56" s="21">
        <v>0</v>
      </c>
      <c r="O56" s="21">
        <v>0</v>
      </c>
      <c r="P56" s="21">
        <f t="shared" si="6"/>
        <v>0.01</v>
      </c>
      <c r="Q56" s="21">
        <f t="shared" si="7"/>
        <v>0.01</v>
      </c>
      <c r="R56" s="25">
        <v>1</v>
      </c>
      <c r="S56" s="3">
        <v>1</v>
      </c>
      <c r="T56" s="3">
        <v>0.125</v>
      </c>
      <c r="U56" s="3">
        <v>0.25</v>
      </c>
      <c r="V56" s="3">
        <v>1</v>
      </c>
      <c r="W56" s="3">
        <v>0.1</v>
      </c>
      <c r="X56" s="3">
        <v>0</v>
      </c>
      <c r="Y56" s="3">
        <v>0</v>
      </c>
      <c r="Z56" s="3">
        <v>0</v>
      </c>
      <c r="AA56" s="3">
        <v>0</v>
      </c>
      <c r="AB56" s="52">
        <f t="shared" si="8"/>
        <v>-4.6051701859880909</v>
      </c>
      <c r="AC56" s="21">
        <f t="shared" si="8"/>
        <v>-9.0056661414878221</v>
      </c>
      <c r="AD56" s="21">
        <f t="shared" si="8"/>
        <v>-1.6746073403593058</v>
      </c>
      <c r="AE56" s="21">
        <f t="shared" si="8"/>
        <v>-3.4594937006934927</v>
      </c>
      <c r="AF56" s="21">
        <f t="shared" si="8"/>
        <v>-12.56326321775316</v>
      </c>
      <c r="AG56" s="21">
        <f t="shared" si="8"/>
        <v>-0.70009497398042053</v>
      </c>
      <c r="AH56" s="21" t="str">
        <f t="shared" si="8"/>
        <v>na</v>
      </c>
      <c r="AI56" s="21" t="str">
        <f t="shared" si="8"/>
        <v>na</v>
      </c>
      <c r="AJ56" s="21" t="str">
        <f t="shared" si="8"/>
        <v>na</v>
      </c>
      <c r="AK56" s="21" t="str">
        <f t="shared" si="8"/>
        <v>na</v>
      </c>
      <c r="AL56" s="52">
        <f t="shared" si="9"/>
        <v>1</v>
      </c>
      <c r="AM56" s="21">
        <f t="shared" si="9"/>
        <v>3.8241975308641978</v>
      </c>
      <c r="AN56" s="21">
        <f t="shared" si="9"/>
        <v>0.13223140495867769</v>
      </c>
      <c r="AO56" s="21">
        <f t="shared" si="9"/>
        <v>0.56433075550267697</v>
      </c>
      <c r="AP56" s="21">
        <f t="shared" si="9"/>
        <v>7.4424092744545316</v>
      </c>
      <c r="AQ56" s="21">
        <f t="shared" si="9"/>
        <v>2.3111202930511443E-2</v>
      </c>
      <c r="AR56" s="21" t="str">
        <f t="shared" si="9"/>
        <v>na</v>
      </c>
      <c r="AS56" s="21" t="str">
        <f t="shared" si="9"/>
        <v>na</v>
      </c>
      <c r="AT56" s="21" t="str">
        <f t="shared" si="9"/>
        <v>na</v>
      </c>
      <c r="AU56" s="53" t="str">
        <f t="shared" si="9"/>
        <v>na</v>
      </c>
    </row>
    <row r="57" spans="1:47" ht="16.5" x14ac:dyDescent="0.35">
      <c r="A57" s="1" t="s">
        <v>236</v>
      </c>
      <c r="B57" s="48">
        <v>1</v>
      </c>
      <c r="C57">
        <v>1</v>
      </c>
      <c r="G57" s="49"/>
      <c r="H57" t="s">
        <v>245</v>
      </c>
      <c r="I57" t="s">
        <v>246</v>
      </c>
      <c r="J57" s="19">
        <v>45</v>
      </c>
      <c r="K57" s="34"/>
      <c r="L57" s="21">
        <v>2.9170468324970402</v>
      </c>
      <c r="M57" s="61">
        <v>127.37400000000001</v>
      </c>
      <c r="N57" s="21">
        <v>0.87762393162393171</v>
      </c>
      <c r="O57" s="21">
        <v>1.6228322093047545</v>
      </c>
      <c r="P57" s="21">
        <f t="shared" si="6"/>
        <v>0.30086041877931424</v>
      </c>
      <c r="Q57" s="21">
        <f t="shared" si="7"/>
        <v>0.55632710151437081</v>
      </c>
      <c r="R57" s="25">
        <v>1</v>
      </c>
      <c r="S57" s="3">
        <v>0.25</v>
      </c>
      <c r="T57" s="3">
        <v>0.25</v>
      </c>
      <c r="U57" s="3">
        <v>0.375</v>
      </c>
      <c r="V57" s="3">
        <v>0.1</v>
      </c>
      <c r="W57" s="3">
        <v>1</v>
      </c>
      <c r="X57" s="3">
        <v>0</v>
      </c>
      <c r="Y57" s="3">
        <v>0.25</v>
      </c>
      <c r="Z57" s="3">
        <v>0</v>
      </c>
      <c r="AA57" s="3">
        <v>0.25</v>
      </c>
      <c r="AB57" s="52">
        <f t="shared" si="8"/>
        <v>-1.201108846772611</v>
      </c>
      <c r="AC57" s="21">
        <f t="shared" si="8"/>
        <v>-0.5872087695332765</v>
      </c>
      <c r="AD57" s="21">
        <f t="shared" si="8"/>
        <v>-0.87353370674371711</v>
      </c>
      <c r="AE57" s="21">
        <f t="shared" si="8"/>
        <v>-1.3534446029486493</v>
      </c>
      <c r="AF57" s="21">
        <f t="shared" si="8"/>
        <v>-0.32767185545258121</v>
      </c>
      <c r="AG57" s="21">
        <f t="shared" si="8"/>
        <v>-1.8259700138497736</v>
      </c>
      <c r="AH57" s="21" t="str">
        <f t="shared" si="8"/>
        <v>na</v>
      </c>
      <c r="AI57" s="21">
        <f t="shared" si="8"/>
        <v>-0.3773598675684065</v>
      </c>
      <c r="AJ57" s="21" t="str">
        <f t="shared" si="8"/>
        <v>na</v>
      </c>
      <c r="AK57" s="21">
        <f t="shared" si="8"/>
        <v>-0.55022863371706199</v>
      </c>
      <c r="AL57" s="52">
        <f t="shared" si="9"/>
        <v>3.4192458062226629</v>
      </c>
      <c r="AM57" s="21">
        <f t="shared" si="9"/>
        <v>0.81724196059840437</v>
      </c>
      <c r="AN57" s="21">
        <f t="shared" si="9"/>
        <v>1.8085267074235574</v>
      </c>
      <c r="AO57" s="21">
        <f t="shared" si="9"/>
        <v>4.3415675304187396</v>
      </c>
      <c r="AP57" s="21">
        <f t="shared" si="9"/>
        <v>0.25447426699871312</v>
      </c>
      <c r="AQ57" s="21">
        <f t="shared" si="9"/>
        <v>7.9022883696912167</v>
      </c>
      <c r="AR57" s="21" t="str">
        <f t="shared" si="9"/>
        <v>na</v>
      </c>
      <c r="AS57" s="21">
        <f t="shared" si="9"/>
        <v>0.33750251465834596</v>
      </c>
      <c r="AT57" s="21" t="str">
        <f t="shared" si="9"/>
        <v>na</v>
      </c>
      <c r="AU57" s="53">
        <f t="shared" si="9"/>
        <v>0.71754966452486446</v>
      </c>
    </row>
    <row r="58" spans="1:47" ht="16.5" x14ac:dyDescent="0.35">
      <c r="A58" s="1" t="s">
        <v>63</v>
      </c>
      <c r="B58" s="48"/>
      <c r="C58">
        <v>1</v>
      </c>
      <c r="E58">
        <v>1</v>
      </c>
      <c r="G58" s="49">
        <v>1</v>
      </c>
      <c r="H58" t="s">
        <v>245</v>
      </c>
      <c r="I58" t="s">
        <v>246</v>
      </c>
      <c r="J58" s="19">
        <v>6</v>
      </c>
      <c r="K58" s="34"/>
      <c r="L58" s="21">
        <v>78.976909098428251</v>
      </c>
      <c r="M58" s="61">
        <v>127.37400000000001</v>
      </c>
      <c r="N58" s="21">
        <v>1.7264957264957265E-2</v>
      </c>
      <c r="O58" s="21">
        <v>0.12850037379957999</v>
      </c>
      <c r="P58" s="21">
        <f t="shared" si="6"/>
        <v>0.01</v>
      </c>
      <c r="Q58" s="21">
        <f t="shared" si="7"/>
        <v>1.6270625840703776E-3</v>
      </c>
      <c r="R58" s="25">
        <v>1</v>
      </c>
      <c r="S58" s="3">
        <v>0</v>
      </c>
      <c r="T58" s="3">
        <v>0.25</v>
      </c>
      <c r="U58" s="3">
        <v>0.25</v>
      </c>
      <c r="V58" s="3">
        <v>0.15</v>
      </c>
      <c r="W58" s="3">
        <v>1</v>
      </c>
      <c r="X58" s="3">
        <v>0</v>
      </c>
      <c r="Y58" s="3">
        <v>1</v>
      </c>
      <c r="Z58" s="3">
        <v>0</v>
      </c>
      <c r="AA58" s="3">
        <v>0.25</v>
      </c>
      <c r="AB58" s="52">
        <f t="shared" si="8"/>
        <v>-4.6051701859880909</v>
      </c>
      <c r="AC58" s="21" t="str">
        <f t="shared" si="8"/>
        <v>na</v>
      </c>
      <c r="AD58" s="21">
        <f t="shared" si="8"/>
        <v>-3.3492146807186116</v>
      </c>
      <c r="AE58" s="21">
        <f t="shared" si="8"/>
        <v>-3.4594937006934927</v>
      </c>
      <c r="AF58" s="21">
        <f t="shared" si="8"/>
        <v>-1.8844894826629741</v>
      </c>
      <c r="AG58" s="21">
        <f t="shared" si="8"/>
        <v>-7.0009497398042049</v>
      </c>
      <c r="AH58" s="21" t="str">
        <f t="shared" si="8"/>
        <v>na</v>
      </c>
      <c r="AI58" s="21">
        <f t="shared" si="8"/>
        <v>-5.7873403103605128</v>
      </c>
      <c r="AJ58" s="21" t="str">
        <f t="shared" si="8"/>
        <v>na</v>
      </c>
      <c r="AK58" s="21">
        <f t="shared" si="8"/>
        <v>-2.1096310349219185</v>
      </c>
      <c r="AL58" s="52">
        <f t="shared" si="9"/>
        <v>2.6473326524817747E-2</v>
      </c>
      <c r="AM58" s="21" t="str">
        <f t="shared" si="9"/>
        <v>na</v>
      </c>
      <c r="AN58" s="21">
        <f t="shared" si="9"/>
        <v>1.4002420641225918E-2</v>
      </c>
      <c r="AO58" s="21">
        <f t="shared" si="9"/>
        <v>1.4939712358419458E-2</v>
      </c>
      <c r="AP58" s="21">
        <f t="shared" si="9"/>
        <v>4.4330699442142523E-3</v>
      </c>
      <c r="AQ58" s="21">
        <f t="shared" si="9"/>
        <v>6.1183042156075416E-2</v>
      </c>
      <c r="AR58" s="21" t="str">
        <f t="shared" si="9"/>
        <v>na</v>
      </c>
      <c r="AS58" s="21">
        <f t="shared" si="9"/>
        <v>4.1809520718221874E-2</v>
      </c>
      <c r="AT58" s="21" t="str">
        <f t="shared" si="9"/>
        <v>na</v>
      </c>
      <c r="AU58" s="53">
        <f t="shared" si="9"/>
        <v>5.5555896368051716E-3</v>
      </c>
    </row>
    <row r="59" spans="1:47" ht="16.5" x14ac:dyDescent="0.35">
      <c r="A59" s="1" t="s">
        <v>64</v>
      </c>
      <c r="B59" s="48">
        <v>1</v>
      </c>
      <c r="D59">
        <v>1</v>
      </c>
      <c r="F59">
        <v>1</v>
      </c>
      <c r="G59" s="49"/>
      <c r="H59" t="s">
        <v>245</v>
      </c>
      <c r="I59" t="s">
        <v>246</v>
      </c>
      <c r="J59" s="19">
        <v>18</v>
      </c>
      <c r="K59" s="34"/>
      <c r="L59" s="21">
        <v>3.9378338375163708</v>
      </c>
      <c r="M59" s="61">
        <v>127.37400000000001</v>
      </c>
      <c r="N59" s="21">
        <v>0</v>
      </c>
      <c r="O59" s="21">
        <v>0</v>
      </c>
      <c r="P59" s="21">
        <f t="shared" si="6"/>
        <v>0.01</v>
      </c>
      <c r="Q59" s="21">
        <f t="shared" si="7"/>
        <v>0.01</v>
      </c>
      <c r="R59" s="25">
        <v>1</v>
      </c>
      <c r="S59">
        <v>0.25</v>
      </c>
      <c r="T59">
        <v>0</v>
      </c>
      <c r="U59">
        <v>0.25</v>
      </c>
      <c r="V59">
        <v>0.375</v>
      </c>
      <c r="W59">
        <v>1</v>
      </c>
      <c r="X59">
        <v>0</v>
      </c>
      <c r="Y59">
        <v>1</v>
      </c>
      <c r="Z59">
        <v>0</v>
      </c>
      <c r="AA59">
        <v>0</v>
      </c>
      <c r="AB59" s="52">
        <f t="shared" si="8"/>
        <v>-4.6051701859880909</v>
      </c>
      <c r="AC59" s="21">
        <f t="shared" si="8"/>
        <v>-2.2514165353719555</v>
      </c>
      <c r="AD59" s="21" t="str">
        <f t="shared" si="8"/>
        <v>na</v>
      </c>
      <c r="AE59" s="21">
        <f t="shared" si="8"/>
        <v>-3.4594937006934927</v>
      </c>
      <c r="AF59" s="21">
        <f t="shared" si="8"/>
        <v>-4.7112237066574352</v>
      </c>
      <c r="AG59" s="21">
        <f t="shared" si="8"/>
        <v>-7.0009497398042049</v>
      </c>
      <c r="AH59" s="21" t="str">
        <f t="shared" si="8"/>
        <v>na</v>
      </c>
      <c r="AI59" s="21">
        <f t="shared" si="8"/>
        <v>-5.7873403103605128</v>
      </c>
      <c r="AJ59" s="21" t="str">
        <f t="shared" si="8"/>
        <v>na</v>
      </c>
      <c r="AK59" s="21" t="str">
        <f t="shared" si="8"/>
        <v>na</v>
      </c>
      <c r="AL59" s="52">
        <f t="shared" si="9"/>
        <v>1</v>
      </c>
      <c r="AM59" s="21">
        <f t="shared" si="9"/>
        <v>0.23901234567901236</v>
      </c>
      <c r="AN59" s="21" t="str">
        <f t="shared" si="9"/>
        <v>na</v>
      </c>
      <c r="AO59" s="21">
        <f t="shared" si="9"/>
        <v>0.56433075550267697</v>
      </c>
      <c r="AP59" s="21">
        <f t="shared" si="9"/>
        <v>1.0465888042201685</v>
      </c>
      <c r="AQ59" s="21">
        <f t="shared" si="9"/>
        <v>2.3111202930511441</v>
      </c>
      <c r="AR59" s="21" t="str">
        <f t="shared" si="9"/>
        <v>na</v>
      </c>
      <c r="AS59" s="21">
        <f t="shared" si="9"/>
        <v>1.5793074088753833</v>
      </c>
      <c r="AT59" s="21" t="str">
        <f t="shared" si="9"/>
        <v>na</v>
      </c>
      <c r="AU59" s="53" t="str">
        <f t="shared" si="9"/>
        <v>na</v>
      </c>
    </row>
    <row r="60" spans="1:47" ht="16.5" x14ac:dyDescent="0.35">
      <c r="A60" s="1" t="s">
        <v>110</v>
      </c>
      <c r="B60" s="48">
        <v>1</v>
      </c>
      <c r="C60">
        <v>1</v>
      </c>
      <c r="D60">
        <v>1</v>
      </c>
      <c r="F60">
        <v>1</v>
      </c>
      <c r="G60" s="49"/>
      <c r="H60" t="s">
        <v>245</v>
      </c>
      <c r="I60" t="s">
        <v>246</v>
      </c>
      <c r="J60" s="19">
        <v>3</v>
      </c>
      <c r="K60" s="34"/>
      <c r="L60" s="21">
        <v>430.99904407826347</v>
      </c>
      <c r="M60" s="61">
        <v>127.37400000000001</v>
      </c>
      <c r="N60" s="21">
        <v>17.193555555555555</v>
      </c>
      <c r="O60" s="21">
        <v>10.7813218156586</v>
      </c>
      <c r="P60" s="21">
        <f t="shared" si="6"/>
        <v>3.9892328745939037E-2</v>
      </c>
      <c r="Q60" s="21">
        <f t="shared" si="7"/>
        <v>2.501472326630233E-2</v>
      </c>
      <c r="R60" s="23">
        <v>1</v>
      </c>
      <c r="S60" s="3">
        <v>0.125</v>
      </c>
      <c r="T60">
        <v>0.25</v>
      </c>
      <c r="U60">
        <v>0.375</v>
      </c>
      <c r="V60">
        <v>0.25</v>
      </c>
      <c r="W60">
        <v>1</v>
      </c>
      <c r="X60">
        <v>0</v>
      </c>
      <c r="Y60">
        <v>1</v>
      </c>
      <c r="Z60">
        <v>1</v>
      </c>
      <c r="AA60">
        <v>1</v>
      </c>
      <c r="AB60" s="52">
        <f t="shared" si="8"/>
        <v>-3.2215712355775685</v>
      </c>
      <c r="AC60" s="21">
        <f t="shared" si="8"/>
        <v>-0.78749519091896114</v>
      </c>
      <c r="AD60" s="21">
        <f t="shared" si="8"/>
        <v>-2.3429608986018682</v>
      </c>
      <c r="AE60" s="21">
        <f t="shared" si="8"/>
        <v>-3.6301607581386257</v>
      </c>
      <c r="AF60" s="21">
        <f t="shared" si="8"/>
        <v>-2.1971743590741606</v>
      </c>
      <c r="AG60" s="21">
        <f t="shared" si="8"/>
        <v>-4.8975515328622459</v>
      </c>
      <c r="AH60" s="21" t="str">
        <f t="shared" si="8"/>
        <v>na</v>
      </c>
      <c r="AI60" s="21">
        <f t="shared" si="8"/>
        <v>-4.0485646178905839</v>
      </c>
      <c r="AJ60" s="21">
        <f t="shared" si="8"/>
        <v>-4.3930516848785031</v>
      </c>
      <c r="AK60" s="21">
        <f t="shared" si="8"/>
        <v>-5.9032143311142029</v>
      </c>
      <c r="AL60" s="52">
        <f t="shared" si="9"/>
        <v>0.39319920111174927</v>
      </c>
      <c r="AM60" s="21">
        <f t="shared" si="9"/>
        <v>2.3494865844208228E-2</v>
      </c>
      <c r="AN60" s="21">
        <f t="shared" si="9"/>
        <v>0.20797313116654506</v>
      </c>
      <c r="AO60" s="21">
        <f t="shared" si="9"/>
        <v>0.49926240500949554</v>
      </c>
      <c r="AP60" s="21">
        <f t="shared" si="9"/>
        <v>0.1828968363163872</v>
      </c>
      <c r="AQ60" s="21">
        <f t="shared" si="9"/>
        <v>0.90873065290086164</v>
      </c>
      <c r="AR60" s="21" t="str">
        <f t="shared" si="9"/>
        <v>na</v>
      </c>
      <c r="AS60" s="21">
        <f t="shared" si="9"/>
        <v>0.62098241147966748</v>
      </c>
      <c r="AT60" s="21">
        <f t="shared" si="9"/>
        <v>0.73115553925738508</v>
      </c>
      <c r="AU60" s="53">
        <f t="shared" si="9"/>
        <v>1.3202441513188237</v>
      </c>
    </row>
    <row r="61" spans="1:47" ht="16.5" x14ac:dyDescent="0.35">
      <c r="A61" s="1" t="s">
        <v>88</v>
      </c>
      <c r="B61" s="48"/>
      <c r="E61">
        <v>1</v>
      </c>
      <c r="G61" s="49">
        <v>1</v>
      </c>
      <c r="H61" t="s">
        <v>245</v>
      </c>
      <c r="I61" t="s">
        <v>246</v>
      </c>
      <c r="J61" s="19">
        <v>5</v>
      </c>
      <c r="K61" s="34"/>
      <c r="L61" s="21">
        <v>8.4673519487560664</v>
      </c>
      <c r="M61" s="61">
        <v>127.37400000000001</v>
      </c>
      <c r="N61" s="21">
        <v>0.26280341880341884</v>
      </c>
      <c r="O61" s="21">
        <v>1.012028750688674</v>
      </c>
      <c r="P61" s="21">
        <f t="shared" si="6"/>
        <v>3.1037261754783576E-2</v>
      </c>
      <c r="Q61" s="21">
        <f t="shared" si="7"/>
        <v>0.11952128089317823</v>
      </c>
      <c r="R61" s="25">
        <v>1</v>
      </c>
      <c r="S61" s="3">
        <v>0</v>
      </c>
      <c r="T61" s="3">
        <v>0</v>
      </c>
      <c r="U61" s="3">
        <v>0.25</v>
      </c>
      <c r="V61" s="3">
        <v>0.1</v>
      </c>
      <c r="W61" s="3">
        <v>1</v>
      </c>
      <c r="X61" s="3">
        <v>0</v>
      </c>
      <c r="Y61" s="3">
        <v>0.25</v>
      </c>
      <c r="Z61" s="3">
        <v>0</v>
      </c>
      <c r="AA61" s="3">
        <v>0</v>
      </c>
      <c r="AB61" s="52">
        <f t="shared" si="8"/>
        <v>-3.472566804221338</v>
      </c>
      <c r="AC61" s="21" t="str">
        <f t="shared" si="8"/>
        <v>na</v>
      </c>
      <c r="AD61" s="21" t="str">
        <f t="shared" si="8"/>
        <v>na</v>
      </c>
      <c r="AE61" s="21">
        <f t="shared" si="8"/>
        <v>-2.6086599407321271</v>
      </c>
      <c r="AF61" s="21">
        <f t="shared" si="8"/>
        <v>-0.94734329114275651</v>
      </c>
      <c r="AG61" s="21">
        <f t="shared" si="8"/>
        <v>-5.2791242630808091</v>
      </c>
      <c r="AH61" s="21" t="str">
        <f t="shared" si="8"/>
        <v>na</v>
      </c>
      <c r="AI61" s="21">
        <f t="shared" si="8"/>
        <v>-1.090997999793677</v>
      </c>
      <c r="AJ61" s="21" t="str">
        <f t="shared" si="8"/>
        <v>na</v>
      </c>
      <c r="AK61" s="21" t="str">
        <f t="shared" si="8"/>
        <v>na</v>
      </c>
      <c r="AL61" s="52">
        <f t="shared" si="9"/>
        <v>14.829403415013342</v>
      </c>
      <c r="AM61" s="21" t="str">
        <f t="shared" si="9"/>
        <v>na</v>
      </c>
      <c r="AN61" s="21" t="str">
        <f t="shared" si="9"/>
        <v>na</v>
      </c>
      <c r="AO61" s="21">
        <f t="shared" si="9"/>
        <v>8.3686884328484581</v>
      </c>
      <c r="AP61" s="21">
        <f t="shared" si="9"/>
        <v>1.1036648951052301</v>
      </c>
      <c r="AQ61" s="21">
        <f t="shared" si="9"/>
        <v>34.272535166279269</v>
      </c>
      <c r="AR61" s="21" t="str">
        <f t="shared" si="9"/>
        <v>na</v>
      </c>
      <c r="AS61" s="21">
        <f t="shared" si="9"/>
        <v>1.4637616676582801</v>
      </c>
      <c r="AT61" s="21" t="str">
        <f t="shared" si="9"/>
        <v>na</v>
      </c>
      <c r="AU61" s="53" t="str">
        <f t="shared" si="9"/>
        <v>na</v>
      </c>
    </row>
    <row r="62" spans="1:47" ht="16.5" x14ac:dyDescent="0.35">
      <c r="A62" s="1" t="s">
        <v>65</v>
      </c>
      <c r="B62" s="48">
        <v>1</v>
      </c>
      <c r="D62">
        <v>1</v>
      </c>
      <c r="E62">
        <v>1</v>
      </c>
      <c r="G62" s="49">
        <v>1</v>
      </c>
      <c r="H62" t="s">
        <v>245</v>
      </c>
      <c r="I62" t="s">
        <v>246</v>
      </c>
      <c r="J62" s="19">
        <v>29</v>
      </c>
      <c r="K62" s="34"/>
      <c r="L62" s="21">
        <v>3.4399841578119013</v>
      </c>
      <c r="M62" s="61">
        <v>127.37400000000001</v>
      </c>
      <c r="N62" s="21">
        <v>0.12276923076923078</v>
      </c>
      <c r="O62" s="21">
        <v>0.71543166098409527</v>
      </c>
      <c r="P62" s="21">
        <f t="shared" si="6"/>
        <v>3.568889423238554E-2</v>
      </c>
      <c r="Q62" s="21">
        <f t="shared" si="7"/>
        <v>0.20797527783940895</v>
      </c>
      <c r="R62" s="25">
        <v>1</v>
      </c>
      <c r="S62">
        <v>0.125</v>
      </c>
      <c r="T62">
        <v>0</v>
      </c>
      <c r="U62">
        <v>1</v>
      </c>
      <c r="V62">
        <v>1</v>
      </c>
      <c r="W62">
        <v>1</v>
      </c>
      <c r="X62">
        <v>0</v>
      </c>
      <c r="Y62">
        <v>0</v>
      </c>
      <c r="Z62">
        <v>0</v>
      </c>
      <c r="AA62">
        <v>0</v>
      </c>
      <c r="AB62" s="52">
        <f t="shared" si="8"/>
        <v>-3.3329157245213841</v>
      </c>
      <c r="AC62" s="21">
        <f t="shared" si="8"/>
        <v>-0.8147127326607827</v>
      </c>
      <c r="AD62" s="21" t="str">
        <f t="shared" si="8"/>
        <v>na</v>
      </c>
      <c r="AE62" s="21">
        <f t="shared" si="8"/>
        <v>-10.015005299049623</v>
      </c>
      <c r="AF62" s="21">
        <f t="shared" si="8"/>
        <v>-9.0924538808909325</v>
      </c>
      <c r="AG62" s="21">
        <f t="shared" si="8"/>
        <v>-5.0668215357975628</v>
      </c>
      <c r="AH62" s="21" t="str">
        <f t="shared" si="8"/>
        <v>na</v>
      </c>
      <c r="AI62" s="21" t="str">
        <f t="shared" si="8"/>
        <v>na</v>
      </c>
      <c r="AJ62" s="21" t="str">
        <f t="shared" si="8"/>
        <v>na</v>
      </c>
      <c r="AK62" s="21" t="str">
        <f t="shared" si="8"/>
        <v>na</v>
      </c>
      <c r="AL62" s="52">
        <f t="shared" si="9"/>
        <v>33.959183673469376</v>
      </c>
      <c r="AM62" s="21">
        <f t="shared" si="9"/>
        <v>2.0291660367850834</v>
      </c>
      <c r="AN62" s="21" t="str">
        <f t="shared" si="9"/>
        <v>na</v>
      </c>
      <c r="AO62" s="21">
        <f t="shared" si="9"/>
        <v>306.62738845925031</v>
      </c>
      <c r="AP62" s="21">
        <f t="shared" si="9"/>
        <v>252.7381435243334</v>
      </c>
      <c r="AQ62" s="21">
        <f t="shared" si="9"/>
        <v>78.483758523206177</v>
      </c>
      <c r="AR62" s="21" t="str">
        <f t="shared" si="9"/>
        <v>na</v>
      </c>
      <c r="AS62" s="21" t="str">
        <f t="shared" si="9"/>
        <v>na</v>
      </c>
      <c r="AT62" s="21" t="str">
        <f t="shared" si="9"/>
        <v>na</v>
      </c>
      <c r="AU62" s="53" t="str">
        <f t="shared" si="9"/>
        <v>na</v>
      </c>
    </row>
    <row r="63" spans="1:47" ht="16.5" x14ac:dyDescent="0.35">
      <c r="A63" s="1" t="s">
        <v>111</v>
      </c>
      <c r="B63" s="48"/>
      <c r="D63">
        <v>1</v>
      </c>
      <c r="E63">
        <v>1</v>
      </c>
      <c r="G63" s="49">
        <v>1</v>
      </c>
      <c r="H63" t="s">
        <v>245</v>
      </c>
      <c r="I63" t="s">
        <v>246</v>
      </c>
      <c r="J63" s="19">
        <v>4</v>
      </c>
      <c r="K63" s="34"/>
      <c r="L63" s="21">
        <v>4.0042706938339299</v>
      </c>
      <c r="M63" s="61">
        <v>127.37400000000001</v>
      </c>
      <c r="N63" s="21">
        <v>0</v>
      </c>
      <c r="O63" s="21">
        <v>0</v>
      </c>
      <c r="P63" s="21">
        <f t="shared" si="6"/>
        <v>0.01</v>
      </c>
      <c r="Q63" s="21">
        <f t="shared" si="7"/>
        <v>0.01</v>
      </c>
      <c r="R63" s="23">
        <v>0</v>
      </c>
      <c r="S63" s="12">
        <v>0.25</v>
      </c>
      <c r="T63" s="12">
        <v>0</v>
      </c>
      <c r="U63" s="12">
        <v>0.125</v>
      </c>
      <c r="V63" s="12">
        <v>0.05</v>
      </c>
      <c r="W63" s="12">
        <v>1</v>
      </c>
      <c r="X63" s="12">
        <v>0</v>
      </c>
      <c r="Y63">
        <v>1</v>
      </c>
      <c r="Z63">
        <v>0</v>
      </c>
      <c r="AA63">
        <v>0.125</v>
      </c>
      <c r="AB63" s="52" t="str">
        <f t="shared" si="8"/>
        <v>na</v>
      </c>
      <c r="AC63" s="21">
        <f t="shared" si="8"/>
        <v>-2.2514165353719555</v>
      </c>
      <c r="AD63" s="21" t="str">
        <f t="shared" si="8"/>
        <v>na</v>
      </c>
      <c r="AE63" s="21">
        <f t="shared" si="8"/>
        <v>-1.7297468503467464</v>
      </c>
      <c r="AF63" s="21">
        <f t="shared" si="8"/>
        <v>-0.62816316088765811</v>
      </c>
      <c r="AG63" s="21">
        <f t="shared" si="8"/>
        <v>-7.0009497398042049</v>
      </c>
      <c r="AH63" s="21" t="str">
        <f t="shared" si="8"/>
        <v>na</v>
      </c>
      <c r="AI63" s="21">
        <f t="shared" si="8"/>
        <v>-5.7873403103605128</v>
      </c>
      <c r="AJ63" s="21" t="str">
        <f t="shared" si="8"/>
        <v>na</v>
      </c>
      <c r="AK63" s="21">
        <f t="shared" si="8"/>
        <v>-1.0548155174609593</v>
      </c>
      <c r="AL63" s="52" t="str">
        <f t="shared" si="9"/>
        <v>na</v>
      </c>
      <c r="AM63" s="21">
        <f t="shared" si="9"/>
        <v>0.23901234567901236</v>
      </c>
      <c r="AN63" s="21" t="str">
        <f t="shared" si="9"/>
        <v>na</v>
      </c>
      <c r="AO63" s="21">
        <f t="shared" si="9"/>
        <v>0.14108268887566924</v>
      </c>
      <c r="AP63" s="21">
        <f t="shared" si="9"/>
        <v>1.8606023186136331E-2</v>
      </c>
      <c r="AQ63" s="21">
        <f t="shared" si="9"/>
        <v>2.3111202930511441</v>
      </c>
      <c r="AR63" s="21" t="str">
        <f t="shared" si="9"/>
        <v>na</v>
      </c>
      <c r="AS63" s="21">
        <f t="shared" si="9"/>
        <v>1.5793074088753833</v>
      </c>
      <c r="AT63" s="21" t="str">
        <f t="shared" si="9"/>
        <v>na</v>
      </c>
      <c r="AU63" s="53">
        <f t="shared" si="9"/>
        <v>5.2464030460971874E-2</v>
      </c>
    </row>
    <row r="64" spans="1:47" ht="16.5" x14ac:dyDescent="0.35">
      <c r="A64" s="28" t="s">
        <v>18</v>
      </c>
      <c r="B64" s="48">
        <v>1</v>
      </c>
      <c r="C64">
        <v>1</v>
      </c>
      <c r="G64" s="49"/>
      <c r="H64" t="s">
        <v>245</v>
      </c>
      <c r="I64" t="s">
        <v>246</v>
      </c>
      <c r="J64" s="19">
        <v>31</v>
      </c>
      <c r="K64" s="34"/>
      <c r="L64" s="21">
        <v>21.874358075178094</v>
      </c>
      <c r="M64" s="61">
        <v>127.37400000000001</v>
      </c>
      <c r="N64" s="21">
        <v>3.4529914529914531E-2</v>
      </c>
      <c r="O64" s="21">
        <v>0.25700074759915997</v>
      </c>
      <c r="P64" s="21">
        <f t="shared" si="6"/>
        <v>0.01</v>
      </c>
      <c r="Q64" s="21">
        <f t="shared" si="7"/>
        <v>1.174895037906467E-2</v>
      </c>
      <c r="R64" s="25">
        <v>0</v>
      </c>
      <c r="S64" s="12">
        <v>0</v>
      </c>
      <c r="T64" s="12">
        <v>0</v>
      </c>
      <c r="U64" s="12">
        <v>0.125</v>
      </c>
      <c r="V64" s="12">
        <v>0.05</v>
      </c>
      <c r="W64" s="13">
        <v>1</v>
      </c>
      <c r="X64" s="13">
        <v>0</v>
      </c>
      <c r="Y64">
        <v>1</v>
      </c>
      <c r="Z64">
        <v>0</v>
      </c>
      <c r="AA64">
        <v>0</v>
      </c>
      <c r="AB64" s="52" t="str">
        <f t="shared" si="8"/>
        <v>na</v>
      </c>
      <c r="AC64" s="21" t="str">
        <f t="shared" si="8"/>
        <v>na</v>
      </c>
      <c r="AD64" s="21" t="str">
        <f t="shared" si="8"/>
        <v>na</v>
      </c>
      <c r="AE64" s="21">
        <f t="shared" si="8"/>
        <v>-1.7297468503467464</v>
      </c>
      <c r="AF64" s="21">
        <f t="shared" si="8"/>
        <v>-0.62816316088765811</v>
      </c>
      <c r="AG64" s="21">
        <f t="shared" si="8"/>
        <v>-7.0009497398042049</v>
      </c>
      <c r="AH64" s="21" t="str">
        <f t="shared" si="8"/>
        <v>na</v>
      </c>
      <c r="AI64" s="21">
        <f t="shared" si="8"/>
        <v>-5.7873403103605128</v>
      </c>
      <c r="AJ64" s="21" t="str">
        <f t="shared" si="8"/>
        <v>na</v>
      </c>
      <c r="AK64" s="21" t="str">
        <f t="shared" si="8"/>
        <v>na</v>
      </c>
      <c r="AL64" s="52" t="str">
        <f t="shared" si="9"/>
        <v>na</v>
      </c>
      <c r="AM64" s="21" t="str">
        <f t="shared" si="9"/>
        <v>na</v>
      </c>
      <c r="AN64" s="21" t="str">
        <f t="shared" si="9"/>
        <v>na</v>
      </c>
      <c r="AO64" s="21">
        <f t="shared" si="9"/>
        <v>0.19474748929747832</v>
      </c>
      <c r="AP64" s="21">
        <f t="shared" si="9"/>
        <v>2.5683351587549832E-2</v>
      </c>
      <c r="AQ64" s="21">
        <f t="shared" si="9"/>
        <v>3.190220416998184</v>
      </c>
      <c r="AR64" s="21" t="str">
        <f t="shared" si="9"/>
        <v>na</v>
      </c>
      <c r="AS64" s="21">
        <f t="shared" si="9"/>
        <v>2.180041755359746</v>
      </c>
      <c r="AT64" s="21" t="str">
        <f t="shared" si="9"/>
        <v>na</v>
      </c>
      <c r="AU64" s="53" t="str">
        <f t="shared" si="9"/>
        <v>na</v>
      </c>
    </row>
    <row r="65" spans="1:47" ht="16.5" x14ac:dyDescent="0.35">
      <c r="A65" s="28" t="s">
        <v>66</v>
      </c>
      <c r="B65" s="48">
        <v>1</v>
      </c>
      <c r="C65">
        <v>1</v>
      </c>
      <c r="E65">
        <v>1</v>
      </c>
      <c r="G65" s="49"/>
      <c r="H65" t="s">
        <v>245</v>
      </c>
      <c r="I65" t="s">
        <v>246</v>
      </c>
      <c r="J65" s="19">
        <v>29</v>
      </c>
      <c r="K65" s="34"/>
      <c r="L65" s="21">
        <v>0.5659794816334538</v>
      </c>
      <c r="M65" s="61">
        <v>127.37400000000001</v>
      </c>
      <c r="N65" s="21">
        <v>7.864957264957266E-2</v>
      </c>
      <c r="O65" s="21">
        <v>0.52386349505500684</v>
      </c>
      <c r="P65" s="21">
        <f t="shared" si="6"/>
        <v>0.13896187971794463</v>
      </c>
      <c r="Q65" s="21">
        <f t="shared" si="7"/>
        <v>0.92558743215054817</v>
      </c>
      <c r="R65" s="25">
        <v>1</v>
      </c>
      <c r="S65">
        <v>0.25</v>
      </c>
      <c r="T65">
        <v>1</v>
      </c>
      <c r="U65">
        <v>0.25</v>
      </c>
      <c r="V65">
        <v>1</v>
      </c>
      <c r="W65">
        <v>1</v>
      </c>
      <c r="X65">
        <v>0</v>
      </c>
      <c r="Y65">
        <v>0</v>
      </c>
      <c r="Z65">
        <v>0</v>
      </c>
      <c r="AA65">
        <v>0</v>
      </c>
      <c r="AB65" s="52">
        <f t="shared" si="8"/>
        <v>-1.973555630097422</v>
      </c>
      <c r="AC65" s="21">
        <f t="shared" si="8"/>
        <v>-0.96484941915873956</v>
      </c>
      <c r="AD65" s="21">
        <f t="shared" si="8"/>
        <v>-5.7412527421015911</v>
      </c>
      <c r="AE65" s="21">
        <f t="shared" si="8"/>
        <v>-1.482573497731722</v>
      </c>
      <c r="AF65" s="21">
        <f t="shared" si="8"/>
        <v>-5.3840135878654198</v>
      </c>
      <c r="AG65" s="21">
        <f t="shared" si="8"/>
        <v>-3.0002721326258928</v>
      </c>
      <c r="AH65" s="21" t="str">
        <f t="shared" si="8"/>
        <v>na</v>
      </c>
      <c r="AI65" s="21" t="str">
        <f t="shared" si="8"/>
        <v>na</v>
      </c>
      <c r="AJ65" s="21" t="str">
        <f t="shared" si="8"/>
        <v>na</v>
      </c>
      <c r="AK65" s="21" t="str">
        <f t="shared" si="8"/>
        <v>na</v>
      </c>
      <c r="AL65" s="52">
        <f t="shared" si="9"/>
        <v>44.365311771877003</v>
      </c>
      <c r="AM65" s="21">
        <f t="shared" si="9"/>
        <v>10.603857233377022</v>
      </c>
      <c r="AN65" s="21">
        <f t="shared" si="9"/>
        <v>375.45520044960375</v>
      </c>
      <c r="AO65" s="21">
        <f t="shared" si="9"/>
        <v>25.036709910335158</v>
      </c>
      <c r="AP65" s="21">
        <f t="shared" si="9"/>
        <v>330.18480779508423</v>
      </c>
      <c r="AQ65" s="21">
        <f t="shared" si="9"/>
        <v>102.53357234352575</v>
      </c>
      <c r="AR65" s="21" t="str">
        <f t="shared" si="9"/>
        <v>na</v>
      </c>
      <c r="AS65" s="21" t="str">
        <f t="shared" si="9"/>
        <v>na</v>
      </c>
      <c r="AT65" s="21" t="str">
        <f t="shared" si="9"/>
        <v>na</v>
      </c>
      <c r="AU65" s="53" t="str">
        <f t="shared" si="9"/>
        <v>na</v>
      </c>
    </row>
    <row r="66" spans="1:47" ht="16.5" x14ac:dyDescent="0.35">
      <c r="A66" s="28" t="s">
        <v>19</v>
      </c>
      <c r="B66" s="48">
        <v>1</v>
      </c>
      <c r="C66">
        <v>1</v>
      </c>
      <c r="E66">
        <v>1</v>
      </c>
      <c r="G66" s="49"/>
      <c r="H66" t="s">
        <v>245</v>
      </c>
      <c r="I66" t="s">
        <v>246</v>
      </c>
      <c r="J66" s="19">
        <v>37</v>
      </c>
      <c r="K66" s="34"/>
      <c r="L66" s="21">
        <v>1088.9223871122967</v>
      </c>
      <c r="M66" s="61">
        <v>127.37400000000001</v>
      </c>
      <c r="N66" s="21">
        <v>3.6524786324786325</v>
      </c>
      <c r="O66" s="21">
        <v>8.6010367809125707</v>
      </c>
      <c r="P66" s="21">
        <f t="shared" si="6"/>
        <v>0.01</v>
      </c>
      <c r="Q66" s="21">
        <f t="shared" si="7"/>
        <v>7.8986683373473299E-3</v>
      </c>
      <c r="R66" s="25">
        <v>1</v>
      </c>
      <c r="S66">
        <v>0.375</v>
      </c>
      <c r="T66">
        <v>0.25</v>
      </c>
      <c r="U66">
        <v>0.25</v>
      </c>
      <c r="V66">
        <v>0.2</v>
      </c>
      <c r="W66">
        <v>1</v>
      </c>
      <c r="X66">
        <v>1</v>
      </c>
      <c r="Y66">
        <v>0.25</v>
      </c>
      <c r="Z66">
        <v>1</v>
      </c>
      <c r="AA66">
        <v>0</v>
      </c>
      <c r="AB66" s="52">
        <f t="shared" si="8"/>
        <v>-4.6051701859880909</v>
      </c>
      <c r="AC66" s="21">
        <f t="shared" si="8"/>
        <v>-3.3771248030579337</v>
      </c>
      <c r="AD66" s="21">
        <f t="shared" si="8"/>
        <v>-3.3492146807186116</v>
      </c>
      <c r="AE66" s="21">
        <f t="shared" si="8"/>
        <v>-3.4594937006934927</v>
      </c>
      <c r="AF66" s="21">
        <f t="shared" si="8"/>
        <v>-2.5126526435506324</v>
      </c>
      <c r="AG66" s="21">
        <f t="shared" si="8"/>
        <v>-7.0009497398042049</v>
      </c>
      <c r="AH66" s="21">
        <f t="shared" si="8"/>
        <v>-8.8927424281149339</v>
      </c>
      <c r="AI66" s="21">
        <f t="shared" si="8"/>
        <v>-1.4468350775901282</v>
      </c>
      <c r="AJ66" s="21">
        <f t="shared" si="8"/>
        <v>-6.2797775263473969</v>
      </c>
      <c r="AK66" s="21" t="str">
        <f t="shared" si="8"/>
        <v>na</v>
      </c>
      <c r="AL66" s="52">
        <f t="shared" si="9"/>
        <v>0.62388961503413232</v>
      </c>
      <c r="AM66" s="21">
        <f t="shared" si="9"/>
        <v>0.33551397075168904</v>
      </c>
      <c r="AN66" s="21">
        <f t="shared" si="9"/>
        <v>0.32999120134036752</v>
      </c>
      <c r="AO66" s="21">
        <f t="shared" si="9"/>
        <v>0.35208009780248622</v>
      </c>
      <c r="AP66" s="21">
        <f t="shared" si="9"/>
        <v>0.18572967428663575</v>
      </c>
      <c r="AQ66" s="21">
        <f t="shared" si="9"/>
        <v>1.4418839499292495</v>
      </c>
      <c r="AR66" s="21">
        <f t="shared" si="9"/>
        <v>2.3264183504721032</v>
      </c>
      <c r="AS66" s="21">
        <f t="shared" si="9"/>
        <v>6.1582093208988498E-2</v>
      </c>
      <c r="AT66" s="21">
        <f t="shared" si="9"/>
        <v>1.1601253172122297</v>
      </c>
      <c r="AU66" s="53" t="str">
        <f t="shared" si="9"/>
        <v>na</v>
      </c>
    </row>
    <row r="67" spans="1:47" ht="16.5" x14ac:dyDescent="0.35">
      <c r="A67" s="28" t="s">
        <v>112</v>
      </c>
      <c r="B67" s="48"/>
      <c r="D67">
        <v>1</v>
      </c>
      <c r="E67">
        <v>1</v>
      </c>
      <c r="G67" s="49"/>
      <c r="H67" t="s">
        <v>245</v>
      </c>
      <c r="I67" t="s">
        <v>246</v>
      </c>
      <c r="J67" s="19">
        <v>3</v>
      </c>
      <c r="K67" s="34"/>
      <c r="L67" s="21">
        <v>5.6738671693069476</v>
      </c>
      <c r="M67" s="61">
        <v>127.37400000000001</v>
      </c>
      <c r="N67" s="21">
        <v>0</v>
      </c>
      <c r="O67" s="21">
        <v>0</v>
      </c>
      <c r="P67" s="21">
        <f t="shared" si="6"/>
        <v>0.01</v>
      </c>
      <c r="Q67" s="21">
        <f t="shared" si="7"/>
        <v>0.01</v>
      </c>
      <c r="R67" s="23">
        <v>1</v>
      </c>
      <c r="S67">
        <v>0.25</v>
      </c>
      <c r="T67">
        <v>0</v>
      </c>
      <c r="U67">
        <v>0.25</v>
      </c>
      <c r="V67">
        <v>0.2</v>
      </c>
      <c r="W67">
        <v>1</v>
      </c>
      <c r="X67">
        <v>0</v>
      </c>
      <c r="Y67">
        <v>0</v>
      </c>
      <c r="Z67">
        <v>0</v>
      </c>
      <c r="AA67" s="3">
        <v>0</v>
      </c>
      <c r="AB67" s="52">
        <f t="shared" si="8"/>
        <v>-4.6051701859880909</v>
      </c>
      <c r="AC67" s="21">
        <f t="shared" si="8"/>
        <v>-2.2514165353719555</v>
      </c>
      <c r="AD67" s="21" t="str">
        <f t="shared" si="8"/>
        <v>na</v>
      </c>
      <c r="AE67" s="21">
        <f t="shared" si="8"/>
        <v>-3.4594937006934927</v>
      </c>
      <c r="AF67" s="21">
        <f t="shared" si="8"/>
        <v>-2.5126526435506324</v>
      </c>
      <c r="AG67" s="21">
        <f t="shared" si="8"/>
        <v>-7.0009497398042049</v>
      </c>
      <c r="AH67" s="21" t="str">
        <f t="shared" si="8"/>
        <v>na</v>
      </c>
      <c r="AI67" s="21" t="str">
        <f t="shared" si="8"/>
        <v>na</v>
      </c>
      <c r="AJ67" s="21" t="str">
        <f t="shared" si="8"/>
        <v>na</v>
      </c>
      <c r="AK67" s="21" t="str">
        <f t="shared" si="8"/>
        <v>na</v>
      </c>
      <c r="AL67" s="52">
        <f t="shared" si="9"/>
        <v>1</v>
      </c>
      <c r="AM67" s="21">
        <f t="shared" si="9"/>
        <v>0.23901234567901236</v>
      </c>
      <c r="AN67" s="21" t="str">
        <f t="shared" si="9"/>
        <v>na</v>
      </c>
      <c r="AO67" s="21">
        <f t="shared" si="9"/>
        <v>0.56433075550267697</v>
      </c>
      <c r="AP67" s="21">
        <f t="shared" si="9"/>
        <v>0.2976963709781813</v>
      </c>
      <c r="AQ67" s="21">
        <f t="shared" si="9"/>
        <v>2.3111202930511441</v>
      </c>
      <c r="AR67" s="21" t="str">
        <f t="shared" si="9"/>
        <v>na</v>
      </c>
      <c r="AS67" s="21" t="str">
        <f t="shared" si="9"/>
        <v>na</v>
      </c>
      <c r="AT67" s="21" t="str">
        <f t="shared" si="9"/>
        <v>na</v>
      </c>
      <c r="AU67" s="53" t="str">
        <f t="shared" si="9"/>
        <v>na</v>
      </c>
    </row>
    <row r="68" spans="1:47" ht="16.5" x14ac:dyDescent="0.35">
      <c r="A68" s="28" t="s">
        <v>67</v>
      </c>
      <c r="B68" s="48">
        <v>1</v>
      </c>
      <c r="C68">
        <v>1</v>
      </c>
      <c r="D68">
        <v>1</v>
      </c>
      <c r="E68">
        <v>1</v>
      </c>
      <c r="F68">
        <v>1</v>
      </c>
      <c r="G68" s="49">
        <v>1</v>
      </c>
      <c r="H68" t="s">
        <v>245</v>
      </c>
      <c r="I68" t="s">
        <v>246</v>
      </c>
      <c r="J68" s="19">
        <v>2</v>
      </c>
      <c r="K68" s="34"/>
      <c r="L68" s="21">
        <v>406.14618758826754</v>
      </c>
      <c r="M68" s="61">
        <v>127.37400000000001</v>
      </c>
      <c r="N68" s="21">
        <v>9.2556923076923088</v>
      </c>
      <c r="O68" s="21">
        <v>8.5765443605204368</v>
      </c>
      <c r="P68" s="21">
        <f t="shared" si="6"/>
        <v>2.278906608148519E-2</v>
      </c>
      <c r="Q68" s="21">
        <f t="shared" si="7"/>
        <v>2.1116889983502557E-2</v>
      </c>
      <c r="R68" s="25">
        <v>0</v>
      </c>
      <c r="S68" s="12">
        <v>0.25</v>
      </c>
      <c r="T68" s="12">
        <v>0.25</v>
      </c>
      <c r="U68" s="12">
        <v>0.25</v>
      </c>
      <c r="V68" s="12">
        <v>0.1</v>
      </c>
      <c r="W68" s="12">
        <v>0.25</v>
      </c>
      <c r="X68" s="12">
        <v>0</v>
      </c>
      <c r="Y68">
        <v>0</v>
      </c>
      <c r="Z68">
        <v>0.25</v>
      </c>
      <c r="AA68">
        <v>1</v>
      </c>
      <c r="AB68" s="52" t="str">
        <f t="shared" si="8"/>
        <v>na</v>
      </c>
      <c r="AC68" s="21">
        <f t="shared" si="8"/>
        <v>-1.8487208255393632</v>
      </c>
      <c r="AD68" s="21">
        <f t="shared" si="8"/>
        <v>-2.7501632115461603</v>
      </c>
      <c r="AE68" s="21">
        <f t="shared" si="8"/>
        <v>-2.8407173660726803</v>
      </c>
      <c r="AF68" s="21">
        <f t="shared" si="8"/>
        <v>-1.0316156953851185</v>
      </c>
      <c r="AG68" s="21">
        <f t="shared" si="8"/>
        <v>-1.4371842547998503</v>
      </c>
      <c r="AH68" s="21" t="str">
        <f t="shared" si="8"/>
        <v>na</v>
      </c>
      <c r="AI68" s="21" t="str">
        <f t="shared" si="8"/>
        <v>na</v>
      </c>
      <c r="AJ68" s="21">
        <f t="shared" si="8"/>
        <v>-1.2891390054122627</v>
      </c>
      <c r="AK68" s="21">
        <f t="shared" si="8"/>
        <v>-6.9291821698732861</v>
      </c>
      <c r="AL68" s="52" t="str">
        <f t="shared" si="9"/>
        <v>na</v>
      </c>
      <c r="AM68" s="21">
        <f t="shared" si="9"/>
        <v>0.20522354876958257</v>
      </c>
      <c r="AN68" s="21">
        <f t="shared" si="9"/>
        <v>0.45415224234235879</v>
      </c>
      <c r="AO68" s="21">
        <f t="shared" si="9"/>
        <v>0.484552210033595</v>
      </c>
      <c r="AP68" s="21">
        <f t="shared" si="9"/>
        <v>6.3902876579874118E-2</v>
      </c>
      <c r="AQ68" s="21">
        <f t="shared" si="9"/>
        <v>0.12402505475865711</v>
      </c>
      <c r="AR68" s="21" t="str">
        <f t="shared" si="9"/>
        <v>na</v>
      </c>
      <c r="AS68" s="21" t="str">
        <f t="shared" si="9"/>
        <v>na</v>
      </c>
      <c r="AT68" s="21">
        <f t="shared" si="9"/>
        <v>9.9789311061553462E-2</v>
      </c>
      <c r="AU68" s="53">
        <f t="shared" si="9"/>
        <v>2.8830255062163515</v>
      </c>
    </row>
    <row r="69" spans="1:47" ht="16.5" x14ac:dyDescent="0.35">
      <c r="A69" s="28" t="s">
        <v>20</v>
      </c>
      <c r="B69" s="48"/>
      <c r="C69">
        <v>1</v>
      </c>
      <c r="E69">
        <v>1</v>
      </c>
      <c r="G69" s="49">
        <v>1</v>
      </c>
      <c r="H69" t="s">
        <v>245</v>
      </c>
      <c r="I69" t="s">
        <v>246</v>
      </c>
      <c r="J69" s="19">
        <v>3</v>
      </c>
      <c r="K69" s="34"/>
      <c r="L69" s="21">
        <v>26.378258376264487</v>
      </c>
      <c r="M69" s="61">
        <v>127.37400000000001</v>
      </c>
      <c r="N69" s="21">
        <v>8.6725641025641025</v>
      </c>
      <c r="O69" s="21">
        <v>9.7405587988721543</v>
      </c>
      <c r="P69" s="21">
        <f t="shared" si="6"/>
        <v>0.32877697908849784</v>
      </c>
      <c r="Q69" s="21">
        <f t="shared" si="7"/>
        <v>0.36926466713347689</v>
      </c>
      <c r="R69" s="25">
        <v>0</v>
      </c>
      <c r="S69" s="12">
        <v>0.25</v>
      </c>
      <c r="T69" s="12">
        <v>0</v>
      </c>
      <c r="U69" s="12">
        <v>0.125</v>
      </c>
      <c r="V69" s="12">
        <v>0.05</v>
      </c>
      <c r="W69" s="13">
        <v>0.25</v>
      </c>
      <c r="X69" s="13">
        <v>0</v>
      </c>
      <c r="Y69">
        <v>0</v>
      </c>
      <c r="Z69">
        <v>0.25</v>
      </c>
      <c r="AA69">
        <v>0.25</v>
      </c>
      <c r="AB69" s="52" t="str">
        <f t="shared" si="8"/>
        <v>na</v>
      </c>
      <c r="AC69" s="21">
        <f t="shared" si="8"/>
        <v>-0.54382808733681065</v>
      </c>
      <c r="AD69" s="21" t="str">
        <f t="shared" si="8"/>
        <v>na</v>
      </c>
      <c r="AE69" s="21">
        <f t="shared" si="8"/>
        <v>-0.41781914027096428</v>
      </c>
      <c r="AF69" s="21">
        <f t="shared" si="8"/>
        <v>-0.15173237157758668</v>
      </c>
      <c r="AG69" s="21">
        <f t="shared" si="8"/>
        <v>-0.42276862663152848</v>
      </c>
      <c r="AH69" s="21" t="str">
        <f t="shared" si="8"/>
        <v>na</v>
      </c>
      <c r="AI69" s="21" t="str">
        <f t="shared" si="8"/>
        <v>na</v>
      </c>
      <c r="AJ69" s="21">
        <f t="shared" si="8"/>
        <v>-0.37921896585986287</v>
      </c>
      <c r="AK69" s="21">
        <f t="shared" si="8"/>
        <v>-0.50957989900275047</v>
      </c>
      <c r="AL69" s="52" t="str">
        <f t="shared" si="9"/>
        <v>na</v>
      </c>
      <c r="AM69" s="21">
        <f t="shared" si="9"/>
        <v>0.3015039745454422</v>
      </c>
      <c r="AN69" s="21" t="str">
        <f t="shared" si="9"/>
        <v>na</v>
      </c>
      <c r="AO69" s="21">
        <f t="shared" si="9"/>
        <v>0.17796985053106187</v>
      </c>
      <c r="AP69" s="21">
        <f t="shared" si="9"/>
        <v>2.3470712046977545E-2</v>
      </c>
      <c r="AQ69" s="21">
        <f t="shared" si="9"/>
        <v>0.18221128704355408</v>
      </c>
      <c r="AR69" s="21" t="str">
        <f t="shared" si="9"/>
        <v>na</v>
      </c>
      <c r="AS69" s="21" t="str">
        <f t="shared" si="9"/>
        <v>na</v>
      </c>
      <c r="AT69" s="21">
        <f t="shared" si="9"/>
        <v>0.14660536806129526</v>
      </c>
      <c r="AU69" s="53">
        <f t="shared" si="9"/>
        <v>0.26472463018122927</v>
      </c>
    </row>
    <row r="70" spans="1:47" ht="16.5" x14ac:dyDescent="0.35">
      <c r="A70" s="28" t="s">
        <v>68</v>
      </c>
      <c r="B70" s="48"/>
      <c r="D70">
        <v>1</v>
      </c>
      <c r="E70">
        <v>1</v>
      </c>
      <c r="G70" s="49"/>
      <c r="H70" t="s">
        <v>245</v>
      </c>
      <c r="I70" t="s">
        <v>246</v>
      </c>
      <c r="J70" s="19">
        <v>31</v>
      </c>
      <c r="K70" s="34"/>
      <c r="L70" s="21">
        <v>4.998742025402132</v>
      </c>
      <c r="M70" s="61">
        <v>127.37400000000001</v>
      </c>
      <c r="N70" s="21">
        <v>0.31459829059829064</v>
      </c>
      <c r="O70" s="21">
        <v>1.2616937253903351</v>
      </c>
      <c r="P70" s="21">
        <f t="shared" si="6"/>
        <v>6.2935492369799229E-2</v>
      </c>
      <c r="Q70" s="21">
        <f t="shared" si="7"/>
        <v>0.25240224820140345</v>
      </c>
      <c r="R70" s="25">
        <v>1</v>
      </c>
      <c r="S70">
        <v>0.125</v>
      </c>
      <c r="T70">
        <v>0.25</v>
      </c>
      <c r="U70">
        <v>0.25</v>
      </c>
      <c r="V70">
        <v>0.25</v>
      </c>
      <c r="W70">
        <v>1</v>
      </c>
      <c r="X70">
        <v>0</v>
      </c>
      <c r="Y70">
        <v>1</v>
      </c>
      <c r="Z70">
        <v>0</v>
      </c>
      <c r="AA70">
        <v>1</v>
      </c>
      <c r="AB70" s="52">
        <f t="shared" si="8"/>
        <v>-2.765645007803804</v>
      </c>
      <c r="AC70" s="21">
        <f t="shared" si="8"/>
        <v>-0.67604655746315201</v>
      </c>
      <c r="AD70" s="21">
        <f t="shared" si="8"/>
        <v>-2.0113781874936758</v>
      </c>
      <c r="AE70" s="21">
        <f t="shared" si="8"/>
        <v>-2.0776064936672478</v>
      </c>
      <c r="AF70" s="21">
        <f t="shared" si="8"/>
        <v>-1.8862237874304064</v>
      </c>
      <c r="AG70" s="21">
        <f t="shared" ref="AG70:AK81" si="10">IF(W70&gt;0,(W70/W$83)*LN($P70),"na")</f>
        <v>-4.2044356485862364</v>
      </c>
      <c r="AH70" s="21" t="str">
        <f t="shared" si="10"/>
        <v>na</v>
      </c>
      <c r="AI70" s="21">
        <f t="shared" si="10"/>
        <v>-3.4755998565503741</v>
      </c>
      <c r="AJ70" s="21" t="str">
        <f t="shared" si="10"/>
        <v>na</v>
      </c>
      <c r="AK70" s="21">
        <f t="shared" si="10"/>
        <v>-5.0677740925119981</v>
      </c>
      <c r="AL70" s="52">
        <f t="shared" si="9"/>
        <v>16.084040925053984</v>
      </c>
      <c r="AM70" s="21">
        <f t="shared" si="9"/>
        <v>0.96107108737359603</v>
      </c>
      <c r="AN70" s="21">
        <f t="shared" si="9"/>
        <v>8.5072613157310339</v>
      </c>
      <c r="AO70" s="21">
        <f t="shared" si="9"/>
        <v>9.0767189667716899</v>
      </c>
      <c r="AP70" s="21">
        <f t="shared" si="9"/>
        <v>7.4815009594580006</v>
      </c>
      <c r="AQ70" s="21">
        <f t="shared" ref="AQ70:AU81" si="11">IF(W70&gt;0,(((W70/W$83)^2)*($Q70^2))/($P70^2),"na")</f>
        <v>37.172153376157361</v>
      </c>
      <c r="AR70" s="21" t="str">
        <f t="shared" si="11"/>
        <v>na</v>
      </c>
      <c r="AS70" s="21">
        <f t="shared" si="11"/>
        <v>25.401644997592634</v>
      </c>
      <c r="AT70" s="21" t="str">
        <f t="shared" si="11"/>
        <v>na</v>
      </c>
      <c r="AU70" s="53">
        <f t="shared" si="11"/>
        <v>54.005351233763228</v>
      </c>
    </row>
    <row r="71" spans="1:47" ht="16.5" x14ac:dyDescent="0.35">
      <c r="A71" s="28" t="s">
        <v>113</v>
      </c>
      <c r="B71" s="48"/>
      <c r="C71">
        <v>1</v>
      </c>
      <c r="D71">
        <v>1</v>
      </c>
      <c r="E71">
        <v>1</v>
      </c>
      <c r="F71">
        <v>1</v>
      </c>
      <c r="G71" s="49"/>
      <c r="H71" t="s">
        <v>245</v>
      </c>
      <c r="I71" t="s">
        <v>246</v>
      </c>
      <c r="J71" s="19">
        <v>9</v>
      </c>
      <c r="K71" s="34"/>
      <c r="L71" s="21">
        <v>0.90002040078150469</v>
      </c>
      <c r="M71" s="61">
        <v>127.37400000000001</v>
      </c>
      <c r="N71" s="21">
        <v>0.12276923076923078</v>
      </c>
      <c r="O71" s="21">
        <v>0.71543166098409527</v>
      </c>
      <c r="P71" s="21">
        <f t="shared" si="6"/>
        <v>0.13640716439608253</v>
      </c>
      <c r="Q71" s="21">
        <f t="shared" si="7"/>
        <v>0.79490604919940977</v>
      </c>
      <c r="R71" s="23">
        <v>1</v>
      </c>
      <c r="S71">
        <v>0.25</v>
      </c>
      <c r="T71">
        <v>0.25</v>
      </c>
      <c r="U71">
        <v>0.25</v>
      </c>
      <c r="V71">
        <v>0.25</v>
      </c>
      <c r="W71">
        <v>1</v>
      </c>
      <c r="X71">
        <v>0</v>
      </c>
      <c r="Y71">
        <v>1</v>
      </c>
      <c r="Z71">
        <v>0</v>
      </c>
      <c r="AA71">
        <v>1</v>
      </c>
      <c r="AB71" s="52">
        <f t="shared" ref="AB71:AF81" si="12">IF(R71&gt;0,(R71/R$83)*LN($P71),"na")</f>
        <v>-1.9921110100541937</v>
      </c>
      <c r="AC71" s="21">
        <f t="shared" si="12"/>
        <v>-0.97392093824871684</v>
      </c>
      <c r="AD71" s="21">
        <f t="shared" si="12"/>
        <v>-1.448808007312141</v>
      </c>
      <c r="AE71" s="21">
        <f t="shared" si="12"/>
        <v>-1.496512661211443</v>
      </c>
      <c r="AF71" s="21">
        <f t="shared" si="12"/>
        <v>-1.3586585276720362</v>
      </c>
      <c r="AG71" s="21">
        <f t="shared" si="10"/>
        <v>-3.0284807063015378</v>
      </c>
      <c r="AH71" s="21" t="str">
        <f t="shared" si="10"/>
        <v>na</v>
      </c>
      <c r="AI71" s="21">
        <f t="shared" si="10"/>
        <v>-2.5034958287271092</v>
      </c>
      <c r="AJ71" s="21" t="str">
        <f t="shared" si="10"/>
        <v>na</v>
      </c>
      <c r="AK71" s="21">
        <f t="shared" si="10"/>
        <v>-3.6503486664680196</v>
      </c>
      <c r="AL71" s="52">
        <f t="shared" ref="AL71:AP81" si="13">IF(R71&gt;0,(((R71/R$83)^2)*($Q71^2))/($P71^2),"na")</f>
        <v>33.959183673469369</v>
      </c>
      <c r="AM71" s="21">
        <f t="shared" si="13"/>
        <v>8.116664147140332</v>
      </c>
      <c r="AN71" s="21">
        <f t="shared" si="13"/>
        <v>17.961882273570577</v>
      </c>
      <c r="AO71" s="21">
        <f t="shared" si="13"/>
        <v>19.164211778703145</v>
      </c>
      <c r="AP71" s="21">
        <f t="shared" si="13"/>
        <v>15.796133970270834</v>
      </c>
      <c r="AQ71" s="21">
        <f t="shared" si="11"/>
        <v>78.483758523206149</v>
      </c>
      <c r="AR71" s="21" t="str">
        <f t="shared" si="11"/>
        <v>na</v>
      </c>
      <c r="AS71" s="21">
        <f t="shared" si="11"/>
        <v>53.631990374870135</v>
      </c>
      <c r="AT71" s="21" t="str">
        <f t="shared" si="11"/>
        <v>na</v>
      </c>
      <c r="AU71" s="53">
        <f t="shared" si="11"/>
        <v>114.02468138717668</v>
      </c>
    </row>
    <row r="72" spans="1:47" ht="16.5" x14ac:dyDescent="0.35">
      <c r="A72" s="28" t="s">
        <v>89</v>
      </c>
      <c r="B72" s="48"/>
      <c r="C72">
        <v>1</v>
      </c>
      <c r="E72">
        <v>1</v>
      </c>
      <c r="G72" s="49">
        <v>1</v>
      </c>
      <c r="H72" t="s">
        <v>245</v>
      </c>
      <c r="I72" t="s">
        <v>246</v>
      </c>
      <c r="J72" s="19">
        <v>3</v>
      </c>
      <c r="K72" s="34"/>
      <c r="L72" s="21">
        <v>18.855741570216672</v>
      </c>
      <c r="M72" s="61">
        <v>127.37400000000001</v>
      </c>
      <c r="N72" s="21">
        <v>2.4611452991452993</v>
      </c>
      <c r="O72" s="21">
        <v>3.5134296879737903</v>
      </c>
      <c r="P72" s="21">
        <f t="shared" si="6"/>
        <v>0.13052498041407015</v>
      </c>
      <c r="Q72" s="21">
        <f t="shared" si="7"/>
        <v>0.1863320874912382</v>
      </c>
      <c r="R72" s="25">
        <v>1</v>
      </c>
      <c r="S72" s="3">
        <v>0.25</v>
      </c>
      <c r="T72" s="3">
        <v>0.25</v>
      </c>
      <c r="U72" s="3">
        <v>0.25</v>
      </c>
      <c r="V72" s="3">
        <v>0.15</v>
      </c>
      <c r="W72" s="3">
        <v>1</v>
      </c>
      <c r="X72" s="3">
        <v>0</v>
      </c>
      <c r="Y72" s="3">
        <v>0</v>
      </c>
      <c r="Z72" s="3">
        <v>0</v>
      </c>
      <c r="AA72" s="3">
        <v>0</v>
      </c>
      <c r="AB72" s="52">
        <f t="shared" si="12"/>
        <v>-2.0361906497405395</v>
      </c>
      <c r="AC72" s="21">
        <f t="shared" si="12"/>
        <v>-0.99547098431759706</v>
      </c>
      <c r="AD72" s="21">
        <f t="shared" si="12"/>
        <v>-1.4808659270840288</v>
      </c>
      <c r="AE72" s="21">
        <f t="shared" si="12"/>
        <v>-1.5296261466343566</v>
      </c>
      <c r="AF72" s="21">
        <f t="shared" si="12"/>
        <v>-0.83323302053155812</v>
      </c>
      <c r="AG72" s="21">
        <f t="shared" si="10"/>
        <v>-3.0954922019747588</v>
      </c>
      <c r="AH72" s="21" t="str">
        <f t="shared" si="10"/>
        <v>na</v>
      </c>
      <c r="AI72" s="21" t="str">
        <f t="shared" si="10"/>
        <v>na</v>
      </c>
      <c r="AJ72" s="21" t="str">
        <f t="shared" si="10"/>
        <v>na</v>
      </c>
      <c r="AK72" s="21" t="str">
        <f t="shared" si="10"/>
        <v>na</v>
      </c>
      <c r="AL72" s="52">
        <f t="shared" si="13"/>
        <v>2.0379241948582347</v>
      </c>
      <c r="AM72" s="21">
        <f t="shared" si="13"/>
        <v>0.48708904212907927</v>
      </c>
      <c r="AN72" s="21">
        <f t="shared" si="13"/>
        <v>1.0779103179415457</v>
      </c>
      <c r="AO72" s="21">
        <f t="shared" si="13"/>
        <v>1.1500633005415322</v>
      </c>
      <c r="AP72" s="21">
        <f t="shared" si="13"/>
        <v>0.3412589833900847</v>
      </c>
      <c r="AQ72" s="21">
        <f t="shared" si="11"/>
        <v>4.7098879624367802</v>
      </c>
      <c r="AR72" s="21" t="str">
        <f t="shared" si="11"/>
        <v>na</v>
      </c>
      <c r="AS72" s="21" t="str">
        <f t="shared" si="11"/>
        <v>na</v>
      </c>
      <c r="AT72" s="21" t="str">
        <f t="shared" si="11"/>
        <v>na</v>
      </c>
      <c r="AU72" s="53" t="str">
        <f t="shared" si="11"/>
        <v>na</v>
      </c>
    </row>
    <row r="73" spans="1:47" ht="16.5" x14ac:dyDescent="0.35">
      <c r="A73" s="28" t="s">
        <v>22</v>
      </c>
      <c r="B73" s="48"/>
      <c r="C73">
        <v>1</v>
      </c>
      <c r="E73">
        <v>1</v>
      </c>
      <c r="G73" s="49">
        <v>1</v>
      </c>
      <c r="H73" t="s">
        <v>245</v>
      </c>
      <c r="I73" t="s">
        <v>246</v>
      </c>
      <c r="J73" s="19">
        <v>26</v>
      </c>
      <c r="K73" s="34"/>
      <c r="L73" s="21">
        <v>8.1531173366467637</v>
      </c>
      <c r="M73" s="61">
        <v>127.37400000000001</v>
      </c>
      <c r="N73" s="21">
        <v>4.9376581196581197</v>
      </c>
      <c r="O73" s="21">
        <v>6.3209716644268665</v>
      </c>
      <c r="P73" s="21">
        <f t="shared" si="6"/>
        <v>0.6056159767828011</v>
      </c>
      <c r="Q73" s="21">
        <f t="shared" si="7"/>
        <v>0.77528280330460364</v>
      </c>
      <c r="R73" s="25">
        <v>0</v>
      </c>
      <c r="S73" s="12">
        <v>0.375</v>
      </c>
      <c r="T73" s="12">
        <v>0.25</v>
      </c>
      <c r="U73" s="12">
        <v>0.25</v>
      </c>
      <c r="V73" s="12">
        <v>0.15</v>
      </c>
      <c r="W73" s="13">
        <v>0.25</v>
      </c>
      <c r="X73" s="13">
        <v>0</v>
      </c>
      <c r="Y73">
        <v>0</v>
      </c>
      <c r="Z73">
        <v>1</v>
      </c>
      <c r="AA73">
        <v>0</v>
      </c>
      <c r="AB73" s="52" t="str">
        <f t="shared" si="12"/>
        <v>na</v>
      </c>
      <c r="AC73" s="21">
        <f t="shared" si="12"/>
        <v>-0.36777341000777264</v>
      </c>
      <c r="AD73" s="21">
        <f t="shared" si="12"/>
        <v>-0.36473396033828692</v>
      </c>
      <c r="AE73" s="21">
        <f t="shared" si="12"/>
        <v>-0.37674349317869393</v>
      </c>
      <c r="AF73" s="21">
        <f t="shared" si="12"/>
        <v>-0.20522342631080312</v>
      </c>
      <c r="AG73" s="21">
        <f t="shared" si="10"/>
        <v>-0.19060319867135303</v>
      </c>
      <c r="AH73" s="21" t="str">
        <f t="shared" si="10"/>
        <v>na</v>
      </c>
      <c r="AI73" s="21" t="str">
        <f t="shared" si="10"/>
        <v>na</v>
      </c>
      <c r="AJ73" s="21">
        <f t="shared" si="10"/>
        <v>-0.68387617563428804</v>
      </c>
      <c r="AK73" s="21" t="str">
        <f t="shared" si="10"/>
        <v>na</v>
      </c>
      <c r="AL73" s="52" t="str">
        <f t="shared" si="13"/>
        <v>na</v>
      </c>
      <c r="AM73" s="21">
        <f t="shared" si="13"/>
        <v>0.88130961133049757</v>
      </c>
      <c r="AN73" s="21">
        <f t="shared" si="13"/>
        <v>0.86680270494905842</v>
      </c>
      <c r="AO73" s="21">
        <f t="shared" si="13"/>
        <v>0.9248246010630562</v>
      </c>
      <c r="AP73" s="21">
        <f t="shared" si="13"/>
        <v>0.27442376695640136</v>
      </c>
      <c r="AQ73" s="21">
        <f t="shared" si="11"/>
        <v>0.23671633193262348</v>
      </c>
      <c r="AR73" s="21" t="str">
        <f t="shared" si="11"/>
        <v>na</v>
      </c>
      <c r="AS73" s="21" t="str">
        <f t="shared" si="11"/>
        <v>na</v>
      </c>
      <c r="AT73" s="21">
        <f t="shared" si="11"/>
        <v>3.0473532595865334</v>
      </c>
      <c r="AU73" s="53" t="str">
        <f t="shared" si="11"/>
        <v>na</v>
      </c>
    </row>
    <row r="74" spans="1:47" ht="16.5" x14ac:dyDescent="0.35">
      <c r="A74" s="1" t="s">
        <v>69</v>
      </c>
      <c r="B74" s="48">
        <v>1</v>
      </c>
      <c r="C74">
        <v>1</v>
      </c>
      <c r="D74">
        <v>1</v>
      </c>
      <c r="E74">
        <v>1</v>
      </c>
      <c r="G74" s="49"/>
      <c r="H74" t="s">
        <v>245</v>
      </c>
      <c r="I74" t="s">
        <v>246</v>
      </c>
      <c r="J74" s="19">
        <v>12</v>
      </c>
      <c r="K74" s="34"/>
      <c r="L74" s="21">
        <v>6.0428620282415109</v>
      </c>
      <c r="M74" s="61">
        <v>127.37400000000001</v>
      </c>
      <c r="N74" s="21">
        <v>0</v>
      </c>
      <c r="O74" s="21">
        <v>0</v>
      </c>
      <c r="P74" s="21">
        <f t="shared" si="6"/>
        <v>0.01</v>
      </c>
      <c r="Q74" s="21">
        <f t="shared" si="7"/>
        <v>0.01</v>
      </c>
      <c r="R74" s="25">
        <v>1</v>
      </c>
      <c r="S74">
        <v>0.25</v>
      </c>
      <c r="T74">
        <v>0</v>
      </c>
      <c r="U74">
        <v>0.25</v>
      </c>
      <c r="V74">
        <v>0.05</v>
      </c>
      <c r="W74">
        <v>1</v>
      </c>
      <c r="X74">
        <v>0</v>
      </c>
      <c r="Y74">
        <v>0</v>
      </c>
      <c r="Z74">
        <v>0</v>
      </c>
      <c r="AA74">
        <v>0</v>
      </c>
      <c r="AB74" s="52">
        <f t="shared" si="12"/>
        <v>-4.6051701859880909</v>
      </c>
      <c r="AC74" s="21">
        <f t="shared" si="12"/>
        <v>-2.2514165353719555</v>
      </c>
      <c r="AD74" s="21" t="str">
        <f t="shared" si="12"/>
        <v>na</v>
      </c>
      <c r="AE74" s="21">
        <f t="shared" si="12"/>
        <v>-3.4594937006934927</v>
      </c>
      <c r="AF74" s="21">
        <f t="shared" si="12"/>
        <v>-0.62816316088765811</v>
      </c>
      <c r="AG74" s="21">
        <f t="shared" si="10"/>
        <v>-7.0009497398042049</v>
      </c>
      <c r="AH74" s="21" t="str">
        <f t="shared" si="10"/>
        <v>na</v>
      </c>
      <c r="AI74" s="21" t="str">
        <f t="shared" si="10"/>
        <v>na</v>
      </c>
      <c r="AJ74" s="21" t="str">
        <f t="shared" si="10"/>
        <v>na</v>
      </c>
      <c r="AK74" s="21" t="str">
        <f t="shared" si="10"/>
        <v>na</v>
      </c>
      <c r="AL74" s="52">
        <f t="shared" si="13"/>
        <v>1</v>
      </c>
      <c r="AM74" s="21">
        <f t="shared" si="13"/>
        <v>0.23901234567901236</v>
      </c>
      <c r="AN74" s="21" t="str">
        <f t="shared" si="13"/>
        <v>na</v>
      </c>
      <c r="AO74" s="21">
        <f t="shared" si="13"/>
        <v>0.56433075550267697</v>
      </c>
      <c r="AP74" s="21">
        <f t="shared" si="13"/>
        <v>1.8606023186136331E-2</v>
      </c>
      <c r="AQ74" s="21">
        <f t="shared" si="11"/>
        <v>2.3111202930511441</v>
      </c>
      <c r="AR74" s="21" t="str">
        <f t="shared" si="11"/>
        <v>na</v>
      </c>
      <c r="AS74" s="21" t="str">
        <f t="shared" si="11"/>
        <v>na</v>
      </c>
      <c r="AT74" s="21" t="str">
        <f t="shared" si="11"/>
        <v>na</v>
      </c>
      <c r="AU74" s="53" t="str">
        <f t="shared" si="11"/>
        <v>na</v>
      </c>
    </row>
    <row r="75" spans="1:47" ht="16.5" x14ac:dyDescent="0.35">
      <c r="A75" s="1" t="s">
        <v>241</v>
      </c>
      <c r="B75" s="48">
        <v>1</v>
      </c>
      <c r="C75">
        <v>1</v>
      </c>
      <c r="D75">
        <v>1</v>
      </c>
      <c r="E75">
        <v>1</v>
      </c>
      <c r="F75">
        <v>1</v>
      </c>
      <c r="G75" s="49">
        <v>1</v>
      </c>
      <c r="H75" t="s">
        <v>245</v>
      </c>
      <c r="I75" t="s">
        <v>246</v>
      </c>
      <c r="J75" s="19">
        <v>3</v>
      </c>
      <c r="K75" s="34"/>
      <c r="L75" s="21">
        <v>35.952569454988485</v>
      </c>
      <c r="M75" s="61">
        <v>127.37400000000001</v>
      </c>
      <c r="N75" s="21">
        <v>0.56398290598290601</v>
      </c>
      <c r="O75" s="21">
        <v>1.2078845625075161</v>
      </c>
      <c r="P75" s="21">
        <f t="shared" si="6"/>
        <v>1.5686859507746596E-2</v>
      </c>
      <c r="Q75" s="21">
        <f t="shared" si="7"/>
        <v>3.3596613004802073E-2</v>
      </c>
      <c r="R75" s="25">
        <v>1</v>
      </c>
      <c r="S75">
        <v>1</v>
      </c>
      <c r="T75" s="3">
        <v>0.25</v>
      </c>
      <c r="U75" s="3">
        <v>0.375</v>
      </c>
      <c r="V75" s="3">
        <v>1</v>
      </c>
      <c r="W75" s="3">
        <v>0.05</v>
      </c>
      <c r="X75" s="3">
        <v>0</v>
      </c>
      <c r="Y75" s="3">
        <v>0</v>
      </c>
      <c r="Z75" s="3">
        <v>0</v>
      </c>
      <c r="AA75" s="3">
        <v>0</v>
      </c>
      <c r="AB75" s="52">
        <f t="shared" si="12"/>
        <v>-4.1549318911150799</v>
      </c>
      <c r="AC75" s="21">
        <f t="shared" si="12"/>
        <v>-8.1252001426250455</v>
      </c>
      <c r="AD75" s="21">
        <f t="shared" si="12"/>
        <v>-3.0217686480836945</v>
      </c>
      <c r="AE75" s="21">
        <f t="shared" si="12"/>
        <v>-4.6818988626711384</v>
      </c>
      <c r="AF75" s="21">
        <f t="shared" si="12"/>
        <v>-11.334978055477809</v>
      </c>
      <c r="AG75" s="21">
        <f t="shared" si="10"/>
        <v>-0.31582404305613143</v>
      </c>
      <c r="AH75" s="21" t="str">
        <f t="shared" si="10"/>
        <v>na</v>
      </c>
      <c r="AI75" s="21" t="str">
        <f t="shared" si="10"/>
        <v>na</v>
      </c>
      <c r="AJ75" s="21" t="str">
        <f t="shared" si="10"/>
        <v>na</v>
      </c>
      <c r="AK75" s="21" t="str">
        <f t="shared" si="10"/>
        <v>na</v>
      </c>
      <c r="AL75" s="52">
        <f t="shared" si="13"/>
        <v>4.586896910948643</v>
      </c>
      <c r="AM75" s="21">
        <f t="shared" si="13"/>
        <v>17.541199841178415</v>
      </c>
      <c r="AN75" s="21">
        <f t="shared" si="13"/>
        <v>2.4261272917414312</v>
      </c>
      <c r="AO75" s="21">
        <f t="shared" si="13"/>
        <v>5.8241857481292207</v>
      </c>
      <c r="AP75" s="21">
        <f t="shared" si="13"/>
        <v>34.137564111011024</v>
      </c>
      <c r="AQ75" s="21">
        <f t="shared" si="11"/>
        <v>2.6502176332567538E-2</v>
      </c>
      <c r="AR75" s="21" t="str">
        <f t="shared" si="11"/>
        <v>na</v>
      </c>
      <c r="AS75" s="21" t="str">
        <f t="shared" si="11"/>
        <v>na</v>
      </c>
      <c r="AT75" s="21" t="str">
        <f t="shared" si="11"/>
        <v>na</v>
      </c>
      <c r="AU75" s="53" t="str">
        <f t="shared" si="11"/>
        <v>na</v>
      </c>
    </row>
    <row r="76" spans="1:47" ht="16.5" x14ac:dyDescent="0.35">
      <c r="A76" s="28" t="s">
        <v>23</v>
      </c>
      <c r="B76" s="48">
        <v>1</v>
      </c>
      <c r="C76">
        <v>1</v>
      </c>
      <c r="G76" s="49"/>
      <c r="H76" t="s">
        <v>245</v>
      </c>
      <c r="I76" t="s">
        <v>246</v>
      </c>
      <c r="J76" s="19">
        <v>29</v>
      </c>
      <c r="K76" s="34"/>
      <c r="L76" s="21">
        <v>6.2330294981070677</v>
      </c>
      <c r="M76" s="61">
        <v>127.37400000000001</v>
      </c>
      <c r="N76" s="21">
        <v>1.3447179487179488</v>
      </c>
      <c r="O76" s="21">
        <v>2.1182540246698052</v>
      </c>
      <c r="P76" s="21">
        <f t="shared" si="6"/>
        <v>0.21574066818171345</v>
      </c>
      <c r="Q76" s="21">
        <f t="shared" si="7"/>
        <v>0.3398434140754677</v>
      </c>
      <c r="R76" s="25">
        <v>0</v>
      </c>
      <c r="S76" s="12">
        <v>0.25</v>
      </c>
      <c r="T76" s="12">
        <v>0.25</v>
      </c>
      <c r="U76" s="12">
        <v>0.125</v>
      </c>
      <c r="V76" s="12">
        <v>0.25</v>
      </c>
      <c r="W76" s="13">
        <v>0.25</v>
      </c>
      <c r="X76" s="13">
        <v>0</v>
      </c>
      <c r="Y76">
        <v>0</v>
      </c>
      <c r="Z76">
        <v>0</v>
      </c>
      <c r="AA76">
        <v>0</v>
      </c>
      <c r="AB76" s="52" t="str">
        <f t="shared" si="12"/>
        <v>na</v>
      </c>
      <c r="AC76" s="21">
        <f t="shared" si="12"/>
        <v>-0.7497982325179996</v>
      </c>
      <c r="AD76" s="21">
        <f t="shared" si="12"/>
        <v>-1.1154023293656192</v>
      </c>
      <c r="AE76" s="21">
        <f t="shared" si="12"/>
        <v>-0.57606449571504847</v>
      </c>
      <c r="AF76" s="21">
        <f t="shared" si="12"/>
        <v>-1.0459984200317531</v>
      </c>
      <c r="AG76" s="21">
        <f t="shared" si="10"/>
        <v>-0.58288855686863239</v>
      </c>
      <c r="AH76" s="21" t="str">
        <f t="shared" si="10"/>
        <v>na</v>
      </c>
      <c r="AI76" s="21" t="str">
        <f t="shared" si="10"/>
        <v>na</v>
      </c>
      <c r="AJ76" s="21" t="str">
        <f t="shared" si="10"/>
        <v>na</v>
      </c>
      <c r="AK76" s="21" t="str">
        <f t="shared" si="10"/>
        <v>na</v>
      </c>
      <c r="AL76" s="52" t="str">
        <f t="shared" si="13"/>
        <v>na</v>
      </c>
      <c r="AM76" s="21">
        <f t="shared" si="13"/>
        <v>0.59308100003907993</v>
      </c>
      <c r="AN76" s="21">
        <f t="shared" si="13"/>
        <v>1.3124666621997263</v>
      </c>
      <c r="AO76" s="21">
        <f t="shared" si="13"/>
        <v>0.35008008464531654</v>
      </c>
      <c r="AP76" s="21">
        <f t="shared" si="13"/>
        <v>1.154216407382112</v>
      </c>
      <c r="AQ76" s="21">
        <f t="shared" si="11"/>
        <v>0.35842330934815381</v>
      </c>
      <c r="AR76" s="21" t="str">
        <f t="shared" si="11"/>
        <v>na</v>
      </c>
      <c r="AS76" s="21" t="str">
        <f t="shared" si="11"/>
        <v>na</v>
      </c>
      <c r="AT76" s="21" t="str">
        <f t="shared" si="11"/>
        <v>na</v>
      </c>
      <c r="AU76" s="53" t="str">
        <f t="shared" si="11"/>
        <v>na</v>
      </c>
    </row>
    <row r="77" spans="1:47" ht="16.5" x14ac:dyDescent="0.35">
      <c r="A77" s="28" t="s">
        <v>90</v>
      </c>
      <c r="B77" s="48"/>
      <c r="E77">
        <v>1</v>
      </c>
      <c r="G77" s="49">
        <v>1</v>
      </c>
      <c r="H77" t="s">
        <v>245</v>
      </c>
      <c r="I77" t="s">
        <v>246</v>
      </c>
      <c r="J77" s="19">
        <v>6</v>
      </c>
      <c r="K77" s="34"/>
      <c r="L77" s="21">
        <v>17.002770142319754</v>
      </c>
      <c r="M77" s="61">
        <v>127.37400000000001</v>
      </c>
      <c r="N77" s="21">
        <v>0.16497435897435897</v>
      </c>
      <c r="O77" s="21">
        <v>0.62131605903270437</v>
      </c>
      <c r="P77" s="21">
        <f t="shared" si="6"/>
        <v>0.01</v>
      </c>
      <c r="Q77" s="21">
        <f t="shared" si="7"/>
        <v>3.6542048962142575E-2</v>
      </c>
      <c r="R77" s="23">
        <v>1</v>
      </c>
      <c r="S77" s="3">
        <v>1</v>
      </c>
      <c r="T77" s="3">
        <v>0</v>
      </c>
      <c r="U77" s="3">
        <v>0.25</v>
      </c>
      <c r="V77" s="3">
        <v>0.3</v>
      </c>
      <c r="W77" s="3">
        <v>1</v>
      </c>
      <c r="X77" s="3">
        <v>0</v>
      </c>
      <c r="Y77" s="3">
        <v>0</v>
      </c>
      <c r="Z77" s="3">
        <v>0</v>
      </c>
      <c r="AA77" s="3">
        <v>0</v>
      </c>
      <c r="AB77" s="52">
        <f t="shared" si="12"/>
        <v>-4.6051701859880909</v>
      </c>
      <c r="AC77" s="21">
        <f t="shared" si="12"/>
        <v>-9.0056661414878221</v>
      </c>
      <c r="AD77" s="21" t="str">
        <f t="shared" si="12"/>
        <v>na</v>
      </c>
      <c r="AE77" s="21">
        <f t="shared" si="12"/>
        <v>-3.4594937006934927</v>
      </c>
      <c r="AF77" s="21">
        <f t="shared" si="12"/>
        <v>-3.7689789653259482</v>
      </c>
      <c r="AG77" s="21">
        <f t="shared" si="10"/>
        <v>-7.0009497398042049</v>
      </c>
      <c r="AH77" s="21" t="str">
        <f t="shared" si="10"/>
        <v>na</v>
      </c>
      <c r="AI77" s="21" t="str">
        <f t="shared" si="10"/>
        <v>na</v>
      </c>
      <c r="AJ77" s="21" t="str">
        <f t="shared" si="10"/>
        <v>na</v>
      </c>
      <c r="AK77" s="21" t="str">
        <f t="shared" si="10"/>
        <v>na</v>
      </c>
      <c r="AL77" s="52">
        <f t="shared" si="13"/>
        <v>13.35321342351625</v>
      </c>
      <c r="AM77" s="21">
        <f t="shared" si="13"/>
        <v>51.065325803313499</v>
      </c>
      <c r="AN77" s="21" t="str">
        <f t="shared" si="13"/>
        <v>na</v>
      </c>
      <c r="AO77" s="21">
        <f t="shared" si="13"/>
        <v>7.535629019681414</v>
      </c>
      <c r="AP77" s="21">
        <f t="shared" si="13"/>
        <v>8.9442071484253276</v>
      </c>
      <c r="AQ77" s="21">
        <f t="shared" si="11"/>
        <v>30.860882520531344</v>
      </c>
      <c r="AR77" s="21" t="str">
        <f t="shared" si="11"/>
        <v>na</v>
      </c>
      <c r="AS77" s="21" t="str">
        <f t="shared" si="11"/>
        <v>na</v>
      </c>
      <c r="AT77" s="21" t="str">
        <f t="shared" si="11"/>
        <v>na</v>
      </c>
      <c r="AU77" s="53" t="str">
        <f t="shared" si="11"/>
        <v>na</v>
      </c>
    </row>
    <row r="78" spans="1:47" ht="16.5" x14ac:dyDescent="0.35">
      <c r="A78" s="28" t="s">
        <v>24</v>
      </c>
      <c r="B78" s="48">
        <v>1</v>
      </c>
      <c r="C78">
        <v>1</v>
      </c>
      <c r="E78">
        <v>1</v>
      </c>
      <c r="F78">
        <v>1</v>
      </c>
      <c r="G78" s="49">
        <v>1</v>
      </c>
      <c r="H78" t="s">
        <v>245</v>
      </c>
      <c r="I78" t="s">
        <v>246</v>
      </c>
      <c r="J78" s="19">
        <v>11</v>
      </c>
      <c r="K78" s="34"/>
      <c r="L78" s="21">
        <v>46.840380762154737</v>
      </c>
      <c r="M78" s="61">
        <v>127.37400000000001</v>
      </c>
      <c r="N78" s="21">
        <v>0</v>
      </c>
      <c r="O78" s="21">
        <v>0</v>
      </c>
      <c r="P78" s="21">
        <f t="shared" si="6"/>
        <v>0.01</v>
      </c>
      <c r="Q78" s="21">
        <f t="shared" si="7"/>
        <v>0.01</v>
      </c>
      <c r="R78" s="25">
        <v>1</v>
      </c>
      <c r="S78">
        <v>1</v>
      </c>
      <c r="T78">
        <v>0.375</v>
      </c>
      <c r="U78">
        <v>1</v>
      </c>
      <c r="V78">
        <v>0.15</v>
      </c>
      <c r="W78" s="3">
        <v>1</v>
      </c>
      <c r="X78" s="3">
        <v>0</v>
      </c>
      <c r="Y78">
        <v>0.25</v>
      </c>
      <c r="Z78">
        <v>1</v>
      </c>
      <c r="AA78">
        <v>1</v>
      </c>
      <c r="AB78" s="52">
        <f t="shared" si="12"/>
        <v>-4.6051701859880909</v>
      </c>
      <c r="AC78" s="21">
        <f t="shared" si="12"/>
        <v>-9.0056661414878221</v>
      </c>
      <c r="AD78" s="21">
        <f t="shared" si="12"/>
        <v>-5.0238220210779172</v>
      </c>
      <c r="AE78" s="21">
        <f t="shared" si="12"/>
        <v>-13.837974802773971</v>
      </c>
      <c r="AF78" s="21">
        <f t="shared" si="12"/>
        <v>-1.8844894826629741</v>
      </c>
      <c r="AG78" s="21">
        <f t="shared" si="10"/>
        <v>-7.0009497398042049</v>
      </c>
      <c r="AH78" s="21" t="str">
        <f t="shared" si="10"/>
        <v>na</v>
      </c>
      <c r="AI78" s="21">
        <f t="shared" si="10"/>
        <v>-1.4468350775901282</v>
      </c>
      <c r="AJ78" s="21">
        <f t="shared" si="10"/>
        <v>-6.2797775263473969</v>
      </c>
      <c r="AK78" s="21">
        <f t="shared" si="10"/>
        <v>-8.438524139687674</v>
      </c>
      <c r="AL78" s="52">
        <f t="shared" si="13"/>
        <v>1</v>
      </c>
      <c r="AM78" s="21">
        <f t="shared" si="13"/>
        <v>3.8241975308641978</v>
      </c>
      <c r="AN78" s="21">
        <f t="shared" si="13"/>
        <v>1.190082644628099</v>
      </c>
      <c r="AO78" s="21">
        <f t="shared" si="13"/>
        <v>9.0292920880428316</v>
      </c>
      <c r="AP78" s="21">
        <f t="shared" si="13"/>
        <v>0.16745420867522695</v>
      </c>
      <c r="AQ78" s="21">
        <f t="shared" si="11"/>
        <v>2.3111202930511441</v>
      </c>
      <c r="AR78" s="21" t="str">
        <f t="shared" si="11"/>
        <v>na</v>
      </c>
      <c r="AS78" s="21">
        <f t="shared" si="11"/>
        <v>9.8706713054711459E-2</v>
      </c>
      <c r="AT78" s="21">
        <f t="shared" si="11"/>
        <v>1.8595041322314052</v>
      </c>
      <c r="AU78" s="53">
        <f t="shared" si="11"/>
        <v>3.3576979495021999</v>
      </c>
    </row>
    <row r="79" spans="1:47" ht="16.5" x14ac:dyDescent="0.35">
      <c r="A79" s="28" t="s">
        <v>91</v>
      </c>
      <c r="B79" s="48"/>
      <c r="E79">
        <v>1</v>
      </c>
      <c r="G79" s="49">
        <v>1</v>
      </c>
      <c r="H79" t="s">
        <v>245</v>
      </c>
      <c r="I79" t="s">
        <v>246</v>
      </c>
      <c r="J79" s="19">
        <v>39</v>
      </c>
      <c r="K79" s="34"/>
      <c r="L79" s="21">
        <v>3.9804230357721599</v>
      </c>
      <c r="M79" s="61">
        <v>127.37400000000001</v>
      </c>
      <c r="N79" s="21">
        <v>0</v>
      </c>
      <c r="O79" s="21">
        <v>0</v>
      </c>
      <c r="P79" s="21">
        <f t="shared" si="6"/>
        <v>0.01</v>
      </c>
      <c r="Q79" s="21">
        <f t="shared" si="7"/>
        <v>0.01</v>
      </c>
      <c r="R79" s="23">
        <v>1</v>
      </c>
      <c r="S79" s="3">
        <v>1</v>
      </c>
      <c r="T79" s="3">
        <v>0.375</v>
      </c>
      <c r="U79" s="3">
        <v>0.375</v>
      </c>
      <c r="V79" s="3">
        <v>0.15</v>
      </c>
      <c r="W79" s="3">
        <v>1</v>
      </c>
      <c r="X79" s="3">
        <v>0</v>
      </c>
      <c r="Y79" s="3">
        <v>0.25</v>
      </c>
      <c r="Z79" s="3">
        <v>1</v>
      </c>
      <c r="AA79" s="3">
        <v>1</v>
      </c>
      <c r="AB79" s="52">
        <f t="shared" si="12"/>
        <v>-4.6051701859880909</v>
      </c>
      <c r="AC79" s="21">
        <f t="shared" si="12"/>
        <v>-9.0056661414878221</v>
      </c>
      <c r="AD79" s="21">
        <f t="shared" si="12"/>
        <v>-5.0238220210779172</v>
      </c>
      <c r="AE79" s="21">
        <f t="shared" si="12"/>
        <v>-5.1892405510402382</v>
      </c>
      <c r="AF79" s="21">
        <f t="shared" si="12"/>
        <v>-1.8844894826629741</v>
      </c>
      <c r="AG79" s="21">
        <f t="shared" si="10"/>
        <v>-7.0009497398042049</v>
      </c>
      <c r="AH79" s="21" t="str">
        <f t="shared" si="10"/>
        <v>na</v>
      </c>
      <c r="AI79" s="21">
        <f t="shared" si="10"/>
        <v>-1.4468350775901282</v>
      </c>
      <c r="AJ79" s="21">
        <f t="shared" si="10"/>
        <v>-6.2797775263473969</v>
      </c>
      <c r="AK79" s="21">
        <f t="shared" si="10"/>
        <v>-8.438524139687674</v>
      </c>
      <c r="AL79" s="52">
        <f t="shared" si="13"/>
        <v>1</v>
      </c>
      <c r="AM79" s="21">
        <f t="shared" si="13"/>
        <v>3.8241975308641978</v>
      </c>
      <c r="AN79" s="21">
        <f t="shared" si="13"/>
        <v>1.190082644628099</v>
      </c>
      <c r="AO79" s="21">
        <f t="shared" si="13"/>
        <v>1.2697441998810231</v>
      </c>
      <c r="AP79" s="21">
        <f t="shared" si="13"/>
        <v>0.16745420867522695</v>
      </c>
      <c r="AQ79" s="21">
        <f t="shared" si="11"/>
        <v>2.3111202930511441</v>
      </c>
      <c r="AR79" s="21" t="str">
        <f t="shared" si="11"/>
        <v>na</v>
      </c>
      <c r="AS79" s="21">
        <f t="shared" si="11"/>
        <v>9.8706713054711459E-2</v>
      </c>
      <c r="AT79" s="21">
        <f t="shared" si="11"/>
        <v>1.8595041322314052</v>
      </c>
      <c r="AU79" s="53">
        <f t="shared" si="11"/>
        <v>3.3576979495021999</v>
      </c>
    </row>
    <row r="80" spans="1:47" ht="16.5" x14ac:dyDescent="0.35">
      <c r="A80" s="28" t="s">
        <v>25</v>
      </c>
      <c r="B80" s="48">
        <v>1</v>
      </c>
      <c r="C80">
        <v>1</v>
      </c>
      <c r="E80">
        <v>1</v>
      </c>
      <c r="G80" s="49"/>
      <c r="H80" t="s">
        <v>245</v>
      </c>
      <c r="I80" t="s">
        <v>246</v>
      </c>
      <c r="J80" s="19">
        <v>11</v>
      </c>
      <c r="K80" s="34"/>
      <c r="L80" s="21">
        <v>29.693589774082429</v>
      </c>
      <c r="M80" s="61">
        <v>127.37400000000001</v>
      </c>
      <c r="N80" s="21">
        <v>0.50068376068376075</v>
      </c>
      <c r="O80" s="21">
        <v>1.9133481129216927</v>
      </c>
      <c r="P80" s="21">
        <f t="shared" si="6"/>
        <v>1.6861678378839007E-2</v>
      </c>
      <c r="Q80" s="21">
        <f t="shared" si="7"/>
        <v>6.4436402855936534E-2</v>
      </c>
      <c r="R80" s="25">
        <v>0</v>
      </c>
      <c r="S80" s="12">
        <v>0.25</v>
      </c>
      <c r="T80" s="12">
        <v>0.25</v>
      </c>
      <c r="U80" s="12">
        <v>0.125</v>
      </c>
      <c r="V80" s="12">
        <v>0.05</v>
      </c>
      <c r="W80" s="13">
        <v>0.25</v>
      </c>
      <c r="X80" s="13">
        <v>0</v>
      </c>
      <c r="Y80">
        <v>0.125</v>
      </c>
      <c r="Z80">
        <v>0</v>
      </c>
      <c r="AA80">
        <v>0.125</v>
      </c>
      <c r="AB80" s="52" t="str">
        <f t="shared" si="12"/>
        <v>na</v>
      </c>
      <c r="AC80" s="21">
        <f t="shared" si="12"/>
        <v>-1.9959924274346976</v>
      </c>
      <c r="AD80" s="21">
        <f t="shared" si="12"/>
        <v>-2.9692449333739304</v>
      </c>
      <c r="AE80" s="21">
        <f t="shared" si="12"/>
        <v>-1.5335063771754385</v>
      </c>
      <c r="AF80" s="21">
        <f t="shared" si="12"/>
        <v>-0.55689779861995548</v>
      </c>
      <c r="AG80" s="21">
        <f t="shared" si="10"/>
        <v>-1.5516722967471117</v>
      </c>
      <c r="AH80" s="21" t="str">
        <f t="shared" si="10"/>
        <v>na</v>
      </c>
      <c r="AI80" s="21">
        <f t="shared" si="10"/>
        <v>-0.64134552919139964</v>
      </c>
      <c r="AJ80" s="21" t="str">
        <f t="shared" si="10"/>
        <v>na</v>
      </c>
      <c r="AK80" s="21">
        <f t="shared" si="10"/>
        <v>-0.93514627440757159</v>
      </c>
      <c r="AL80" s="52" t="str">
        <f t="shared" si="13"/>
        <v>na</v>
      </c>
      <c r="AM80" s="21">
        <f t="shared" si="13"/>
        <v>3.4904490874431433</v>
      </c>
      <c r="AN80" s="21">
        <f t="shared" si="13"/>
        <v>7.7242367620488928</v>
      </c>
      <c r="AO80" s="21">
        <f t="shared" si="13"/>
        <v>2.060320111252504</v>
      </c>
      <c r="AP80" s="21">
        <f t="shared" si="13"/>
        <v>0.2717155737980701</v>
      </c>
      <c r="AQ80" s="21">
        <f t="shared" si="11"/>
        <v>2.109422343575631</v>
      </c>
      <c r="AR80" s="21" t="str">
        <f t="shared" si="11"/>
        <v>na</v>
      </c>
      <c r="AS80" s="21">
        <f t="shared" si="11"/>
        <v>0.36036920553993695</v>
      </c>
      <c r="AT80" s="21" t="str">
        <f t="shared" si="11"/>
        <v>na</v>
      </c>
      <c r="AU80" s="53">
        <f t="shared" si="11"/>
        <v>0.76616555820935817</v>
      </c>
    </row>
    <row r="81" spans="1:47" ht="16.5" x14ac:dyDescent="0.35">
      <c r="A81" s="28" t="s">
        <v>70</v>
      </c>
      <c r="B81" s="48">
        <v>1</v>
      </c>
      <c r="C81">
        <v>1</v>
      </c>
      <c r="D81">
        <v>1</v>
      </c>
      <c r="E81">
        <v>1</v>
      </c>
      <c r="G81" s="49"/>
      <c r="H81" t="s">
        <v>245</v>
      </c>
      <c r="I81" t="s">
        <v>246</v>
      </c>
      <c r="J81" s="19">
        <v>2</v>
      </c>
      <c r="K81" s="34"/>
      <c r="L81" s="21">
        <v>19.036978186593139</v>
      </c>
      <c r="M81" s="61">
        <v>127.37400000000001</v>
      </c>
      <c r="N81" s="21">
        <v>0</v>
      </c>
      <c r="O81" s="21">
        <v>0</v>
      </c>
      <c r="P81" s="21">
        <f t="shared" si="6"/>
        <v>0.01</v>
      </c>
      <c r="Q81" s="21">
        <f t="shared" si="7"/>
        <v>0.01</v>
      </c>
      <c r="R81" s="25">
        <v>0</v>
      </c>
      <c r="S81" s="12">
        <v>0</v>
      </c>
      <c r="T81" s="13">
        <v>0.25</v>
      </c>
      <c r="U81" s="12">
        <v>0.125</v>
      </c>
      <c r="V81" s="12">
        <v>0.05</v>
      </c>
      <c r="W81" s="12">
        <v>0.25</v>
      </c>
      <c r="X81" s="12">
        <v>0</v>
      </c>
      <c r="Y81">
        <v>0.25</v>
      </c>
      <c r="Z81">
        <v>0</v>
      </c>
      <c r="AA81" s="3">
        <v>0.25</v>
      </c>
      <c r="AB81" s="52" t="str">
        <f t="shared" si="12"/>
        <v>na</v>
      </c>
      <c r="AC81" s="21" t="str">
        <f t="shared" si="12"/>
        <v>na</v>
      </c>
      <c r="AD81" s="21">
        <f t="shared" si="12"/>
        <v>-3.3492146807186116</v>
      </c>
      <c r="AE81" s="21">
        <f t="shared" si="12"/>
        <v>-1.7297468503467464</v>
      </c>
      <c r="AF81" s="21">
        <f t="shared" si="12"/>
        <v>-0.62816316088765811</v>
      </c>
      <c r="AG81" s="21">
        <f t="shared" si="10"/>
        <v>-1.7502374349510512</v>
      </c>
      <c r="AH81" s="21" t="str">
        <f t="shared" si="10"/>
        <v>na</v>
      </c>
      <c r="AI81" s="21">
        <f t="shared" si="10"/>
        <v>-1.4468350775901282</v>
      </c>
      <c r="AJ81" s="21" t="str">
        <f t="shared" si="10"/>
        <v>na</v>
      </c>
      <c r="AK81" s="21">
        <f t="shared" si="10"/>
        <v>-2.1096310349219185</v>
      </c>
      <c r="AL81" s="52" t="str">
        <f t="shared" si="13"/>
        <v>na</v>
      </c>
      <c r="AM81" s="21" t="str">
        <f t="shared" si="13"/>
        <v>na</v>
      </c>
      <c r="AN81" s="21">
        <f t="shared" si="13"/>
        <v>0.52892561983471076</v>
      </c>
      <c r="AO81" s="21">
        <f t="shared" si="13"/>
        <v>0.14108268887566924</v>
      </c>
      <c r="AP81" s="21">
        <f t="shared" si="13"/>
        <v>1.8606023186136331E-2</v>
      </c>
      <c r="AQ81" s="21">
        <f t="shared" si="11"/>
        <v>0.14444501831569651</v>
      </c>
      <c r="AR81" s="21" t="str">
        <f t="shared" si="11"/>
        <v>na</v>
      </c>
      <c r="AS81" s="21">
        <f t="shared" si="11"/>
        <v>9.8706713054711459E-2</v>
      </c>
      <c r="AT81" s="21" t="str">
        <f t="shared" si="11"/>
        <v>na</v>
      </c>
      <c r="AU81" s="53">
        <f t="shared" si="11"/>
        <v>0.20985612184388749</v>
      </c>
    </row>
    <row r="82" spans="1:47" x14ac:dyDescent="0.35">
      <c r="B82" s="48"/>
      <c r="G82" s="49"/>
      <c r="M82" s="61"/>
      <c r="N82" s="21"/>
      <c r="O82" s="21"/>
      <c r="R82" s="48"/>
      <c r="AB82" s="48"/>
      <c r="AL82" s="48"/>
      <c r="AU82" s="49"/>
    </row>
    <row r="83" spans="1:47" x14ac:dyDescent="0.35">
      <c r="A83" t="s">
        <v>3945</v>
      </c>
      <c r="M83" s="61">
        <f>AVERAGE(M5:M81)</f>
        <v>127.37399999999984</v>
      </c>
      <c r="N83" s="21"/>
      <c r="O83" s="21"/>
      <c r="R83" s="52">
        <f t="shared" ref="R83:AA83" si="14">SUM(R5:R81)/R84</f>
        <v>1</v>
      </c>
      <c r="S83" s="21">
        <f t="shared" si="14"/>
        <v>0.51136363636363635</v>
      </c>
      <c r="T83" s="21">
        <f t="shared" si="14"/>
        <v>0.34375</v>
      </c>
      <c r="U83" s="21">
        <f t="shared" si="14"/>
        <v>0.33279220779220781</v>
      </c>
      <c r="V83" s="21">
        <f t="shared" si="14"/>
        <v>0.36655844155844158</v>
      </c>
      <c r="W83" s="21">
        <f t="shared" si="14"/>
        <v>0.65779220779220782</v>
      </c>
      <c r="X83" s="21">
        <f t="shared" si="14"/>
        <v>0.5178571428571429</v>
      </c>
      <c r="Y83" s="21">
        <f t="shared" si="14"/>
        <v>0.79573170731707321</v>
      </c>
      <c r="Z83" s="21">
        <f t="shared" si="14"/>
        <v>0.73333333333333328</v>
      </c>
      <c r="AA83" s="21">
        <f t="shared" si="14"/>
        <v>0.54573170731707321</v>
      </c>
      <c r="AB83" s="52">
        <f>(1/R84)*(SUM(AB5:AB81))</f>
        <v>-3.4189127839366931</v>
      </c>
      <c r="AC83" s="21">
        <f t="shared" ref="AC83:AK83" si="15">(1/S84)*(SUM(AC5:AC81))</f>
        <v>-3.3340232661810418</v>
      </c>
      <c r="AD83" s="21">
        <f t="shared" si="15"/>
        <v>-3.3755380529267458</v>
      </c>
      <c r="AE83" s="21">
        <f t="shared" si="15"/>
        <v>-3.2637189924786045</v>
      </c>
      <c r="AF83" s="21">
        <f t="shared" si="15"/>
        <v>-3.091025718010572</v>
      </c>
      <c r="AG83" s="21">
        <f t="shared" si="15"/>
        <v>-3.6523531171040422</v>
      </c>
      <c r="AH83" s="21">
        <f t="shared" si="15"/>
        <v>-3.7819596184423032</v>
      </c>
      <c r="AI83" s="21">
        <f t="shared" si="15"/>
        <v>-3.8307456392530335</v>
      </c>
      <c r="AJ83" s="21">
        <f t="shared" si="15"/>
        <v>-3.6124671284398513</v>
      </c>
      <c r="AK83" s="53">
        <f t="shared" si="15"/>
        <v>-3.453560275441212</v>
      </c>
      <c r="AL83" s="21">
        <f>SUM(AL5:AL81)</f>
        <v>505.81652671547647</v>
      </c>
      <c r="AM83" s="21">
        <f t="shared" ref="AM83:AU83" si="16">SUM(AM5:AM81)</f>
        <v>646.28221607509795</v>
      </c>
      <c r="AN83" s="21">
        <f t="shared" si="16"/>
        <v>696.38512576457424</v>
      </c>
      <c r="AO83" s="21">
        <f t="shared" si="16"/>
        <v>1053.094094669312</v>
      </c>
      <c r="AP83" s="21">
        <f t="shared" si="16"/>
        <v>1739.9603124075857</v>
      </c>
      <c r="AQ83" s="21">
        <f t="shared" si="16"/>
        <v>909.57781191174263</v>
      </c>
      <c r="AR83" s="21">
        <f t="shared" si="16"/>
        <v>75.299311857563112</v>
      </c>
      <c r="AS83" s="21">
        <f t="shared" si="16"/>
        <v>235.26991636402704</v>
      </c>
      <c r="AT83" s="21">
        <f t="shared" si="16"/>
        <v>134.27861408950469</v>
      </c>
      <c r="AU83" s="53">
        <f t="shared" si="16"/>
        <v>336.83729442811443</v>
      </c>
    </row>
    <row r="84" spans="1:47" x14ac:dyDescent="0.35">
      <c r="A84" t="s">
        <v>3225</v>
      </c>
      <c r="M84" s="61"/>
      <c r="N84" s="21"/>
      <c r="O84" s="21"/>
      <c r="R84" s="48">
        <f t="shared" ref="R84:AA84" si="17">COUNTIF(R5:R81,"&gt;0")</f>
        <v>65</v>
      </c>
      <c r="S84">
        <f t="shared" si="17"/>
        <v>66</v>
      </c>
      <c r="T84">
        <f t="shared" si="17"/>
        <v>52</v>
      </c>
      <c r="U84">
        <f t="shared" si="17"/>
        <v>77</v>
      </c>
      <c r="V84">
        <f t="shared" si="17"/>
        <v>77</v>
      </c>
      <c r="W84">
        <f t="shared" si="17"/>
        <v>77</v>
      </c>
      <c r="X84">
        <f t="shared" si="17"/>
        <v>14</v>
      </c>
      <c r="Y84">
        <f t="shared" si="17"/>
        <v>41</v>
      </c>
      <c r="Z84">
        <f t="shared" si="17"/>
        <v>15</v>
      </c>
      <c r="AA84">
        <f t="shared" si="17"/>
        <v>41</v>
      </c>
      <c r="AB84" s="48"/>
      <c r="AK84" s="49"/>
      <c r="AL84" s="21">
        <f>AL83*AB85^2</f>
        <v>0.54245423326929398</v>
      </c>
      <c r="AM84" s="21">
        <f t="shared" ref="AM84:AU84" si="18">AM83*AC85^2</f>
        <v>0.82134646327957594</v>
      </c>
      <c r="AN84" s="21">
        <f t="shared" si="18"/>
        <v>0.81450618533625185</v>
      </c>
      <c r="AO84" s="21">
        <f t="shared" si="18"/>
        <v>1.5404119518346961</v>
      </c>
      <c r="AP84" s="21">
        <f t="shared" si="18"/>
        <v>3.5950796509586809</v>
      </c>
      <c r="AQ84" s="21">
        <f t="shared" si="18"/>
        <v>0.61157010549088686</v>
      </c>
      <c r="AR84" s="21">
        <f t="shared" si="18"/>
        <v>3.9068129729361856E-2</v>
      </c>
      <c r="AS84" s="21">
        <f t="shared" si="18"/>
        <v>0.11071921875243299</v>
      </c>
      <c r="AT84" s="21">
        <f t="shared" si="18"/>
        <v>9.7781742060208413E-2</v>
      </c>
      <c r="AU84" s="53">
        <f t="shared" si="18"/>
        <v>0.33705116239074179</v>
      </c>
    </row>
    <row r="85" spans="1:47" ht="25" customHeight="1" x14ac:dyDescent="0.65">
      <c r="A85" s="54" t="s">
        <v>3946</v>
      </c>
      <c r="M85" s="61"/>
      <c r="N85" s="21"/>
      <c r="O85" s="21"/>
      <c r="R85" s="78">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IF(R39&gt;0,$M39,0)+IF(R40&gt;0,$M40,0)+IF(R41&gt;0,$M41,0)+IF(R42&gt;0,$M42,0)+IF(R43&gt;0,$M43,0)+IF(R44&gt;0,$M44,0)+IF(R45&gt;0,$M45,0)+IF(R46&gt;0,$M46,0)+IF(R47&gt;0,$M47,0)*IF(R48&gt;0,$M48,0)+IF(R49&gt;0,$M49,0)+IF(R50&gt;0,$M50,0)+IF(R51&gt;0,$M51,0)+IF(R52&gt;0,$M52,0)+IF(R53&gt;0,$M53,0)+IF(R54&gt;0,$M54,0)+IF(R55&gt;0,$M55,0)+IF(R56&gt;0,$M56,0)+IF(R57&gt;0,$M57,0)+IF(R58&gt;0,$M58,0)+IF(R59&gt;0,$M59,0)+IF(R60&gt;0,$M60,0)+IF(R61&gt;0,$M61,0)+IF(R62&gt;0,$M62,0)+IF(R63&gt;0,$M63,0)+IF(R64&gt;0,$M64,0)+IF(R65&gt;0,$M65,0)+IF(R66&gt;0,$M66,0)+IF(R67&gt;0,$M67,0)+IF(R68&gt;0,$M68,0)+IF(R69&gt;0,$M69,0)+IF(R70&gt;0,$M70,0)+IF(R71&gt;0,$M71,0)+IF(R72&gt;0,$M72,0)+IF(R73&gt;0,$M73,0)+IF(R74&gt;0,$M74,0)+IF(R75&gt;0,$M75,0)+IF(R76&gt;0,$M76,0)+IF(R77&gt;0,$M77,0)+IF(R78&gt;0,$M78,0)+IF(R79&gt;0,$M79,0)+IF(R80&gt;0,$M80,0)+IF(R81&gt;0,$M81,0)</f>
        <v>40218.085752000086</v>
      </c>
      <c r="S85" s="61">
        <f t="shared" ref="S85:AA85" si="19">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IF(S39&gt;0,$M39,0)+IF(S40&gt;0,$M40,0)+IF(S41&gt;0,$M41,0)+IF(S42&gt;0,$M42,0)+IF(S43&gt;0,$M43,0)+IF(S44&gt;0,$M44,0)+IF(S45&gt;0,$M45,0)+IF(S46&gt;0,$M46,0)+IF(S47&gt;0,$M47,0)*IF(S48&gt;0,$M48,0)+IF(S49&gt;0,$M49,0)+IF(S50&gt;0,$M50,0)+IF(S51&gt;0,$M51,0)+IF(S52&gt;0,$M52,0)+IF(S53&gt;0,$M53,0)+IF(S54&gt;0,$M54,0)+IF(S55&gt;0,$M55,0)+IF(S56&gt;0,$M56,0)+IF(S57&gt;0,$M57,0)+IF(S58&gt;0,$M58,0)+IF(S59&gt;0,$M59,0)+IF(S60&gt;0,$M60,0)+IF(S61&gt;0,$M61,0)+IF(S62&gt;0,$M62,0)+IF(S63&gt;0,$M63,0)+IF(S64&gt;0,$M64,0)+IF(S65&gt;0,$M65,0)+IF(S66&gt;0,$M66,0)+IF(S67&gt;0,$M67,0)+IF(S68&gt;0,$M68,0)+IF(S69&gt;0,$M69,0)+IF(S70&gt;0,$M70,0)+IF(S71&gt;0,$M71,0)+IF(S72&gt;0,$M72,0)+IF(S73&gt;0,$M73,0)+IF(S74&gt;0,$M74,0)+IF(S75&gt;0,$M75,0)+IF(S76&gt;0,$M76,0)+IF(S77&gt;0,$M77,0)+IF(S78&gt;0,$M78,0)+IF(S79&gt;0,$M79,0)+IF(S80&gt;0,$M80,0)+IF(S81&gt;0,$M81,0)</f>
        <v>24248.697875999991</v>
      </c>
      <c r="T85" s="61">
        <f t="shared" si="19"/>
        <v>22465.461875999994</v>
      </c>
      <c r="U85" s="61">
        <f t="shared" si="19"/>
        <v>41746.573752000113</v>
      </c>
      <c r="V85" s="61">
        <f t="shared" si="19"/>
        <v>41746.573752000113</v>
      </c>
      <c r="W85" s="61">
        <f t="shared" si="19"/>
        <v>41746.573752000113</v>
      </c>
      <c r="X85" s="61">
        <f t="shared" si="19"/>
        <v>1655.8620000000001</v>
      </c>
      <c r="Y85" s="61">
        <f t="shared" si="19"/>
        <v>5094.9599999999955</v>
      </c>
      <c r="Z85" s="61">
        <f t="shared" si="19"/>
        <v>1783.2360000000001</v>
      </c>
      <c r="AA85" s="61">
        <f t="shared" si="19"/>
        <v>5094.9599999999955</v>
      </c>
      <c r="AB85" s="75">
        <f>EXP(AB83)</f>
        <v>3.2748019764447085E-2</v>
      </c>
      <c r="AC85" s="120">
        <f t="shared" ref="AC85:AK85" si="20">EXP(AC83)</f>
        <v>3.5649389176022138E-2</v>
      </c>
      <c r="AD85" s="120">
        <f t="shared" si="20"/>
        <v>3.4199712105161401E-2</v>
      </c>
      <c r="AE85" s="120">
        <f t="shared" si="20"/>
        <v>3.8245896998411438E-2</v>
      </c>
      <c r="AF85" s="120">
        <f t="shared" si="20"/>
        <v>4.5455306158535477E-2</v>
      </c>
      <c r="AG85" s="120">
        <f t="shared" si="20"/>
        <v>2.5930040511184287E-2</v>
      </c>
      <c r="AH85" s="120">
        <f t="shared" si="20"/>
        <v>2.2778011450222728E-2</v>
      </c>
      <c r="AI85" s="120">
        <f t="shared" si="20"/>
        <v>2.1693434121800189E-2</v>
      </c>
      <c r="AJ85" s="120">
        <f t="shared" si="20"/>
        <v>2.6985188746478365E-2</v>
      </c>
      <c r="AK85" s="76">
        <f t="shared" si="20"/>
        <v>3.163281412682438E-2</v>
      </c>
      <c r="AL85" s="21">
        <f t="shared" ref="AL85:AU85" si="21">SQRT(AL84)</f>
        <v>0.73651492399631246</v>
      </c>
      <c r="AM85" s="21">
        <f t="shared" si="21"/>
        <v>0.90628166884229533</v>
      </c>
      <c r="AN85" s="21">
        <f t="shared" si="21"/>
        <v>0.90249996417520806</v>
      </c>
      <c r="AO85" s="21">
        <f t="shared" si="21"/>
        <v>1.2411333336248351</v>
      </c>
      <c r="AP85" s="21">
        <f t="shared" si="21"/>
        <v>1.8960695269316157</v>
      </c>
      <c r="AQ85" s="21">
        <f t="shared" si="21"/>
        <v>0.78202947865850103</v>
      </c>
      <c r="AR85" s="21">
        <f t="shared" si="21"/>
        <v>0.19765659546132494</v>
      </c>
      <c r="AS85" s="21">
        <f t="shared" si="21"/>
        <v>0.33274497554799076</v>
      </c>
      <c r="AT85" s="21">
        <f t="shared" si="21"/>
        <v>0.31270072283288441</v>
      </c>
      <c r="AU85" s="53">
        <f t="shared" si="21"/>
        <v>0.58056107550432778</v>
      </c>
    </row>
    <row r="86" spans="1:47" ht="16.5" x14ac:dyDescent="0.45">
      <c r="A86" s="51" t="s">
        <v>3226</v>
      </c>
      <c r="M86" s="61"/>
      <c r="N86" s="21"/>
      <c r="O86" s="21"/>
      <c r="AB86" s="48"/>
      <c r="AK86" s="49"/>
    </row>
    <row r="87" spans="1:47" x14ac:dyDescent="0.35">
      <c r="A87" s="51" t="s">
        <v>3947</v>
      </c>
      <c r="M87" s="61"/>
      <c r="N87" s="21"/>
      <c r="O87" s="21"/>
      <c r="Z87" t="s">
        <v>3227</v>
      </c>
      <c r="AB87" s="52">
        <f>SQRT(((R85-1)*(AL85^2))/(R85-1))</f>
        <v>0.73651492399631246</v>
      </c>
      <c r="AC87" s="21">
        <f t="shared" ref="AC87:AK87" si="22">SQRT(((S85-1)*(AM85^2))/(S85-1))</f>
        <v>0.90628166884229533</v>
      </c>
      <c r="AD87" s="21">
        <f t="shared" si="22"/>
        <v>0.90249996417520806</v>
      </c>
      <c r="AE87" s="21">
        <f t="shared" si="22"/>
        <v>1.2411333336248351</v>
      </c>
      <c r="AF87" s="21">
        <f t="shared" si="22"/>
        <v>1.8960695269316159</v>
      </c>
      <c r="AG87" s="21">
        <f t="shared" si="22"/>
        <v>0.78202947865850103</v>
      </c>
      <c r="AH87" s="21">
        <f t="shared" si="22"/>
        <v>0.19765659546132497</v>
      </c>
      <c r="AI87" s="21">
        <f t="shared" si="22"/>
        <v>0.33274497554799076</v>
      </c>
      <c r="AJ87" s="21">
        <f t="shared" si="22"/>
        <v>0.31270072283288441</v>
      </c>
      <c r="AK87" s="53">
        <f t="shared" si="22"/>
        <v>0.58056107550432778</v>
      </c>
    </row>
    <row r="88" spans="1:47" x14ac:dyDescent="0.35">
      <c r="A88" s="51"/>
      <c r="M88" s="61"/>
      <c r="N88" s="21"/>
      <c r="O88" s="21"/>
      <c r="Z88" t="s">
        <v>3228</v>
      </c>
      <c r="AB88" s="52">
        <f t="shared" ref="AB88:AK88" si="23">(1-AB85)/(SQRT((2*(AB87^2)/R85)))</f>
        <v>186.23177225142979</v>
      </c>
      <c r="AC88" s="21">
        <f t="shared" si="23"/>
        <v>117.16583113710763</v>
      </c>
      <c r="AD88" s="21">
        <f t="shared" si="23"/>
        <v>113.41821690412407</v>
      </c>
      <c r="AE88" s="21">
        <f t="shared" si="23"/>
        <v>111.95436446955324</v>
      </c>
      <c r="AF88" s="21">
        <f t="shared" si="23"/>
        <v>72.73399299044948</v>
      </c>
      <c r="AG88" s="21">
        <f t="shared" si="23"/>
        <v>179.95439037740627</v>
      </c>
      <c r="AH88" s="21">
        <f t="shared" si="23"/>
        <v>142.25875119282423</v>
      </c>
      <c r="AI88" s="21">
        <f t="shared" si="23"/>
        <v>148.39485832010308</v>
      </c>
      <c r="AJ88" s="21">
        <f t="shared" si="23"/>
        <v>92.913748110618073</v>
      </c>
      <c r="AK88" s="53">
        <f t="shared" si="23"/>
        <v>84.187486113148367</v>
      </c>
    </row>
    <row r="89" spans="1:47" x14ac:dyDescent="0.35">
      <c r="A89" s="51"/>
      <c r="M89" s="61"/>
      <c r="N89" s="21"/>
      <c r="O89" s="21"/>
      <c r="Z89" t="s">
        <v>3229</v>
      </c>
      <c r="AB89" s="52">
        <f t="shared" ref="AB89:AK89" si="24">TINV(0.05,2*R85-2)</f>
        <v>1.9599934783639066</v>
      </c>
      <c r="AC89" s="21">
        <f t="shared" si="24"/>
        <v>1.9600129035926599</v>
      </c>
      <c r="AD89" s="21">
        <f t="shared" si="24"/>
        <v>1.9600167875579977</v>
      </c>
      <c r="AE89" s="21">
        <f t="shared" si="24"/>
        <v>1.9599923984412906</v>
      </c>
      <c r="AF89" s="21">
        <f t="shared" si="24"/>
        <v>1.9599923984412906</v>
      </c>
      <c r="AG89" s="21">
        <f t="shared" si="24"/>
        <v>1.9599923984412906</v>
      </c>
      <c r="AH89" s="21">
        <f t="shared" si="24"/>
        <v>1.9606811572327159</v>
      </c>
      <c r="AI89" s="21">
        <f t="shared" si="24"/>
        <v>1.9601968841493083</v>
      </c>
      <c r="AJ89" s="21">
        <f t="shared" si="24"/>
        <v>1.9606298272388432</v>
      </c>
      <c r="AK89" s="53">
        <f t="shared" si="24"/>
        <v>1.9601968841493083</v>
      </c>
    </row>
    <row r="90" spans="1:47" x14ac:dyDescent="0.35">
      <c r="A90" s="51"/>
      <c r="M90" s="61"/>
      <c r="N90" s="21"/>
      <c r="O90" s="21"/>
      <c r="Z90" t="s">
        <v>3230</v>
      </c>
      <c r="AB90" s="52">
        <f t="shared" ref="AB90:AK90" si="25">TDIST(ABS(AB88),2*R85-2,1)</f>
        <v>0</v>
      </c>
      <c r="AC90" s="21">
        <f t="shared" si="25"/>
        <v>0</v>
      </c>
      <c r="AD90" s="21">
        <f t="shared" si="25"/>
        <v>0</v>
      </c>
      <c r="AE90" s="21">
        <f t="shared" si="25"/>
        <v>0</v>
      </c>
      <c r="AF90" s="21">
        <f t="shared" si="25"/>
        <v>0</v>
      </c>
      <c r="AG90" s="21">
        <f t="shared" si="25"/>
        <v>0</v>
      </c>
      <c r="AH90" s="21">
        <f t="shared" si="25"/>
        <v>0</v>
      </c>
      <c r="AI90" s="21">
        <f t="shared" si="25"/>
        <v>0</v>
      </c>
      <c r="AJ90" s="21">
        <f t="shared" si="25"/>
        <v>0</v>
      </c>
      <c r="AK90" s="53">
        <f t="shared" si="25"/>
        <v>0</v>
      </c>
    </row>
    <row r="91" spans="1:47" x14ac:dyDescent="0.35">
      <c r="A91" s="51"/>
      <c r="M91" s="61"/>
      <c r="N91" s="21"/>
      <c r="O91" s="21"/>
      <c r="Z91" t="s">
        <v>3231</v>
      </c>
      <c r="AB91" s="52" t="str">
        <f t="shared" ref="AB91:AK91" si="26">IF(R84&gt;4,IF(AB90&lt;0.001,"***",IF(AB90&lt;0.01,"**",IF(AB90&lt;0.05,"*","ns"))),"na")</f>
        <v>***</v>
      </c>
      <c r="AC91" s="21" t="str">
        <f t="shared" si="26"/>
        <v>***</v>
      </c>
      <c r="AD91" s="21" t="str">
        <f t="shared" si="26"/>
        <v>***</v>
      </c>
      <c r="AE91" s="21" t="str">
        <f t="shared" si="26"/>
        <v>***</v>
      </c>
      <c r="AF91" s="21" t="str">
        <f t="shared" si="26"/>
        <v>***</v>
      </c>
      <c r="AG91" s="21" t="str">
        <f t="shared" si="26"/>
        <v>***</v>
      </c>
      <c r="AH91" s="21" t="str">
        <f t="shared" si="26"/>
        <v>***</v>
      </c>
      <c r="AI91" s="21" t="str">
        <f t="shared" si="26"/>
        <v>***</v>
      </c>
      <c r="AJ91" s="21" t="str">
        <f t="shared" si="26"/>
        <v>***</v>
      </c>
      <c r="AK91" s="53" t="str">
        <f t="shared" si="26"/>
        <v>***</v>
      </c>
    </row>
    <row r="92" spans="1:47" x14ac:dyDescent="0.35">
      <c r="A92" s="51"/>
      <c r="M92" s="61"/>
      <c r="N92" s="21"/>
      <c r="O92" s="21"/>
    </row>
    <row r="93" spans="1:47" ht="16.5" x14ac:dyDescent="0.35">
      <c r="A93" s="11" t="s">
        <v>4</v>
      </c>
      <c r="B93">
        <v>1</v>
      </c>
      <c r="C93">
        <v>1</v>
      </c>
      <c r="H93" t="s">
        <v>245</v>
      </c>
      <c r="I93" t="s">
        <v>247</v>
      </c>
      <c r="J93" s="20" t="s">
        <v>248</v>
      </c>
      <c r="K93" s="20"/>
      <c r="M93" s="61"/>
      <c r="N93" s="21"/>
      <c r="O93" s="21"/>
      <c r="P93" s="20"/>
      <c r="Q93" s="20"/>
      <c r="R93" s="25">
        <v>0</v>
      </c>
      <c r="S93">
        <v>1</v>
      </c>
      <c r="T93">
        <v>0</v>
      </c>
      <c r="U93">
        <v>1</v>
      </c>
      <c r="V93">
        <v>1</v>
      </c>
      <c r="W93" s="3">
        <v>0.25</v>
      </c>
      <c r="X93" s="3">
        <v>1</v>
      </c>
      <c r="Y93">
        <v>0</v>
      </c>
      <c r="Z93">
        <v>0.125</v>
      </c>
      <c r="AA93">
        <v>0</v>
      </c>
    </row>
    <row r="94" spans="1:47" x14ac:dyDescent="0.35">
      <c r="A94" s="11" t="s">
        <v>181</v>
      </c>
      <c r="C94">
        <v>1</v>
      </c>
      <c r="H94" s="12" t="s">
        <v>248</v>
      </c>
      <c r="I94" t="s">
        <v>247</v>
      </c>
      <c r="J94" s="20" t="s">
        <v>248</v>
      </c>
      <c r="K94" s="20"/>
      <c r="M94" s="61"/>
      <c r="N94" s="21"/>
      <c r="O94" s="21"/>
      <c r="P94" s="20"/>
      <c r="Q94" s="20"/>
      <c r="R94" s="25">
        <v>0</v>
      </c>
      <c r="S94">
        <v>1</v>
      </c>
      <c r="T94">
        <v>0.25</v>
      </c>
      <c r="U94">
        <v>0.25</v>
      </c>
      <c r="V94">
        <v>1</v>
      </c>
      <c r="W94" s="3">
        <v>0.25</v>
      </c>
      <c r="X94" s="3">
        <v>0.25</v>
      </c>
      <c r="Y94">
        <v>0</v>
      </c>
      <c r="Z94">
        <v>1</v>
      </c>
      <c r="AA94">
        <v>0</v>
      </c>
    </row>
    <row r="95" spans="1:47" ht="16.5" x14ac:dyDescent="0.35">
      <c r="A95" s="11" t="s">
        <v>15</v>
      </c>
      <c r="C95">
        <v>1</v>
      </c>
      <c r="H95" t="s">
        <v>245</v>
      </c>
      <c r="I95" t="s">
        <v>246</v>
      </c>
      <c r="J95" s="20" t="s">
        <v>248</v>
      </c>
      <c r="K95" s="20"/>
      <c r="M95" s="61"/>
      <c r="N95" s="21"/>
      <c r="O95" s="21"/>
      <c r="P95" s="20"/>
      <c r="Q95" s="20"/>
      <c r="R95" s="25">
        <v>0</v>
      </c>
      <c r="S95">
        <v>0.125</v>
      </c>
      <c r="T95">
        <v>0</v>
      </c>
      <c r="U95">
        <v>0.125</v>
      </c>
      <c r="V95">
        <v>1</v>
      </c>
      <c r="W95" s="3">
        <v>1</v>
      </c>
      <c r="X95" s="3">
        <v>0</v>
      </c>
      <c r="Y95">
        <v>0</v>
      </c>
      <c r="Z95">
        <v>0</v>
      </c>
      <c r="AA95">
        <v>0</v>
      </c>
    </row>
    <row r="96" spans="1:47" x14ac:dyDescent="0.35">
      <c r="A96" s="11" t="s">
        <v>17</v>
      </c>
      <c r="C96">
        <v>1</v>
      </c>
      <c r="H96" s="12" t="s">
        <v>248</v>
      </c>
      <c r="I96" t="s">
        <v>247</v>
      </c>
      <c r="J96" s="20" t="s">
        <v>248</v>
      </c>
      <c r="K96" s="20"/>
      <c r="M96" s="61"/>
      <c r="N96" s="21"/>
      <c r="O96" s="21"/>
      <c r="P96" s="20"/>
      <c r="Q96" s="20"/>
      <c r="R96" s="25">
        <v>0</v>
      </c>
      <c r="S96">
        <v>1</v>
      </c>
      <c r="T96">
        <v>0</v>
      </c>
      <c r="U96">
        <v>1</v>
      </c>
      <c r="V96">
        <v>0.25</v>
      </c>
      <c r="W96" s="3">
        <v>1</v>
      </c>
      <c r="X96" s="3">
        <v>0</v>
      </c>
      <c r="Y96">
        <v>0</v>
      </c>
      <c r="Z96">
        <v>1</v>
      </c>
      <c r="AA96">
        <v>0</v>
      </c>
    </row>
    <row r="97" spans="1:47" ht="16.5" x14ac:dyDescent="0.35">
      <c r="A97" s="11" t="s">
        <v>3</v>
      </c>
      <c r="B97" s="48"/>
      <c r="C97">
        <v>1</v>
      </c>
      <c r="E97">
        <v>1</v>
      </c>
      <c r="G97" s="49"/>
      <c r="H97" t="s">
        <v>245</v>
      </c>
      <c r="I97" t="s">
        <v>246</v>
      </c>
      <c r="J97" s="20">
        <v>62</v>
      </c>
      <c r="K97" s="34"/>
      <c r="L97" s="21">
        <v>0.75556088821272305</v>
      </c>
      <c r="M97" s="61"/>
      <c r="N97" s="21"/>
      <c r="O97" s="21"/>
      <c r="P97" s="21"/>
      <c r="Q97" s="21"/>
      <c r="R97" s="25">
        <v>0</v>
      </c>
      <c r="S97">
        <v>1</v>
      </c>
      <c r="T97">
        <v>0</v>
      </c>
      <c r="U97">
        <v>1</v>
      </c>
      <c r="V97">
        <v>0.3</v>
      </c>
      <c r="W97" s="3">
        <v>1</v>
      </c>
      <c r="X97" s="3">
        <v>0</v>
      </c>
      <c r="Y97">
        <v>0</v>
      </c>
      <c r="Z97">
        <v>0</v>
      </c>
      <c r="AA97">
        <v>0</v>
      </c>
      <c r="AB97" s="21"/>
      <c r="AC97" s="21"/>
      <c r="AD97" s="21"/>
      <c r="AE97" s="21"/>
      <c r="AF97" s="21"/>
      <c r="AG97" s="21"/>
      <c r="AH97" s="21"/>
      <c r="AI97" s="21"/>
      <c r="AJ97" s="21"/>
      <c r="AK97" s="21"/>
      <c r="AL97" s="52"/>
      <c r="AM97" s="21"/>
      <c r="AN97" s="21"/>
      <c r="AO97" s="21"/>
      <c r="AP97" s="21"/>
      <c r="AQ97" s="21"/>
      <c r="AR97" s="21"/>
      <c r="AS97" s="21"/>
      <c r="AT97" s="21"/>
      <c r="AU97" s="53"/>
    </row>
    <row r="98" spans="1:47" ht="16.5" x14ac:dyDescent="0.35">
      <c r="A98" s="11" t="s">
        <v>202</v>
      </c>
      <c r="B98" s="48">
        <v>1</v>
      </c>
      <c r="C98">
        <v>1</v>
      </c>
      <c r="G98" s="49"/>
      <c r="H98" t="s">
        <v>245</v>
      </c>
      <c r="I98" t="s">
        <v>246</v>
      </c>
      <c r="J98" s="20">
        <v>64</v>
      </c>
      <c r="K98" s="34"/>
      <c r="L98" s="21">
        <v>1.0475842218098275</v>
      </c>
      <c r="M98" s="61"/>
      <c r="N98" s="21"/>
      <c r="O98" s="21"/>
      <c r="P98" s="21"/>
      <c r="Q98" s="21"/>
      <c r="R98" s="25">
        <v>0</v>
      </c>
      <c r="S98">
        <v>0.25</v>
      </c>
      <c r="T98">
        <v>0.25</v>
      </c>
      <c r="U98">
        <v>0.25</v>
      </c>
      <c r="V98">
        <v>0.15</v>
      </c>
      <c r="W98" s="3">
        <v>1</v>
      </c>
      <c r="X98" s="3">
        <v>0</v>
      </c>
      <c r="Y98">
        <v>0</v>
      </c>
      <c r="Z98">
        <v>0</v>
      </c>
      <c r="AA98">
        <v>0</v>
      </c>
      <c r="AB98" s="21"/>
      <c r="AC98" s="21"/>
      <c r="AD98" s="21"/>
      <c r="AE98" s="21"/>
      <c r="AF98" s="21"/>
      <c r="AG98" s="21"/>
      <c r="AH98" s="21"/>
      <c r="AI98" s="21"/>
      <c r="AJ98" s="21"/>
      <c r="AK98" s="21"/>
      <c r="AL98" s="52"/>
      <c r="AM98" s="21"/>
      <c r="AN98" s="21"/>
      <c r="AO98" s="21"/>
      <c r="AP98" s="21"/>
      <c r="AQ98" s="21"/>
      <c r="AR98" s="21"/>
      <c r="AS98" s="21"/>
      <c r="AT98" s="21"/>
      <c r="AU98" s="53"/>
    </row>
    <row r="99" spans="1:47" ht="16.5" x14ac:dyDescent="0.35">
      <c r="A99" s="11" t="s">
        <v>6</v>
      </c>
      <c r="B99" s="48"/>
      <c r="C99">
        <v>1</v>
      </c>
      <c r="G99" s="49">
        <v>1</v>
      </c>
      <c r="H99" t="s">
        <v>245</v>
      </c>
      <c r="I99" t="s">
        <v>246</v>
      </c>
      <c r="J99" s="20">
        <v>64</v>
      </c>
      <c r="K99" s="34"/>
      <c r="L99" s="21">
        <v>0.60992912243567232</v>
      </c>
      <c r="M99" s="61"/>
      <c r="N99" s="21"/>
      <c r="O99" s="21"/>
      <c r="P99" s="21"/>
      <c r="Q99" s="21"/>
      <c r="R99" s="25">
        <v>0</v>
      </c>
      <c r="S99">
        <v>1</v>
      </c>
      <c r="T99">
        <v>0.375</v>
      </c>
      <c r="U99">
        <v>0.375</v>
      </c>
      <c r="V99">
        <v>0.25</v>
      </c>
      <c r="W99" s="3">
        <v>1</v>
      </c>
      <c r="X99" s="3">
        <v>0</v>
      </c>
      <c r="Y99">
        <v>0</v>
      </c>
      <c r="Z99">
        <v>0</v>
      </c>
      <c r="AA99">
        <v>0</v>
      </c>
      <c r="AB99" s="21"/>
      <c r="AC99" s="21"/>
      <c r="AD99" s="21"/>
      <c r="AE99" s="21"/>
      <c r="AF99" s="21"/>
      <c r="AG99" s="21"/>
      <c r="AH99" s="21"/>
      <c r="AI99" s="21"/>
      <c r="AJ99" s="21"/>
      <c r="AK99" s="21"/>
      <c r="AL99" s="52"/>
      <c r="AM99" s="21"/>
      <c r="AN99" s="21"/>
      <c r="AO99" s="21"/>
      <c r="AP99" s="21"/>
      <c r="AQ99" s="21"/>
      <c r="AR99" s="21"/>
      <c r="AS99" s="21"/>
      <c r="AT99" s="21"/>
      <c r="AU99" s="53"/>
    </row>
    <row r="100" spans="1:47" ht="16.5" x14ac:dyDescent="0.35">
      <c r="A100" s="11" t="s">
        <v>2</v>
      </c>
      <c r="B100" s="48">
        <v>1</v>
      </c>
      <c r="C100">
        <v>1</v>
      </c>
      <c r="G100" s="49"/>
      <c r="H100" t="s">
        <v>245</v>
      </c>
      <c r="I100" t="s">
        <v>246</v>
      </c>
      <c r="J100" s="20">
        <v>62</v>
      </c>
      <c r="K100" s="34"/>
      <c r="L100" s="21">
        <v>0.37742881318280974</v>
      </c>
      <c r="M100" s="61"/>
      <c r="N100" s="21"/>
      <c r="O100" s="21"/>
      <c r="P100" s="21"/>
      <c r="Q100" s="21"/>
      <c r="R100" s="25">
        <v>0</v>
      </c>
      <c r="S100">
        <v>0.25</v>
      </c>
      <c r="T100">
        <v>0.25</v>
      </c>
      <c r="U100">
        <v>0.25</v>
      </c>
      <c r="V100">
        <v>0.25</v>
      </c>
      <c r="W100" s="3">
        <v>0.25</v>
      </c>
      <c r="X100" s="3">
        <v>1</v>
      </c>
      <c r="Y100">
        <v>0</v>
      </c>
      <c r="Z100">
        <v>0</v>
      </c>
      <c r="AA100">
        <v>0</v>
      </c>
      <c r="AB100" s="21"/>
      <c r="AC100" s="21"/>
      <c r="AD100" s="21"/>
      <c r="AE100" s="21"/>
      <c r="AF100" s="21"/>
      <c r="AG100" s="21"/>
      <c r="AH100" s="21"/>
      <c r="AI100" s="21"/>
      <c r="AJ100" s="21"/>
      <c r="AK100" s="21"/>
      <c r="AL100" s="52"/>
      <c r="AM100" s="21"/>
      <c r="AN100" s="21"/>
      <c r="AO100" s="21"/>
      <c r="AP100" s="21"/>
      <c r="AQ100" s="21"/>
      <c r="AR100" s="21"/>
      <c r="AS100" s="21"/>
      <c r="AT100" s="21"/>
      <c r="AU100" s="53"/>
    </row>
    <row r="101" spans="1:47" ht="16.5" x14ac:dyDescent="0.35">
      <c r="A101" s="11" t="s">
        <v>57</v>
      </c>
      <c r="B101" s="48"/>
      <c r="D101">
        <v>1</v>
      </c>
      <c r="E101">
        <v>1</v>
      </c>
      <c r="G101" s="49"/>
      <c r="H101" t="s">
        <v>245</v>
      </c>
      <c r="I101" t="s">
        <v>246</v>
      </c>
      <c r="J101" s="20">
        <v>64</v>
      </c>
      <c r="K101" s="34"/>
      <c r="L101" s="21">
        <v>0.26484539187257988</v>
      </c>
      <c r="M101" s="61"/>
      <c r="N101" s="21"/>
      <c r="O101" s="21"/>
      <c r="P101" s="21"/>
      <c r="Q101" s="21"/>
      <c r="R101" s="25">
        <v>0</v>
      </c>
      <c r="S101">
        <v>1</v>
      </c>
      <c r="T101" s="3">
        <v>0.25</v>
      </c>
      <c r="U101">
        <v>1</v>
      </c>
      <c r="V101">
        <v>1</v>
      </c>
      <c r="W101">
        <v>0.05</v>
      </c>
      <c r="X101">
        <v>0.25</v>
      </c>
      <c r="Y101">
        <v>1</v>
      </c>
      <c r="Z101">
        <v>0</v>
      </c>
      <c r="AA101">
        <v>0.125</v>
      </c>
      <c r="AB101" s="21"/>
      <c r="AC101" s="21"/>
      <c r="AD101" s="21"/>
      <c r="AE101" s="21"/>
      <c r="AF101" s="21"/>
      <c r="AG101" s="21"/>
      <c r="AH101" s="21"/>
      <c r="AI101" s="21"/>
      <c r="AJ101" s="21"/>
      <c r="AK101" s="21"/>
      <c r="AL101" s="52"/>
      <c r="AM101" s="21"/>
      <c r="AN101" s="21"/>
      <c r="AO101" s="21"/>
      <c r="AP101" s="21"/>
      <c r="AQ101" s="21"/>
      <c r="AR101" s="21"/>
      <c r="AS101" s="21"/>
      <c r="AT101" s="21"/>
      <c r="AU101" s="53"/>
    </row>
    <row r="102" spans="1:47" s="17" customFormat="1" ht="16.5" x14ac:dyDescent="0.35">
      <c r="A102" s="40" t="s">
        <v>84</v>
      </c>
      <c r="B102" s="39"/>
      <c r="G102" s="45">
        <v>1</v>
      </c>
      <c r="H102" s="17" t="s">
        <v>245</v>
      </c>
      <c r="I102" s="17" t="s">
        <v>246</v>
      </c>
      <c r="J102" s="43">
        <v>64</v>
      </c>
      <c r="K102" s="47"/>
      <c r="L102" s="21">
        <v>1.6079359026235918E-3</v>
      </c>
      <c r="M102" s="61"/>
      <c r="N102" s="42"/>
      <c r="O102" s="42"/>
      <c r="P102" s="42"/>
      <c r="Q102" s="42"/>
      <c r="R102" s="41">
        <v>0</v>
      </c>
      <c r="S102" s="46">
        <v>0</v>
      </c>
      <c r="T102" s="46">
        <v>0</v>
      </c>
      <c r="U102" s="46">
        <v>0</v>
      </c>
      <c r="V102" s="46">
        <v>0</v>
      </c>
      <c r="W102" s="46">
        <v>0</v>
      </c>
      <c r="X102" s="46">
        <v>0</v>
      </c>
      <c r="Y102" s="46">
        <v>0</v>
      </c>
      <c r="Z102" s="46">
        <v>0</v>
      </c>
      <c r="AA102" s="44">
        <v>0</v>
      </c>
      <c r="AB102" s="42"/>
      <c r="AC102" s="42"/>
      <c r="AD102" s="42"/>
      <c r="AE102" s="42"/>
      <c r="AF102" s="42"/>
      <c r="AG102" s="42"/>
      <c r="AH102" s="42"/>
      <c r="AI102" s="42"/>
      <c r="AJ102" s="42"/>
      <c r="AK102" s="42"/>
    </row>
    <row r="103" spans="1:47" ht="16.5" x14ac:dyDescent="0.35">
      <c r="A103" s="11" t="s">
        <v>231</v>
      </c>
      <c r="B103" s="48">
        <v>1</v>
      </c>
      <c r="C103">
        <v>1</v>
      </c>
      <c r="E103">
        <v>1</v>
      </c>
      <c r="G103" s="49"/>
      <c r="H103" t="s">
        <v>245</v>
      </c>
      <c r="I103" t="s">
        <v>246</v>
      </c>
      <c r="J103" s="20">
        <v>64</v>
      </c>
      <c r="K103" s="34"/>
      <c r="L103" s="21">
        <v>0.40240142360850217</v>
      </c>
      <c r="M103" s="61"/>
      <c r="N103" s="21"/>
      <c r="O103" s="21"/>
      <c r="P103" s="21"/>
      <c r="Q103" s="21"/>
      <c r="R103" s="23">
        <v>0</v>
      </c>
      <c r="S103">
        <v>1</v>
      </c>
      <c r="T103">
        <v>0.125</v>
      </c>
      <c r="U103">
        <v>1</v>
      </c>
      <c r="V103">
        <v>1</v>
      </c>
      <c r="W103">
        <v>0.05</v>
      </c>
      <c r="X103">
        <v>1</v>
      </c>
      <c r="Y103">
        <v>0</v>
      </c>
      <c r="Z103">
        <v>1</v>
      </c>
      <c r="AA103">
        <v>0</v>
      </c>
      <c r="AB103" s="21"/>
      <c r="AC103" s="21"/>
      <c r="AD103" s="21"/>
      <c r="AE103" s="21"/>
      <c r="AF103" s="21"/>
      <c r="AG103" s="21"/>
      <c r="AH103" s="21"/>
      <c r="AI103" s="21"/>
      <c r="AJ103" s="21"/>
      <c r="AK103" s="21"/>
      <c r="AL103" s="52"/>
      <c r="AM103" s="21"/>
      <c r="AN103" s="21"/>
      <c r="AO103" s="21"/>
      <c r="AP103" s="21"/>
      <c r="AQ103" s="21"/>
      <c r="AR103" s="21"/>
      <c r="AS103" s="21"/>
      <c r="AT103" s="21"/>
      <c r="AU103" s="53"/>
    </row>
    <row r="104" spans="1:47" ht="16.5" x14ac:dyDescent="0.35">
      <c r="A104" s="11" t="s">
        <v>16</v>
      </c>
      <c r="B104" s="48">
        <v>1</v>
      </c>
      <c r="C104">
        <v>1</v>
      </c>
      <c r="D104">
        <v>1</v>
      </c>
      <c r="G104" s="49"/>
      <c r="H104" t="s">
        <v>245</v>
      </c>
      <c r="I104" t="s">
        <v>246</v>
      </c>
      <c r="J104" s="20">
        <v>64</v>
      </c>
      <c r="K104" s="34"/>
      <c r="L104" s="21">
        <v>0.29157186244947514</v>
      </c>
      <c r="M104" s="61"/>
      <c r="N104" s="21"/>
      <c r="O104" s="21"/>
      <c r="P104" s="21"/>
      <c r="Q104" s="21"/>
      <c r="R104" s="25">
        <v>0</v>
      </c>
      <c r="S104">
        <v>1</v>
      </c>
      <c r="T104">
        <v>0.25</v>
      </c>
      <c r="U104">
        <v>0.25</v>
      </c>
      <c r="V104">
        <v>1</v>
      </c>
      <c r="W104" s="3">
        <v>0.25</v>
      </c>
      <c r="X104" s="3">
        <v>1</v>
      </c>
      <c r="Y104">
        <v>0</v>
      </c>
      <c r="Z104">
        <v>0</v>
      </c>
      <c r="AA104">
        <v>0</v>
      </c>
      <c r="AB104" s="21"/>
      <c r="AC104" s="21"/>
      <c r="AD104" s="21"/>
      <c r="AE104" s="21"/>
      <c r="AF104" s="21"/>
      <c r="AG104" s="21"/>
      <c r="AH104" s="21"/>
      <c r="AI104" s="21"/>
      <c r="AJ104" s="21"/>
      <c r="AK104" s="21"/>
      <c r="AL104" s="52"/>
      <c r="AM104" s="21"/>
      <c r="AN104" s="21"/>
      <c r="AO104" s="21"/>
      <c r="AP104" s="21"/>
      <c r="AQ104" s="21"/>
      <c r="AR104" s="21"/>
      <c r="AS104" s="21"/>
      <c r="AT104" s="21"/>
      <c r="AU104" s="53"/>
    </row>
    <row r="105" spans="1:47" ht="16.5" x14ac:dyDescent="0.35">
      <c r="A105" s="29" t="s">
        <v>21</v>
      </c>
      <c r="B105" s="48">
        <v>1</v>
      </c>
      <c r="C105">
        <v>1</v>
      </c>
      <c r="F105">
        <v>1</v>
      </c>
      <c r="G105" s="49"/>
      <c r="H105" t="s">
        <v>245</v>
      </c>
      <c r="I105" t="s">
        <v>246</v>
      </c>
      <c r="J105" s="20">
        <v>64</v>
      </c>
      <c r="K105" s="34"/>
      <c r="L105" s="21">
        <v>1.7001977934360817</v>
      </c>
      <c r="M105" s="61"/>
      <c r="N105" s="21"/>
      <c r="O105" s="21"/>
      <c r="P105" s="21"/>
      <c r="Q105" s="21"/>
      <c r="R105" s="25">
        <v>0</v>
      </c>
      <c r="S105">
        <v>0.125</v>
      </c>
      <c r="T105">
        <v>0</v>
      </c>
      <c r="U105">
        <v>0.25</v>
      </c>
      <c r="V105">
        <v>1</v>
      </c>
      <c r="W105" s="3">
        <v>1</v>
      </c>
      <c r="X105" s="3">
        <v>0</v>
      </c>
      <c r="Y105">
        <v>0</v>
      </c>
      <c r="Z105">
        <v>0.25</v>
      </c>
      <c r="AA105">
        <v>0</v>
      </c>
      <c r="AB105" s="21"/>
      <c r="AC105" s="21"/>
      <c r="AD105" s="21"/>
      <c r="AE105" s="21"/>
      <c r="AF105" s="21"/>
      <c r="AG105" s="21"/>
      <c r="AH105" s="21"/>
      <c r="AI105" s="21"/>
      <c r="AJ105" s="21"/>
      <c r="AK105" s="21"/>
      <c r="AL105" s="52"/>
      <c r="AM105" s="21"/>
      <c r="AN105" s="21"/>
      <c r="AO105" s="21"/>
      <c r="AP105" s="21"/>
      <c r="AQ105" s="21"/>
      <c r="AR105" s="21"/>
      <c r="AS105" s="21"/>
      <c r="AT105" s="21"/>
      <c r="AU105" s="53"/>
    </row>
    <row r="106" spans="1:47" x14ac:dyDescent="0.35">
      <c r="A106" s="1"/>
      <c r="J106" s="19"/>
      <c r="K106" s="19"/>
      <c r="L106" s="19"/>
      <c r="M106" s="61"/>
      <c r="N106" s="21"/>
      <c r="O106" s="21"/>
      <c r="P106" s="19"/>
      <c r="Q106" s="19"/>
      <c r="R106" s="27"/>
      <c r="W106" s="3"/>
      <c r="X106" s="3"/>
      <c r="AB106" s="48"/>
      <c r="AK106" s="49"/>
    </row>
    <row r="107" spans="1:47" x14ac:dyDescent="0.35">
      <c r="A107" s="1"/>
      <c r="J107" s="19"/>
      <c r="K107" s="19"/>
      <c r="L107" s="19"/>
      <c r="M107" s="61"/>
      <c r="N107" s="21"/>
      <c r="O107" s="21"/>
      <c r="P107" s="19"/>
      <c r="Q107" s="19"/>
      <c r="R107" s="27"/>
      <c r="W107" s="3"/>
      <c r="X107" s="3"/>
      <c r="AB107" s="48"/>
      <c r="AK107" s="49"/>
    </row>
  </sheetData>
  <mergeCells count="18">
    <mergeCell ref="K1:K2"/>
    <mergeCell ref="R1:AA1"/>
    <mergeCell ref="AB1:AK1"/>
    <mergeCell ref="AL1:AU1"/>
    <mergeCell ref="N2:N3"/>
    <mergeCell ref="O2:O3"/>
    <mergeCell ref="P2:P3"/>
    <mergeCell ref="Q2:Q3"/>
    <mergeCell ref="S2:V2"/>
    <mergeCell ref="AS2:AU2"/>
    <mergeCell ref="N4:Q4"/>
    <mergeCell ref="Y2:AA2"/>
    <mergeCell ref="AC2:AF2"/>
    <mergeCell ref="AI2:AK2"/>
    <mergeCell ref="AM2:AP2"/>
    <mergeCell ref="R3:R4"/>
    <mergeCell ref="AB3:AB4"/>
    <mergeCell ref="AL3:AL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U218"/>
  <sheetViews>
    <sheetView workbookViewId="0">
      <pane xSplit="1" ySplit="4" topLeftCell="B173" activePane="bottomRight" state="frozen"/>
      <selection pane="topRight" activeCell="B1" sqref="B1"/>
      <selection pane="bottomLeft" activeCell="A5" sqref="A5"/>
      <selection pane="bottomRight" activeCell="AB82" sqref="AB5:AB82"/>
    </sheetView>
  </sheetViews>
  <sheetFormatPr defaultColWidth="9.1796875" defaultRowHeight="14.5" x14ac:dyDescent="0.35"/>
  <cols>
    <col min="1" max="1" width="31.26953125" customWidth="1"/>
    <col min="2" max="7" width="12.7265625" customWidth="1"/>
    <col min="8" max="8" width="15.1796875" customWidth="1"/>
    <col min="10" max="10" width="10" customWidth="1"/>
    <col min="11" max="11" width="12.81640625" customWidth="1"/>
    <col min="12" max="12" width="10.1796875" customWidth="1"/>
    <col min="13" max="13" width="10.1796875" style="61" customWidth="1"/>
    <col min="14" max="17" width="10.7265625" customWidth="1"/>
    <col min="18" max="27" width="12.7265625" customWidth="1"/>
    <col min="28" max="28" width="11.453125" style="48" customWidth="1"/>
    <col min="29" max="36" width="11.453125" customWidth="1"/>
    <col min="37" max="37" width="11.453125" style="49" customWidth="1"/>
    <col min="38" max="47" width="11.26953125" customWidth="1"/>
  </cols>
  <sheetData>
    <row r="1" spans="1:47" ht="34.5" customHeight="1" x14ac:dyDescent="0.45">
      <c r="A1" s="31" t="s">
        <v>3252</v>
      </c>
      <c r="B1" s="48" t="s">
        <v>41</v>
      </c>
      <c r="G1" s="49"/>
      <c r="K1" s="132" t="s">
        <v>3216</v>
      </c>
      <c r="L1" s="56"/>
      <c r="M1" s="62"/>
      <c r="N1" s="9"/>
      <c r="O1" s="9"/>
      <c r="P1" s="9"/>
      <c r="Q1" s="9"/>
      <c r="R1" s="129" t="s">
        <v>26</v>
      </c>
      <c r="S1" s="128"/>
      <c r="T1" s="128"/>
      <c r="U1" s="128"/>
      <c r="V1" s="128"/>
      <c r="W1" s="128"/>
      <c r="X1" s="128"/>
      <c r="Y1" s="128"/>
      <c r="Z1" s="128"/>
      <c r="AA1" s="128"/>
      <c r="AB1" s="129" t="s">
        <v>3944</v>
      </c>
      <c r="AC1" s="128"/>
      <c r="AD1" s="128"/>
      <c r="AE1" s="128"/>
      <c r="AF1" s="128"/>
      <c r="AG1" s="128"/>
      <c r="AH1" s="128"/>
      <c r="AI1" s="128"/>
      <c r="AJ1" s="128"/>
      <c r="AK1" s="130"/>
      <c r="AL1" s="129" t="s">
        <v>3948</v>
      </c>
      <c r="AM1" s="128"/>
      <c r="AN1" s="128"/>
      <c r="AO1" s="128"/>
      <c r="AP1" s="128"/>
      <c r="AQ1" s="128"/>
      <c r="AR1" s="128"/>
      <c r="AS1" s="128"/>
      <c r="AT1" s="128"/>
      <c r="AU1" s="130"/>
    </row>
    <row r="2" spans="1:47" ht="61.5" customHeight="1" x14ac:dyDescent="0.55000000000000004">
      <c r="B2" s="35" t="s">
        <v>101</v>
      </c>
      <c r="C2" s="3" t="s">
        <v>40</v>
      </c>
      <c r="D2" s="3" t="s">
        <v>103</v>
      </c>
      <c r="E2" s="3" t="s">
        <v>73</v>
      </c>
      <c r="F2" s="3" t="s">
        <v>104</v>
      </c>
      <c r="G2" s="36" t="s">
        <v>99</v>
      </c>
      <c r="H2" s="9"/>
      <c r="I2" s="9"/>
      <c r="J2" s="9"/>
      <c r="K2" s="132"/>
      <c r="L2" s="32" t="s">
        <v>3223</v>
      </c>
      <c r="M2" s="63"/>
      <c r="N2" s="133" t="s">
        <v>3254</v>
      </c>
      <c r="O2" s="134" t="s">
        <v>3220</v>
      </c>
      <c r="P2" s="133" t="s">
        <v>3255</v>
      </c>
      <c r="Q2" s="134" t="s">
        <v>3220</v>
      </c>
      <c r="R2" s="4"/>
      <c r="S2" s="128" t="s">
        <v>27</v>
      </c>
      <c r="T2" s="128"/>
      <c r="U2" s="128"/>
      <c r="V2" s="128"/>
      <c r="W2" s="3" t="s">
        <v>28</v>
      </c>
      <c r="X2" s="3"/>
      <c r="Y2" s="128" t="s">
        <v>29</v>
      </c>
      <c r="Z2" s="128"/>
      <c r="AA2" s="128"/>
      <c r="AB2" s="4"/>
      <c r="AC2" s="128" t="s">
        <v>27</v>
      </c>
      <c r="AD2" s="128"/>
      <c r="AE2" s="128"/>
      <c r="AF2" s="128"/>
      <c r="AG2" s="3" t="s">
        <v>28</v>
      </c>
      <c r="AH2" s="3"/>
      <c r="AI2" s="128" t="s">
        <v>29</v>
      </c>
      <c r="AJ2" s="128"/>
      <c r="AK2" s="130"/>
      <c r="AL2" s="4"/>
      <c r="AM2" s="128" t="s">
        <v>27</v>
      </c>
      <c r="AN2" s="128"/>
      <c r="AO2" s="128"/>
      <c r="AP2" s="128"/>
      <c r="AQ2" s="3" t="s">
        <v>28</v>
      </c>
      <c r="AR2" s="3"/>
      <c r="AS2" s="128" t="s">
        <v>29</v>
      </c>
      <c r="AT2" s="128"/>
      <c r="AU2" s="130"/>
    </row>
    <row r="3" spans="1:47" ht="45" customHeight="1" x14ac:dyDescent="0.35">
      <c r="B3" s="35" t="s">
        <v>126</v>
      </c>
      <c r="C3" s="3" t="s">
        <v>127</v>
      </c>
      <c r="D3" s="3" t="s">
        <v>125</v>
      </c>
      <c r="E3" s="3"/>
      <c r="F3" s="3"/>
      <c r="G3" s="36"/>
      <c r="H3" s="9" t="s">
        <v>244</v>
      </c>
      <c r="I3" s="9" t="s">
        <v>243</v>
      </c>
      <c r="J3" s="9" t="s">
        <v>249</v>
      </c>
      <c r="K3" s="50" t="s">
        <v>3217</v>
      </c>
      <c r="L3" s="56" t="s">
        <v>3219</v>
      </c>
      <c r="M3" s="62" t="s">
        <v>3224</v>
      </c>
      <c r="N3" s="133"/>
      <c r="O3" s="134"/>
      <c r="P3" s="133"/>
      <c r="Q3" s="134"/>
      <c r="R3" s="129" t="s">
        <v>30</v>
      </c>
      <c r="S3" s="9" t="s">
        <v>117</v>
      </c>
      <c r="T3" s="9" t="s">
        <v>128</v>
      </c>
      <c r="U3" s="9" t="s">
        <v>129</v>
      </c>
      <c r="V3" s="9" t="s">
        <v>130</v>
      </c>
      <c r="W3" s="3" t="s">
        <v>131</v>
      </c>
      <c r="X3" s="3" t="s">
        <v>136</v>
      </c>
      <c r="Y3" s="9" t="s">
        <v>132</v>
      </c>
      <c r="Z3" s="9" t="s">
        <v>133</v>
      </c>
      <c r="AA3" s="9" t="s">
        <v>134</v>
      </c>
      <c r="AB3" s="129" t="s">
        <v>30</v>
      </c>
      <c r="AC3" s="9" t="s">
        <v>117</v>
      </c>
      <c r="AD3" s="9" t="s">
        <v>128</v>
      </c>
      <c r="AE3" s="9" t="s">
        <v>129</v>
      </c>
      <c r="AF3" s="9" t="s">
        <v>130</v>
      </c>
      <c r="AG3" s="3" t="s">
        <v>131</v>
      </c>
      <c r="AH3" s="3" t="s">
        <v>136</v>
      </c>
      <c r="AI3" s="9" t="s">
        <v>132</v>
      </c>
      <c r="AJ3" s="9" t="s">
        <v>133</v>
      </c>
      <c r="AK3" s="55" t="s">
        <v>134</v>
      </c>
      <c r="AL3" s="129" t="s">
        <v>30</v>
      </c>
      <c r="AM3" s="9" t="s">
        <v>117</v>
      </c>
      <c r="AN3" s="9" t="s">
        <v>128</v>
      </c>
      <c r="AO3" s="9" t="s">
        <v>129</v>
      </c>
      <c r="AP3" s="9" t="s">
        <v>130</v>
      </c>
      <c r="AQ3" s="3" t="s">
        <v>131</v>
      </c>
      <c r="AR3" s="3" t="s">
        <v>136</v>
      </c>
      <c r="AS3" s="9" t="s">
        <v>132</v>
      </c>
      <c r="AT3" s="9" t="s">
        <v>133</v>
      </c>
      <c r="AU3" s="55" t="s">
        <v>134</v>
      </c>
    </row>
    <row r="4" spans="1:47" ht="30" customHeight="1" x14ac:dyDescent="0.35">
      <c r="A4" t="s">
        <v>1</v>
      </c>
      <c r="B4" s="48" t="s">
        <v>102</v>
      </c>
      <c r="C4" t="s">
        <v>75</v>
      </c>
      <c r="D4" t="s">
        <v>74</v>
      </c>
      <c r="E4" t="s">
        <v>105</v>
      </c>
      <c r="F4" t="s">
        <v>106</v>
      </c>
      <c r="G4" s="49" t="s">
        <v>100</v>
      </c>
      <c r="H4" s="9"/>
      <c r="I4" s="9"/>
      <c r="J4" s="9"/>
      <c r="K4" s="56"/>
      <c r="L4" s="56"/>
      <c r="M4" s="64" t="s">
        <v>3222</v>
      </c>
      <c r="N4" s="128" t="s">
        <v>3221</v>
      </c>
      <c r="O4" s="128"/>
      <c r="P4" s="128"/>
      <c r="Q4" s="130"/>
      <c r="R4" s="128"/>
      <c r="S4" s="9" t="s">
        <v>31</v>
      </c>
      <c r="T4" s="9" t="s">
        <v>32</v>
      </c>
      <c r="U4" s="9" t="s">
        <v>33</v>
      </c>
      <c r="V4" s="9" t="s">
        <v>34</v>
      </c>
      <c r="W4" s="9" t="s">
        <v>35</v>
      </c>
      <c r="X4" s="9" t="s">
        <v>36</v>
      </c>
      <c r="Y4" s="9" t="s">
        <v>37</v>
      </c>
      <c r="Z4" s="9" t="s">
        <v>38</v>
      </c>
      <c r="AA4" s="9" t="s">
        <v>39</v>
      </c>
      <c r="AB4" s="129"/>
      <c r="AC4" s="9" t="s">
        <v>31</v>
      </c>
      <c r="AD4" s="9" t="s">
        <v>32</v>
      </c>
      <c r="AE4" s="9" t="s">
        <v>33</v>
      </c>
      <c r="AF4" s="9" t="s">
        <v>34</v>
      </c>
      <c r="AG4" s="9" t="s">
        <v>35</v>
      </c>
      <c r="AH4" s="9" t="s">
        <v>36</v>
      </c>
      <c r="AI4" s="9" t="s">
        <v>37</v>
      </c>
      <c r="AJ4" s="9" t="s">
        <v>38</v>
      </c>
      <c r="AK4" s="55" t="s">
        <v>39</v>
      </c>
      <c r="AL4" s="129"/>
      <c r="AM4" s="9" t="s">
        <v>31</v>
      </c>
      <c r="AN4" s="9" t="s">
        <v>32</v>
      </c>
      <c r="AO4" s="9" t="s">
        <v>33</v>
      </c>
      <c r="AP4" s="9" t="s">
        <v>34</v>
      </c>
      <c r="AQ4" s="9" t="s">
        <v>35</v>
      </c>
      <c r="AR4" s="9" t="s">
        <v>36</v>
      </c>
      <c r="AS4" s="9" t="s">
        <v>37</v>
      </c>
      <c r="AT4" s="9" t="s">
        <v>38</v>
      </c>
      <c r="AU4" s="55" t="s">
        <v>39</v>
      </c>
    </row>
    <row r="5" spans="1:47" ht="16.5" x14ac:dyDescent="0.35">
      <c r="A5" s="1" t="s">
        <v>96</v>
      </c>
      <c r="B5" s="48">
        <v>1</v>
      </c>
      <c r="D5">
        <v>1</v>
      </c>
      <c r="F5">
        <v>1</v>
      </c>
      <c r="G5" s="49">
        <v>1</v>
      </c>
      <c r="H5" t="s">
        <v>245</v>
      </c>
      <c r="I5" t="s">
        <v>246</v>
      </c>
      <c r="J5" s="19">
        <v>4</v>
      </c>
      <c r="K5" s="34"/>
      <c r="L5" s="21">
        <v>43.85650902518195</v>
      </c>
      <c r="M5" s="61">
        <v>26.117000000000004</v>
      </c>
      <c r="N5" s="21">
        <v>15.893026004728117</v>
      </c>
      <c r="O5" s="21">
        <v>24.835754179413524</v>
      </c>
      <c r="P5" s="21">
        <f t="shared" ref="P5:P33" si="0">IF(N5&lt;0.01*L5,0.01,IF(N5&gt;100*L5,100,N5/L5))</f>
        <v>0.36238693772006586</v>
      </c>
      <c r="Q5" s="21">
        <f t="shared" ref="Q5:Q33" si="1">IF(O5&gt;0,SQRT((((1/L5)^2)*((O5^2)+(N5^2))-((1/L5)^2)*(N5^2))),0.01)</f>
        <v>0.56629573879565043</v>
      </c>
      <c r="R5" s="23">
        <v>1</v>
      </c>
      <c r="S5">
        <v>0.375</v>
      </c>
      <c r="T5">
        <v>0.25</v>
      </c>
      <c r="U5">
        <v>0.25</v>
      </c>
      <c r="V5">
        <v>0.25</v>
      </c>
      <c r="W5">
        <v>1</v>
      </c>
      <c r="X5">
        <v>0</v>
      </c>
      <c r="Y5">
        <v>1</v>
      </c>
      <c r="Z5">
        <v>0</v>
      </c>
      <c r="AA5">
        <v>1</v>
      </c>
      <c r="AB5" s="52">
        <f>IF(R5&gt;0,(R5/R$83)*LN($P5),"na")</f>
        <v>-1.0150427492817096</v>
      </c>
      <c r="AC5" s="21">
        <f t="shared" ref="AC5:AK20" si="2">IF(S5&gt;0,(S5/S$83)*LN($P5),"na")</f>
        <v>-0.74436468280658707</v>
      </c>
      <c r="AD5" s="21">
        <f t="shared" si="2"/>
        <v>-0.73821290856851607</v>
      </c>
      <c r="AE5" s="21">
        <f t="shared" si="2"/>
        <v>-0.7625199189726013</v>
      </c>
      <c r="AF5" s="21">
        <f t="shared" si="2"/>
        <v>-0.69227893440825183</v>
      </c>
      <c r="AG5" s="21">
        <f t="shared" si="2"/>
        <v>-1.5431054628764389</v>
      </c>
      <c r="AH5" s="21" t="str">
        <f t="shared" si="2"/>
        <v>na</v>
      </c>
      <c r="AI5" s="21">
        <f t="shared" si="2"/>
        <v>-1.2756092787908073</v>
      </c>
      <c r="AJ5" s="21" t="str">
        <f t="shared" si="2"/>
        <v>na</v>
      </c>
      <c r="AK5" s="21">
        <f t="shared" si="2"/>
        <v>-1.8599666020357581</v>
      </c>
      <c r="AL5" s="73">
        <f>IF(R5&gt;0,(((R5/R$83)^2)*($Q5^2))/($P5^2),"na")</f>
        <v>2.4419767078535348</v>
      </c>
      <c r="AM5" s="72">
        <f t="shared" ref="AM5:AU20" si="3">IF(S5&gt;0,(((S5/S$83)^2)*($Q5^2))/($P5^2),"na")</f>
        <v>1.3132408073345678</v>
      </c>
      <c r="AN5" s="72">
        <f t="shared" si="3"/>
        <v>1.2916240438233573</v>
      </c>
      <c r="AO5" s="72">
        <f t="shared" si="3"/>
        <v>1.3780825604629252</v>
      </c>
      <c r="AP5" s="72">
        <f t="shared" si="3"/>
        <v>1.1358868811581933</v>
      </c>
      <c r="AQ5" s="72">
        <f t="shared" si="3"/>
        <v>5.6437019246785285</v>
      </c>
      <c r="AR5" s="72" t="str">
        <f t="shared" si="3"/>
        <v>na</v>
      </c>
      <c r="AS5" s="72">
        <f t="shared" si="3"/>
        <v>3.8566319070142052</v>
      </c>
      <c r="AT5" s="72" t="str">
        <f t="shared" si="3"/>
        <v>na</v>
      </c>
      <c r="AU5" s="74">
        <f t="shared" si="3"/>
        <v>8.1994201846919452</v>
      </c>
    </row>
    <row r="6" spans="1:47" ht="16.5" x14ac:dyDescent="0.35">
      <c r="A6" s="1" t="s">
        <v>199</v>
      </c>
      <c r="B6" s="48"/>
      <c r="C6">
        <v>1</v>
      </c>
      <c r="E6">
        <v>1</v>
      </c>
      <c r="G6" s="49">
        <v>1</v>
      </c>
      <c r="H6" t="s">
        <v>245</v>
      </c>
      <c r="I6" t="s">
        <v>246</v>
      </c>
      <c r="J6" s="19">
        <v>2</v>
      </c>
      <c r="K6" s="34"/>
      <c r="L6" s="21">
        <v>93.638361264804217</v>
      </c>
      <c r="M6" s="61">
        <v>26.117000000000004</v>
      </c>
      <c r="N6" s="21">
        <v>0</v>
      </c>
      <c r="O6" s="21">
        <v>0</v>
      </c>
      <c r="P6" s="21">
        <f t="shared" si="0"/>
        <v>0.01</v>
      </c>
      <c r="Q6" s="21">
        <f t="shared" si="1"/>
        <v>0.01</v>
      </c>
      <c r="R6" s="23">
        <v>1</v>
      </c>
      <c r="S6">
        <v>0.375</v>
      </c>
      <c r="T6">
        <v>1</v>
      </c>
      <c r="U6">
        <v>0.125</v>
      </c>
      <c r="V6">
        <v>0.1</v>
      </c>
      <c r="W6">
        <v>1</v>
      </c>
      <c r="X6">
        <v>0</v>
      </c>
      <c r="Y6">
        <v>1</v>
      </c>
      <c r="Z6">
        <v>0</v>
      </c>
      <c r="AA6">
        <v>1</v>
      </c>
      <c r="AB6" s="52">
        <f t="shared" ref="AB6:AK44" si="4">IF(R6&gt;0,(R6/R$83)*LN($P6),"na")</f>
        <v>-4.6051701859880909</v>
      </c>
      <c r="AC6" s="21">
        <f t="shared" si="2"/>
        <v>-3.3771248030579337</v>
      </c>
      <c r="AD6" s="21">
        <f t="shared" si="2"/>
        <v>-13.396858722874446</v>
      </c>
      <c r="AE6" s="21">
        <f t="shared" si="2"/>
        <v>-1.7297468503467464</v>
      </c>
      <c r="AF6" s="21">
        <f t="shared" si="2"/>
        <v>-1.2563263217753162</v>
      </c>
      <c r="AG6" s="21">
        <f t="shared" si="2"/>
        <v>-7.0009497398042049</v>
      </c>
      <c r="AH6" s="21" t="str">
        <f t="shared" si="2"/>
        <v>na</v>
      </c>
      <c r="AI6" s="21">
        <f t="shared" si="2"/>
        <v>-5.7873403103605128</v>
      </c>
      <c r="AJ6" s="21" t="str">
        <f t="shared" si="2"/>
        <v>na</v>
      </c>
      <c r="AK6" s="21">
        <f t="shared" si="2"/>
        <v>-8.438524139687674</v>
      </c>
      <c r="AL6" s="52">
        <f t="shared" ref="AL6:AU44" si="5">IF(R6&gt;0,(((R6/R$83)^2)*($Q6^2))/($P6^2),"na")</f>
        <v>1</v>
      </c>
      <c r="AM6" s="21">
        <f t="shared" si="3"/>
        <v>0.53777777777777791</v>
      </c>
      <c r="AN6" s="21">
        <f t="shared" si="3"/>
        <v>8.4628099173553721</v>
      </c>
      <c r="AO6" s="21">
        <f t="shared" si="3"/>
        <v>0.14108268887566924</v>
      </c>
      <c r="AP6" s="21">
        <f t="shared" si="3"/>
        <v>7.4424092744545325E-2</v>
      </c>
      <c r="AQ6" s="21">
        <f t="shared" si="3"/>
        <v>2.3111202930511441</v>
      </c>
      <c r="AR6" s="21" t="str">
        <f t="shared" si="3"/>
        <v>na</v>
      </c>
      <c r="AS6" s="21">
        <f t="shared" si="3"/>
        <v>1.5793074088753833</v>
      </c>
      <c r="AT6" s="21" t="str">
        <f t="shared" si="3"/>
        <v>na</v>
      </c>
      <c r="AU6" s="53">
        <f t="shared" si="3"/>
        <v>3.3576979495021999</v>
      </c>
    </row>
    <row r="7" spans="1:47" ht="16.5" x14ac:dyDescent="0.35">
      <c r="A7" s="1" t="s">
        <v>198</v>
      </c>
      <c r="B7" s="48"/>
      <c r="D7">
        <v>1</v>
      </c>
      <c r="E7">
        <v>1</v>
      </c>
      <c r="G7" s="49"/>
      <c r="H7" t="s">
        <v>245</v>
      </c>
      <c r="I7" t="s">
        <v>246</v>
      </c>
      <c r="J7" s="19">
        <v>5</v>
      </c>
      <c r="K7" s="34"/>
      <c r="L7" s="21">
        <v>11.633892255006279</v>
      </c>
      <c r="M7" s="61">
        <v>26.117000000000004</v>
      </c>
      <c r="N7" s="21">
        <v>2.1832956370855272</v>
      </c>
      <c r="O7" s="21">
        <v>1.0462942132379491</v>
      </c>
      <c r="P7" s="21">
        <f t="shared" si="0"/>
        <v>0.18766682630621878</v>
      </c>
      <c r="Q7" s="21">
        <f t="shared" si="1"/>
        <v>8.9935009737408325E-2</v>
      </c>
      <c r="R7" s="24">
        <v>1</v>
      </c>
      <c r="S7">
        <v>0</v>
      </c>
      <c r="T7">
        <v>0.25</v>
      </c>
      <c r="U7">
        <v>0.25</v>
      </c>
      <c r="V7">
        <v>0.1</v>
      </c>
      <c r="W7">
        <v>1</v>
      </c>
      <c r="X7">
        <v>0</v>
      </c>
      <c r="Y7">
        <v>1</v>
      </c>
      <c r="Z7">
        <v>0</v>
      </c>
      <c r="AA7">
        <v>1</v>
      </c>
      <c r="AB7" s="52">
        <f t="shared" si="4"/>
        <v>-1.6730870888561111</v>
      </c>
      <c r="AC7" s="21" t="str">
        <f t="shared" si="2"/>
        <v>na</v>
      </c>
      <c r="AD7" s="21">
        <f t="shared" si="2"/>
        <v>-1.2167906100771717</v>
      </c>
      <c r="AE7" s="21">
        <f t="shared" si="2"/>
        <v>-1.2568556667504445</v>
      </c>
      <c r="AF7" s="21">
        <f t="shared" si="2"/>
        <v>-0.45643119873133942</v>
      </c>
      <c r="AG7" s="21">
        <f t="shared" si="2"/>
        <v>-2.543488762920445</v>
      </c>
      <c r="AH7" s="21" t="str">
        <f t="shared" si="2"/>
        <v>na</v>
      </c>
      <c r="AI7" s="21">
        <f t="shared" si="2"/>
        <v>-2.102576877949442</v>
      </c>
      <c r="AJ7" s="21" t="str">
        <f t="shared" si="2"/>
        <v>na</v>
      </c>
      <c r="AK7" s="21">
        <f t="shared" si="2"/>
        <v>-3.065768520362036</v>
      </c>
      <c r="AL7" s="52">
        <f t="shared" si="5"/>
        <v>0.22965851531838483</v>
      </c>
      <c r="AM7" s="21" t="str">
        <f t="shared" si="3"/>
        <v>na</v>
      </c>
      <c r="AN7" s="21">
        <f t="shared" si="3"/>
        <v>0.1214722725650961</v>
      </c>
      <c r="AO7" s="21">
        <f t="shared" si="3"/>
        <v>0.12960336345724724</v>
      </c>
      <c r="AP7" s="21">
        <f t="shared" si="3"/>
        <v>1.7092126643630055E-2</v>
      </c>
      <c r="AQ7" s="21">
        <f t="shared" si="3"/>
        <v>0.53076845522431615</v>
      </c>
      <c r="AR7" s="21" t="str">
        <f t="shared" si="3"/>
        <v>na</v>
      </c>
      <c r="AS7" s="21">
        <f t="shared" si="3"/>
        <v>0.36270139475364588</v>
      </c>
      <c r="AT7" s="21" t="str">
        <f t="shared" si="3"/>
        <v>na</v>
      </c>
      <c r="AU7" s="53">
        <f t="shared" si="3"/>
        <v>0.77112392597026036</v>
      </c>
    </row>
    <row r="8" spans="1:47" ht="16.5" x14ac:dyDescent="0.35">
      <c r="A8" s="1" t="s">
        <v>76</v>
      </c>
      <c r="B8" s="48"/>
      <c r="E8">
        <v>1</v>
      </c>
      <c r="G8" s="49">
        <v>1</v>
      </c>
      <c r="H8" t="s">
        <v>245</v>
      </c>
      <c r="I8" t="s">
        <v>246</v>
      </c>
      <c r="J8" s="19">
        <v>5</v>
      </c>
      <c r="K8" s="34"/>
      <c r="L8" s="21">
        <v>13.343423196804499</v>
      </c>
      <c r="M8" s="61">
        <v>26.117000000000004</v>
      </c>
      <c r="N8" s="21">
        <v>3.7643207855973755E-2</v>
      </c>
      <c r="O8" s="21">
        <v>0.12789752629726747</v>
      </c>
      <c r="P8" s="21">
        <f t="shared" si="0"/>
        <v>0.01</v>
      </c>
      <c r="Q8" s="21">
        <f t="shared" si="1"/>
        <v>9.5850610754739853E-3</v>
      </c>
      <c r="R8" s="25">
        <v>1</v>
      </c>
      <c r="S8" s="3">
        <v>1</v>
      </c>
      <c r="T8" s="3">
        <v>0</v>
      </c>
      <c r="U8" s="3">
        <v>0.375</v>
      </c>
      <c r="V8" s="3">
        <v>1</v>
      </c>
      <c r="W8" s="3">
        <v>0.05</v>
      </c>
      <c r="X8" s="3">
        <v>0</v>
      </c>
      <c r="Y8" s="3">
        <v>0</v>
      </c>
      <c r="Z8" s="3">
        <v>0</v>
      </c>
      <c r="AA8" s="3">
        <v>0</v>
      </c>
      <c r="AB8" s="52">
        <f t="shared" si="4"/>
        <v>-4.6051701859880909</v>
      </c>
      <c r="AC8" s="21">
        <f t="shared" si="2"/>
        <v>-9.0056661414878221</v>
      </c>
      <c r="AD8" s="21" t="str">
        <f t="shared" si="2"/>
        <v>na</v>
      </c>
      <c r="AE8" s="21">
        <f t="shared" si="2"/>
        <v>-5.1892405510402382</v>
      </c>
      <c r="AF8" s="21">
        <f t="shared" si="2"/>
        <v>-12.56326321775316</v>
      </c>
      <c r="AG8" s="21">
        <f t="shared" si="2"/>
        <v>-0.35004748699021027</v>
      </c>
      <c r="AH8" s="21" t="str">
        <f t="shared" si="2"/>
        <v>na</v>
      </c>
      <c r="AI8" s="21" t="str">
        <f t="shared" si="2"/>
        <v>na</v>
      </c>
      <c r="AJ8" s="21" t="str">
        <f t="shared" si="2"/>
        <v>na</v>
      </c>
      <c r="AK8" s="21" t="str">
        <f t="shared" si="2"/>
        <v>na</v>
      </c>
      <c r="AL8" s="52">
        <f t="shared" si="5"/>
        <v>0.91873395820566506</v>
      </c>
      <c r="AM8" s="21">
        <f t="shared" si="3"/>
        <v>3.5134201344911951</v>
      </c>
      <c r="AN8" s="21" t="str">
        <f t="shared" si="3"/>
        <v>na</v>
      </c>
      <c r="AO8" s="21">
        <f t="shared" si="3"/>
        <v>1.1665571146653775</v>
      </c>
      <c r="AP8" s="21">
        <f t="shared" si="3"/>
        <v>6.8375941313061643</v>
      </c>
      <c r="AQ8" s="21">
        <f t="shared" si="3"/>
        <v>5.3082617368107867E-3</v>
      </c>
      <c r="AR8" s="21" t="str">
        <f t="shared" si="3"/>
        <v>na</v>
      </c>
      <c r="AS8" s="21" t="str">
        <f t="shared" si="3"/>
        <v>na</v>
      </c>
      <c r="AT8" s="21" t="str">
        <f t="shared" si="3"/>
        <v>na</v>
      </c>
      <c r="AU8" s="53" t="str">
        <f t="shared" si="3"/>
        <v>na</v>
      </c>
    </row>
    <row r="9" spans="1:47" ht="16.5" x14ac:dyDescent="0.35">
      <c r="A9" s="1" t="s">
        <v>204</v>
      </c>
      <c r="B9" s="48"/>
      <c r="C9">
        <v>1</v>
      </c>
      <c r="D9">
        <v>1</v>
      </c>
      <c r="E9">
        <v>1</v>
      </c>
      <c r="G9" s="49">
        <v>1</v>
      </c>
      <c r="H9" t="s">
        <v>245</v>
      </c>
      <c r="I9" t="s">
        <v>246</v>
      </c>
      <c r="J9" s="19">
        <v>2</v>
      </c>
      <c r="K9" s="34"/>
      <c r="L9" s="21">
        <v>33.336509724509803</v>
      </c>
      <c r="M9" s="61">
        <v>26.117000000000004</v>
      </c>
      <c r="N9" s="21">
        <v>9.038551616641616</v>
      </c>
      <c r="O9" s="21">
        <v>4.1726555673907209</v>
      </c>
      <c r="P9" s="21">
        <f t="shared" si="0"/>
        <v>0.27113071198321209</v>
      </c>
      <c r="Q9" s="21">
        <f t="shared" si="1"/>
        <v>0.12516773957061511</v>
      </c>
      <c r="R9" s="25">
        <v>0</v>
      </c>
      <c r="S9" s="12">
        <v>0.25</v>
      </c>
      <c r="T9" s="12">
        <v>0.25</v>
      </c>
      <c r="U9" s="12">
        <v>0.125</v>
      </c>
      <c r="V9" s="12">
        <v>0.1</v>
      </c>
      <c r="W9" s="13">
        <v>0.25</v>
      </c>
      <c r="X9" s="13">
        <v>0</v>
      </c>
      <c r="Y9">
        <v>0.25</v>
      </c>
      <c r="Z9">
        <v>0.125</v>
      </c>
      <c r="AA9">
        <v>0.125</v>
      </c>
      <c r="AB9" s="52" t="str">
        <f t="shared" si="4"/>
        <v>na</v>
      </c>
      <c r="AC9" s="21">
        <f t="shared" si="2"/>
        <v>-0.638075407369044</v>
      </c>
      <c r="AD9" s="21">
        <f t="shared" si="2"/>
        <v>-0.94920308534237952</v>
      </c>
      <c r="AE9" s="21">
        <f t="shared" si="2"/>
        <v>-0.49022866663719233</v>
      </c>
      <c r="AF9" s="21">
        <f t="shared" si="2"/>
        <v>-0.35605625034765076</v>
      </c>
      <c r="AG9" s="21">
        <f t="shared" si="2"/>
        <v>-0.49603591639005146</v>
      </c>
      <c r="AH9" s="21" t="str">
        <f t="shared" si="2"/>
        <v>na</v>
      </c>
      <c r="AI9" s="21">
        <f t="shared" si="2"/>
        <v>-0.41004845928104705</v>
      </c>
      <c r="AJ9" s="21">
        <f t="shared" si="2"/>
        <v>-0.2224694731271202</v>
      </c>
      <c r="AK9" s="21">
        <f t="shared" si="2"/>
        <v>-0.29894594377752315</v>
      </c>
      <c r="AL9" s="52" t="str">
        <f t="shared" si="5"/>
        <v>na</v>
      </c>
      <c r="AM9" s="21">
        <f t="shared" si="3"/>
        <v>5.0938684335502492E-2</v>
      </c>
      <c r="AN9" s="21">
        <f t="shared" si="3"/>
        <v>0.11272545403116462</v>
      </c>
      <c r="AO9" s="21">
        <f t="shared" si="3"/>
        <v>3.0067762957705146E-2</v>
      </c>
      <c r="AP9" s="21">
        <f t="shared" si="3"/>
        <v>1.5861378860997678E-2</v>
      </c>
      <c r="AQ9" s="21">
        <f t="shared" si="3"/>
        <v>3.0784347858334216E-2</v>
      </c>
      <c r="AR9" s="21" t="str">
        <f t="shared" si="3"/>
        <v>na</v>
      </c>
      <c r="AS9" s="21">
        <f t="shared" si="3"/>
        <v>2.1036528819483813E-2</v>
      </c>
      <c r="AT9" s="21">
        <f t="shared" si="3"/>
        <v>6.1921941301298919E-3</v>
      </c>
      <c r="AU9" s="53">
        <f t="shared" si="3"/>
        <v>1.11812160958776E-2</v>
      </c>
    </row>
    <row r="10" spans="1:47" ht="16.5" x14ac:dyDescent="0.35">
      <c r="A10" s="1" t="s">
        <v>250</v>
      </c>
      <c r="B10" s="48">
        <v>1</v>
      </c>
      <c r="C10">
        <v>1</v>
      </c>
      <c r="G10" s="49"/>
      <c r="H10" t="s">
        <v>245</v>
      </c>
      <c r="I10" t="s">
        <v>246</v>
      </c>
      <c r="J10" s="19">
        <v>6</v>
      </c>
      <c r="K10" s="34"/>
      <c r="L10" s="21">
        <v>19.839474689285687</v>
      </c>
      <c r="M10" s="61">
        <v>26.117000000000004</v>
      </c>
      <c r="N10" s="21">
        <v>0</v>
      </c>
      <c r="O10" s="21">
        <v>0</v>
      </c>
      <c r="P10" s="21">
        <f t="shared" si="0"/>
        <v>0.01</v>
      </c>
      <c r="Q10" s="21">
        <f t="shared" si="1"/>
        <v>0.01</v>
      </c>
      <c r="R10" s="25">
        <v>1</v>
      </c>
      <c r="S10">
        <v>1</v>
      </c>
      <c r="T10">
        <v>0.125</v>
      </c>
      <c r="U10">
        <v>0.25</v>
      </c>
      <c r="V10">
        <v>0.15</v>
      </c>
      <c r="W10" s="3">
        <v>0.05</v>
      </c>
      <c r="X10" s="3">
        <v>0</v>
      </c>
      <c r="Y10">
        <v>0</v>
      </c>
      <c r="Z10">
        <v>0</v>
      </c>
      <c r="AA10">
        <v>0</v>
      </c>
      <c r="AB10" s="52">
        <f t="shared" si="4"/>
        <v>-4.6051701859880909</v>
      </c>
      <c r="AC10" s="21">
        <f t="shared" si="2"/>
        <v>-9.0056661414878221</v>
      </c>
      <c r="AD10" s="21">
        <f t="shared" si="2"/>
        <v>-1.6746073403593058</v>
      </c>
      <c r="AE10" s="21">
        <f t="shared" si="2"/>
        <v>-3.4594937006934927</v>
      </c>
      <c r="AF10" s="21">
        <f t="shared" si="2"/>
        <v>-1.8844894826629741</v>
      </c>
      <c r="AG10" s="21">
        <f t="shared" si="2"/>
        <v>-0.35004748699021027</v>
      </c>
      <c r="AH10" s="21" t="str">
        <f t="shared" si="2"/>
        <v>na</v>
      </c>
      <c r="AI10" s="21" t="str">
        <f t="shared" si="2"/>
        <v>na</v>
      </c>
      <c r="AJ10" s="21" t="str">
        <f t="shared" si="2"/>
        <v>na</v>
      </c>
      <c r="AK10" s="21" t="str">
        <f t="shared" si="2"/>
        <v>na</v>
      </c>
      <c r="AL10" s="52">
        <f t="shared" si="5"/>
        <v>1</v>
      </c>
      <c r="AM10" s="21">
        <f t="shared" si="3"/>
        <v>3.8241975308641978</v>
      </c>
      <c r="AN10" s="21">
        <f t="shared" si="3"/>
        <v>0.13223140495867769</v>
      </c>
      <c r="AO10" s="21">
        <f t="shared" si="3"/>
        <v>0.56433075550267697</v>
      </c>
      <c r="AP10" s="21">
        <f t="shared" si="3"/>
        <v>0.16745420867522695</v>
      </c>
      <c r="AQ10" s="21">
        <f t="shared" si="3"/>
        <v>5.7778007326278608E-3</v>
      </c>
      <c r="AR10" s="21" t="str">
        <f t="shared" si="3"/>
        <v>na</v>
      </c>
      <c r="AS10" s="21" t="str">
        <f t="shared" si="3"/>
        <v>na</v>
      </c>
      <c r="AT10" s="21" t="str">
        <f t="shared" si="3"/>
        <v>na</v>
      </c>
      <c r="AU10" s="53" t="str">
        <f t="shared" si="3"/>
        <v>na</v>
      </c>
    </row>
    <row r="11" spans="1:47" ht="16.5" x14ac:dyDescent="0.35">
      <c r="A11" s="1" t="s">
        <v>77</v>
      </c>
      <c r="B11" s="48"/>
      <c r="C11">
        <v>1</v>
      </c>
      <c r="E11">
        <v>1</v>
      </c>
      <c r="G11" s="49">
        <v>1</v>
      </c>
      <c r="H11" t="s">
        <v>245</v>
      </c>
      <c r="I11" t="s">
        <v>246</v>
      </c>
      <c r="J11" s="19">
        <v>2</v>
      </c>
      <c r="K11" s="34"/>
      <c r="L11" s="21">
        <v>148.34112424381328</v>
      </c>
      <c r="M11" s="61">
        <v>26.117000000000004</v>
      </c>
      <c r="N11" s="21">
        <v>9.0165111260261082</v>
      </c>
      <c r="O11" s="21">
        <v>3.3075373001987427</v>
      </c>
      <c r="P11" s="21">
        <f t="shared" si="0"/>
        <v>6.078227579835907E-2</v>
      </c>
      <c r="Q11" s="21">
        <f t="shared" si="1"/>
        <v>2.2296833174612295E-2</v>
      </c>
      <c r="R11" s="25">
        <v>1</v>
      </c>
      <c r="S11" s="3">
        <v>0.25</v>
      </c>
      <c r="T11" s="3">
        <v>0.375</v>
      </c>
      <c r="U11" s="3">
        <v>0.375</v>
      </c>
      <c r="V11" s="3">
        <v>1</v>
      </c>
      <c r="W11" s="3">
        <v>1</v>
      </c>
      <c r="X11" s="3">
        <v>0.25</v>
      </c>
      <c r="Y11" s="3">
        <v>1</v>
      </c>
      <c r="Z11" s="3">
        <v>0</v>
      </c>
      <c r="AA11" s="3">
        <v>1</v>
      </c>
      <c r="AB11" s="52">
        <f t="shared" si="4"/>
        <v>-2.8004570489835601</v>
      </c>
      <c r="AC11" s="21">
        <f t="shared" si="2"/>
        <v>-1.3691123350586294</v>
      </c>
      <c r="AD11" s="21">
        <f t="shared" si="2"/>
        <v>-3.0550440534366108</v>
      </c>
      <c r="AE11" s="21">
        <f t="shared" si="2"/>
        <v>-3.155636967391231</v>
      </c>
      <c r="AF11" s="21">
        <f t="shared" si="2"/>
        <v>-7.6398651114874792</v>
      </c>
      <c r="AG11" s="21">
        <f t="shared" si="2"/>
        <v>-4.2573581988496372</v>
      </c>
      <c r="AH11" s="21">
        <f t="shared" si="2"/>
        <v>-1.3519447822679254</v>
      </c>
      <c r="AI11" s="21">
        <f t="shared" si="2"/>
        <v>-3.5193483220942823</v>
      </c>
      <c r="AJ11" s="21" t="str">
        <f t="shared" si="2"/>
        <v>na</v>
      </c>
      <c r="AK11" s="21">
        <f t="shared" si="2"/>
        <v>-5.1315637545620536</v>
      </c>
      <c r="AL11" s="52">
        <f t="shared" si="5"/>
        <v>0.1345651052103389</v>
      </c>
      <c r="AM11" s="21">
        <f t="shared" si="3"/>
        <v>3.2162721442866186E-2</v>
      </c>
      <c r="AN11" s="21">
        <f t="shared" si="3"/>
        <v>0.16014359628337851</v>
      </c>
      <c r="AO11" s="21">
        <f t="shared" si="3"/>
        <v>0.17086326184720743</v>
      </c>
      <c r="AP11" s="21">
        <f t="shared" si="3"/>
        <v>1.001488587035376</v>
      </c>
      <c r="AQ11" s="21">
        <f t="shared" si="3"/>
        <v>0.31099614538817649</v>
      </c>
      <c r="AR11" s="21">
        <f t="shared" si="3"/>
        <v>3.1361189799317978E-2</v>
      </c>
      <c r="AS11" s="21">
        <f t="shared" si="3"/>
        <v>0.21251966763478367</v>
      </c>
      <c r="AT11" s="21" t="str">
        <f t="shared" si="3"/>
        <v>na</v>
      </c>
      <c r="AU11" s="53">
        <f t="shared" si="3"/>
        <v>0.4518289778393027</v>
      </c>
    </row>
    <row r="12" spans="1:47" ht="16.5" x14ac:dyDescent="0.35">
      <c r="A12" s="1" t="s">
        <v>5</v>
      </c>
      <c r="B12" s="48"/>
      <c r="C12">
        <v>1</v>
      </c>
      <c r="G12" s="49"/>
      <c r="H12" t="s">
        <v>245</v>
      </c>
      <c r="I12" t="s">
        <v>246</v>
      </c>
      <c r="J12" s="19">
        <v>4</v>
      </c>
      <c r="K12" s="34"/>
      <c r="L12" s="21">
        <v>138.66513789219496</v>
      </c>
      <c r="M12" s="61">
        <v>26.117000000000004</v>
      </c>
      <c r="N12" s="21">
        <v>7.528641571194751E-2</v>
      </c>
      <c r="O12" s="21">
        <v>0.25579505259453494</v>
      </c>
      <c r="P12" s="21">
        <f t="shared" si="0"/>
        <v>0.01</v>
      </c>
      <c r="Q12" s="21">
        <f t="shared" si="1"/>
        <v>1.8446961974927145E-3</v>
      </c>
      <c r="R12" s="25">
        <v>0</v>
      </c>
      <c r="S12" s="12">
        <v>0.25</v>
      </c>
      <c r="T12" s="12">
        <v>0</v>
      </c>
      <c r="U12" s="12">
        <v>0.125</v>
      </c>
      <c r="V12" s="12">
        <v>0.05</v>
      </c>
      <c r="W12" s="13">
        <v>1</v>
      </c>
      <c r="X12" s="13">
        <v>0</v>
      </c>
      <c r="Y12">
        <v>1</v>
      </c>
      <c r="Z12">
        <v>0.125</v>
      </c>
      <c r="AA12">
        <v>0</v>
      </c>
      <c r="AB12" s="52" t="str">
        <f t="shared" si="4"/>
        <v>na</v>
      </c>
      <c r="AC12" s="21">
        <f t="shared" si="2"/>
        <v>-2.2514165353719555</v>
      </c>
      <c r="AD12" s="21" t="str">
        <f t="shared" si="2"/>
        <v>na</v>
      </c>
      <c r="AE12" s="21">
        <f t="shared" si="2"/>
        <v>-1.7297468503467464</v>
      </c>
      <c r="AF12" s="21">
        <f t="shared" si="2"/>
        <v>-0.62816316088765811</v>
      </c>
      <c r="AG12" s="21">
        <f t="shared" si="2"/>
        <v>-7.0009497398042049</v>
      </c>
      <c r="AH12" s="21" t="str">
        <f t="shared" si="2"/>
        <v>na</v>
      </c>
      <c r="AI12" s="21">
        <f t="shared" si="2"/>
        <v>-5.7873403103605128</v>
      </c>
      <c r="AJ12" s="21">
        <f t="shared" si="2"/>
        <v>-0.78497219079342462</v>
      </c>
      <c r="AK12" s="21" t="str">
        <f t="shared" si="2"/>
        <v>na</v>
      </c>
      <c r="AL12" s="52" t="str">
        <f t="shared" si="5"/>
        <v>na</v>
      </c>
      <c r="AM12" s="21">
        <f t="shared" si="3"/>
        <v>8.1333608175078245E-3</v>
      </c>
      <c r="AN12" s="21" t="str">
        <f t="shared" si="3"/>
        <v>na</v>
      </c>
      <c r="AO12" s="21">
        <f t="shared" si="3"/>
        <v>4.8009085491803327E-3</v>
      </c>
      <c r="AP12" s="21">
        <f t="shared" si="3"/>
        <v>6.3314511859983633E-4</v>
      </c>
      <c r="AQ12" s="21">
        <f t="shared" si="3"/>
        <v>7.8645206307851226E-2</v>
      </c>
      <c r="AR12" s="21" t="str">
        <f t="shared" si="3"/>
        <v>na</v>
      </c>
      <c r="AS12" s="21">
        <f t="shared" si="3"/>
        <v>5.3742315952990449E-2</v>
      </c>
      <c r="AT12" s="21">
        <f t="shared" si="3"/>
        <v>9.8870533798414012E-4</v>
      </c>
      <c r="AU12" s="53" t="str">
        <f t="shared" si="3"/>
        <v>na</v>
      </c>
    </row>
    <row r="13" spans="1:47" ht="16.5" x14ac:dyDescent="0.35">
      <c r="A13" s="1" t="s">
        <v>208</v>
      </c>
      <c r="B13" s="48"/>
      <c r="F13">
        <v>1</v>
      </c>
      <c r="G13" s="49">
        <v>1</v>
      </c>
      <c r="H13" t="s">
        <v>245</v>
      </c>
      <c r="I13" t="s">
        <v>246</v>
      </c>
      <c r="J13" s="19">
        <v>45</v>
      </c>
      <c r="K13" s="34"/>
      <c r="L13" s="21">
        <v>1.3447246383116422</v>
      </c>
      <c r="M13" s="61">
        <v>26.117000000000004</v>
      </c>
      <c r="N13" s="21">
        <v>0</v>
      </c>
      <c r="O13" s="21">
        <v>0</v>
      </c>
      <c r="P13" s="21">
        <f t="shared" si="0"/>
        <v>0.01</v>
      </c>
      <c r="Q13" s="21">
        <f t="shared" si="1"/>
        <v>0.01</v>
      </c>
      <c r="R13" s="25">
        <v>1</v>
      </c>
      <c r="S13">
        <v>0.25</v>
      </c>
      <c r="T13">
        <v>0.25</v>
      </c>
      <c r="U13">
        <v>0.25</v>
      </c>
      <c r="V13">
        <v>0.25</v>
      </c>
      <c r="W13" s="3">
        <v>0.25</v>
      </c>
      <c r="X13" s="3">
        <v>0</v>
      </c>
      <c r="Y13">
        <v>1</v>
      </c>
      <c r="Z13">
        <v>0</v>
      </c>
      <c r="AA13">
        <v>0.125</v>
      </c>
      <c r="AB13" s="52">
        <f t="shared" si="4"/>
        <v>-4.6051701859880909</v>
      </c>
      <c r="AC13" s="21">
        <f t="shared" si="2"/>
        <v>-2.2514165353719555</v>
      </c>
      <c r="AD13" s="21">
        <f t="shared" si="2"/>
        <v>-3.3492146807186116</v>
      </c>
      <c r="AE13" s="21">
        <f t="shared" si="2"/>
        <v>-3.4594937006934927</v>
      </c>
      <c r="AF13" s="21">
        <f t="shared" si="2"/>
        <v>-3.1408158044382901</v>
      </c>
      <c r="AG13" s="21">
        <f t="shared" si="2"/>
        <v>-1.7502374349510512</v>
      </c>
      <c r="AH13" s="21" t="str">
        <f t="shared" si="2"/>
        <v>na</v>
      </c>
      <c r="AI13" s="21">
        <f t="shared" si="2"/>
        <v>-5.7873403103605128</v>
      </c>
      <c r="AJ13" s="21" t="str">
        <f t="shared" si="2"/>
        <v>na</v>
      </c>
      <c r="AK13" s="21">
        <f t="shared" si="2"/>
        <v>-1.0548155174609593</v>
      </c>
      <c r="AL13" s="52">
        <f t="shared" si="5"/>
        <v>1</v>
      </c>
      <c r="AM13" s="21">
        <f t="shared" si="3"/>
        <v>0.23901234567901236</v>
      </c>
      <c r="AN13" s="21">
        <f t="shared" si="3"/>
        <v>0.52892561983471076</v>
      </c>
      <c r="AO13" s="21">
        <f t="shared" si="3"/>
        <v>0.56433075550267697</v>
      </c>
      <c r="AP13" s="21">
        <f t="shared" si="3"/>
        <v>0.46515057965340822</v>
      </c>
      <c r="AQ13" s="21">
        <f t="shared" si="3"/>
        <v>0.14444501831569651</v>
      </c>
      <c r="AR13" s="21" t="str">
        <f t="shared" si="3"/>
        <v>na</v>
      </c>
      <c r="AS13" s="21">
        <f t="shared" si="3"/>
        <v>1.5793074088753833</v>
      </c>
      <c r="AT13" s="21" t="str">
        <f t="shared" si="3"/>
        <v>na</v>
      </c>
      <c r="AU13" s="53">
        <f t="shared" si="3"/>
        <v>5.2464030460971874E-2</v>
      </c>
    </row>
    <row r="14" spans="1:47" ht="16.5" x14ac:dyDescent="0.35">
      <c r="A14" s="1" t="s">
        <v>148</v>
      </c>
      <c r="B14" s="48"/>
      <c r="E14">
        <v>1</v>
      </c>
      <c r="G14" s="49">
        <v>1</v>
      </c>
      <c r="H14" t="s">
        <v>245</v>
      </c>
      <c r="I14" t="s">
        <v>246</v>
      </c>
      <c r="J14" s="19">
        <v>37</v>
      </c>
      <c r="K14" s="34"/>
      <c r="L14" s="21">
        <v>1.1034534380898218</v>
      </c>
      <c r="M14" s="61">
        <v>26.117000000000004</v>
      </c>
      <c r="N14" s="21">
        <v>0.67757774140752747</v>
      </c>
      <c r="O14" s="21">
        <v>0.4905279058264797</v>
      </c>
      <c r="P14" s="21">
        <f t="shared" si="0"/>
        <v>0.61405195545040503</v>
      </c>
      <c r="Q14" s="21">
        <f t="shared" si="1"/>
        <v>0.44453883498304025</v>
      </c>
      <c r="R14" s="25">
        <v>1</v>
      </c>
      <c r="S14" s="3">
        <v>0.25</v>
      </c>
      <c r="T14" s="3">
        <v>0.375</v>
      </c>
      <c r="U14" s="3">
        <v>0.375</v>
      </c>
      <c r="V14" s="3">
        <v>1</v>
      </c>
      <c r="W14" s="3">
        <v>0.05</v>
      </c>
      <c r="X14" s="3">
        <v>0</v>
      </c>
      <c r="Y14" s="3">
        <v>0</v>
      </c>
      <c r="Z14" s="3">
        <v>0</v>
      </c>
      <c r="AA14" s="3">
        <v>0</v>
      </c>
      <c r="AB14" s="52">
        <f t="shared" si="4"/>
        <v>-0.48767573641749307</v>
      </c>
      <c r="AC14" s="21">
        <f t="shared" si="2"/>
        <v>-0.23841924891521882</v>
      </c>
      <c r="AD14" s="21">
        <f t="shared" si="2"/>
        <v>-0.53200989427362877</v>
      </c>
      <c r="AE14" s="21">
        <f t="shared" si="2"/>
        <v>-0.54952729323141891</v>
      </c>
      <c r="AF14" s="21">
        <f t="shared" si="2"/>
        <v>-1.3304174208732316</v>
      </c>
      <c r="AG14" s="21">
        <f t="shared" si="2"/>
        <v>-3.7069132975465907E-2</v>
      </c>
      <c r="AH14" s="21" t="str">
        <f t="shared" si="2"/>
        <v>na</v>
      </c>
      <c r="AI14" s="21" t="str">
        <f t="shared" si="2"/>
        <v>na</v>
      </c>
      <c r="AJ14" s="21" t="str">
        <f t="shared" si="2"/>
        <v>na</v>
      </c>
      <c r="AK14" s="21" t="str">
        <f t="shared" si="2"/>
        <v>na</v>
      </c>
      <c r="AL14" s="52">
        <f t="shared" si="5"/>
        <v>0.52409398645957794</v>
      </c>
      <c r="AM14" s="21">
        <f t="shared" si="3"/>
        <v>0.12526493305996825</v>
      </c>
      <c r="AN14" s="21">
        <f t="shared" si="3"/>
        <v>0.62371515743949757</v>
      </c>
      <c r="AO14" s="21">
        <f t="shared" si="3"/>
        <v>0.66546529949957245</v>
      </c>
      <c r="AP14" s="21">
        <f t="shared" si="3"/>
        <v>3.9005219455126103</v>
      </c>
      <c r="AQ14" s="21">
        <f t="shared" si="3"/>
        <v>3.0281106189320051E-3</v>
      </c>
      <c r="AR14" s="21" t="str">
        <f t="shared" si="3"/>
        <v>na</v>
      </c>
      <c r="AS14" s="21" t="str">
        <f t="shared" si="3"/>
        <v>na</v>
      </c>
      <c r="AT14" s="21" t="str">
        <f t="shared" si="3"/>
        <v>na</v>
      </c>
      <c r="AU14" s="53" t="str">
        <f t="shared" si="3"/>
        <v>na</v>
      </c>
    </row>
    <row r="15" spans="1:47" ht="16.5" x14ac:dyDescent="0.35">
      <c r="A15" s="1" t="s">
        <v>7</v>
      </c>
      <c r="B15" s="48"/>
      <c r="C15">
        <v>1</v>
      </c>
      <c r="E15">
        <v>1</v>
      </c>
      <c r="G15" s="49">
        <v>1</v>
      </c>
      <c r="H15" t="s">
        <v>245</v>
      </c>
      <c r="I15" t="s">
        <v>246</v>
      </c>
      <c r="J15" s="19">
        <v>9</v>
      </c>
      <c r="K15" s="34"/>
      <c r="L15" s="21">
        <v>3.4804951576200911</v>
      </c>
      <c r="M15" s="61">
        <v>26.117000000000004</v>
      </c>
      <c r="N15" s="21">
        <v>0</v>
      </c>
      <c r="O15" s="21">
        <v>0</v>
      </c>
      <c r="P15" s="21">
        <f t="shared" si="0"/>
        <v>0.01</v>
      </c>
      <c r="Q15" s="21">
        <f t="shared" si="1"/>
        <v>0.01</v>
      </c>
      <c r="R15" s="25">
        <v>1</v>
      </c>
      <c r="S15">
        <v>1</v>
      </c>
      <c r="T15">
        <v>0.125</v>
      </c>
      <c r="U15">
        <v>1</v>
      </c>
      <c r="V15">
        <v>1</v>
      </c>
      <c r="W15" s="3">
        <v>0.05</v>
      </c>
      <c r="X15" s="3">
        <v>0</v>
      </c>
      <c r="Y15">
        <v>0</v>
      </c>
      <c r="Z15">
        <v>0</v>
      </c>
      <c r="AA15">
        <v>0</v>
      </c>
      <c r="AB15" s="52">
        <f t="shared" si="4"/>
        <v>-4.6051701859880909</v>
      </c>
      <c r="AC15" s="21">
        <f t="shared" si="2"/>
        <v>-9.0056661414878221</v>
      </c>
      <c r="AD15" s="21">
        <f t="shared" si="2"/>
        <v>-1.6746073403593058</v>
      </c>
      <c r="AE15" s="21">
        <f t="shared" si="2"/>
        <v>-13.837974802773971</v>
      </c>
      <c r="AF15" s="21">
        <f t="shared" si="2"/>
        <v>-12.56326321775316</v>
      </c>
      <c r="AG15" s="21">
        <f t="shared" si="2"/>
        <v>-0.35004748699021027</v>
      </c>
      <c r="AH15" s="21" t="str">
        <f t="shared" si="2"/>
        <v>na</v>
      </c>
      <c r="AI15" s="21" t="str">
        <f t="shared" si="2"/>
        <v>na</v>
      </c>
      <c r="AJ15" s="21" t="str">
        <f t="shared" si="2"/>
        <v>na</v>
      </c>
      <c r="AK15" s="21" t="str">
        <f t="shared" si="2"/>
        <v>na</v>
      </c>
      <c r="AL15" s="52">
        <f t="shared" si="5"/>
        <v>1</v>
      </c>
      <c r="AM15" s="21">
        <f t="shared" si="3"/>
        <v>3.8241975308641978</v>
      </c>
      <c r="AN15" s="21">
        <f t="shared" si="3"/>
        <v>0.13223140495867769</v>
      </c>
      <c r="AO15" s="21">
        <f t="shared" si="3"/>
        <v>9.0292920880428316</v>
      </c>
      <c r="AP15" s="21">
        <f t="shared" si="3"/>
        <v>7.4424092744545316</v>
      </c>
      <c r="AQ15" s="21">
        <f t="shared" si="3"/>
        <v>5.7778007326278608E-3</v>
      </c>
      <c r="AR15" s="21" t="str">
        <f t="shared" si="3"/>
        <v>na</v>
      </c>
      <c r="AS15" s="21" t="str">
        <f t="shared" si="3"/>
        <v>na</v>
      </c>
      <c r="AT15" s="21" t="str">
        <f t="shared" si="3"/>
        <v>na</v>
      </c>
      <c r="AU15" s="53" t="str">
        <f t="shared" si="3"/>
        <v>na</v>
      </c>
    </row>
    <row r="16" spans="1:47" ht="16.5" x14ac:dyDescent="0.35">
      <c r="A16" s="1" t="s">
        <v>78</v>
      </c>
      <c r="B16" s="48"/>
      <c r="E16">
        <v>1</v>
      </c>
      <c r="G16" s="49">
        <v>1</v>
      </c>
      <c r="H16" t="s">
        <v>245</v>
      </c>
      <c r="I16" t="s">
        <v>246</v>
      </c>
      <c r="J16" s="19">
        <v>37</v>
      </c>
      <c r="K16" s="34"/>
      <c r="L16" s="21">
        <v>1.0035336264261727</v>
      </c>
      <c r="M16" s="61">
        <v>26.117000000000004</v>
      </c>
      <c r="N16" s="21">
        <v>0</v>
      </c>
      <c r="O16" s="21">
        <v>0</v>
      </c>
      <c r="P16" s="21">
        <f t="shared" si="0"/>
        <v>0.01</v>
      </c>
      <c r="Q16" s="21">
        <f t="shared" si="1"/>
        <v>0.01</v>
      </c>
      <c r="R16" s="25">
        <v>0</v>
      </c>
      <c r="S16" s="13">
        <v>0</v>
      </c>
      <c r="T16" s="13">
        <v>0</v>
      </c>
      <c r="U16" s="13">
        <v>0.125</v>
      </c>
      <c r="V16" s="13">
        <v>0.1</v>
      </c>
      <c r="W16" s="13">
        <v>1</v>
      </c>
      <c r="X16" s="13">
        <v>0.25</v>
      </c>
      <c r="Y16" s="3">
        <v>0</v>
      </c>
      <c r="Z16" s="3">
        <v>0</v>
      </c>
      <c r="AA16" s="3">
        <v>0</v>
      </c>
      <c r="AB16" s="52" t="str">
        <f t="shared" si="4"/>
        <v>na</v>
      </c>
      <c r="AC16" s="21" t="str">
        <f t="shared" si="2"/>
        <v>na</v>
      </c>
      <c r="AD16" s="21" t="str">
        <f t="shared" si="2"/>
        <v>na</v>
      </c>
      <c r="AE16" s="21">
        <f t="shared" si="2"/>
        <v>-1.7297468503467464</v>
      </c>
      <c r="AF16" s="21">
        <f t="shared" si="2"/>
        <v>-1.2563263217753162</v>
      </c>
      <c r="AG16" s="21">
        <f t="shared" si="2"/>
        <v>-7.0009497398042049</v>
      </c>
      <c r="AH16" s="21">
        <f t="shared" si="2"/>
        <v>-2.2231856070287335</v>
      </c>
      <c r="AI16" s="21" t="str">
        <f t="shared" si="2"/>
        <v>na</v>
      </c>
      <c r="AJ16" s="21" t="str">
        <f t="shared" si="2"/>
        <v>na</v>
      </c>
      <c r="AK16" s="21" t="str">
        <f t="shared" si="2"/>
        <v>na</v>
      </c>
      <c r="AL16" s="52" t="str">
        <f t="shared" si="5"/>
        <v>na</v>
      </c>
      <c r="AM16" s="21" t="str">
        <f t="shared" si="3"/>
        <v>na</v>
      </c>
      <c r="AN16" s="21" t="str">
        <f t="shared" si="3"/>
        <v>na</v>
      </c>
      <c r="AO16" s="21">
        <f t="shared" si="3"/>
        <v>0.14108268887566924</v>
      </c>
      <c r="AP16" s="21">
        <f t="shared" si="3"/>
        <v>7.4424092744545325E-2</v>
      </c>
      <c r="AQ16" s="21">
        <f t="shared" si="3"/>
        <v>2.3111202930511441</v>
      </c>
      <c r="AR16" s="21">
        <f t="shared" si="3"/>
        <v>0.23305588585017831</v>
      </c>
      <c r="AS16" s="21" t="str">
        <f t="shared" si="3"/>
        <v>na</v>
      </c>
      <c r="AT16" s="21" t="str">
        <f t="shared" si="3"/>
        <v>na</v>
      </c>
      <c r="AU16" s="53" t="str">
        <f t="shared" si="3"/>
        <v>na</v>
      </c>
    </row>
    <row r="17" spans="1:47" ht="15" customHeight="1" x14ac:dyDescent="0.35">
      <c r="A17" s="2" t="s">
        <v>51</v>
      </c>
      <c r="B17" s="48">
        <v>1</v>
      </c>
      <c r="C17">
        <v>1</v>
      </c>
      <c r="D17">
        <v>1</v>
      </c>
      <c r="E17">
        <v>1</v>
      </c>
      <c r="G17" s="49"/>
      <c r="H17" t="s">
        <v>245</v>
      </c>
      <c r="I17" t="s">
        <v>246</v>
      </c>
      <c r="J17" s="19">
        <v>3</v>
      </c>
      <c r="K17" s="34"/>
      <c r="L17" s="21">
        <v>214.50481398014779</v>
      </c>
      <c r="M17" s="61">
        <v>26.117000000000004</v>
      </c>
      <c r="N17" s="21">
        <v>75.577566884170366</v>
      </c>
      <c r="O17" s="21">
        <v>47.949480377383217</v>
      </c>
      <c r="P17" s="21">
        <f t="shared" si="0"/>
        <v>0.35233506177238988</v>
      </c>
      <c r="Q17" s="21">
        <f t="shared" si="1"/>
        <v>0.22353568429387743</v>
      </c>
      <c r="R17" s="25">
        <v>1</v>
      </c>
      <c r="S17">
        <v>0.125</v>
      </c>
      <c r="T17">
        <v>1</v>
      </c>
      <c r="U17">
        <v>0.125</v>
      </c>
      <c r="V17">
        <v>0.05</v>
      </c>
      <c r="W17">
        <v>1</v>
      </c>
      <c r="X17">
        <v>0</v>
      </c>
      <c r="Y17">
        <v>1</v>
      </c>
      <c r="Z17">
        <v>0</v>
      </c>
      <c r="AA17">
        <v>1</v>
      </c>
      <c r="AB17" s="52">
        <f t="shared" si="4"/>
        <v>-1.0431726760993554</v>
      </c>
      <c r="AC17" s="21">
        <f t="shared" si="2"/>
        <v>-0.2549977652687313</v>
      </c>
      <c r="AD17" s="21">
        <f t="shared" si="2"/>
        <v>-3.0346841486526701</v>
      </c>
      <c r="AE17" s="21">
        <f t="shared" si="2"/>
        <v>-0.39182583443731883</v>
      </c>
      <c r="AF17" s="21">
        <f t="shared" si="2"/>
        <v>-0.1422928185290529</v>
      </c>
      <c r="AG17" s="21">
        <f t="shared" si="2"/>
        <v>-1.5858696161826329</v>
      </c>
      <c r="AH17" s="21" t="str">
        <f t="shared" si="2"/>
        <v>na</v>
      </c>
      <c r="AI17" s="21">
        <f t="shared" si="2"/>
        <v>-1.3109602979332895</v>
      </c>
      <c r="AJ17" s="21" t="str">
        <f t="shared" si="2"/>
        <v>na</v>
      </c>
      <c r="AK17" s="21">
        <f t="shared" si="2"/>
        <v>-1.9115119427965841</v>
      </c>
      <c r="AL17" s="52">
        <f t="shared" si="5"/>
        <v>0.40251493363741381</v>
      </c>
      <c r="AM17" s="21">
        <f t="shared" si="3"/>
        <v>2.4051509614877564E-2</v>
      </c>
      <c r="AN17" s="21">
        <f t="shared" si="3"/>
        <v>3.4064073722703445</v>
      </c>
      <c r="AO17" s="21">
        <f t="shared" si="3"/>
        <v>5.6787889150177906E-2</v>
      </c>
      <c r="AP17" s="21">
        <f t="shared" si="3"/>
        <v>7.4892021880238477E-3</v>
      </c>
      <c r="AQ17" s="21">
        <f t="shared" si="3"/>
        <v>0.93026043138556158</v>
      </c>
      <c r="AR17" s="21" t="str">
        <f t="shared" si="3"/>
        <v>na</v>
      </c>
      <c r="AS17" s="21">
        <f t="shared" si="3"/>
        <v>0.63569481687655083</v>
      </c>
      <c r="AT17" s="21" t="str">
        <f t="shared" si="3"/>
        <v>na</v>
      </c>
      <c r="AU17" s="53">
        <f t="shared" si="3"/>
        <v>1.3515235673183583</v>
      </c>
    </row>
    <row r="18" spans="1:47" ht="16.5" x14ac:dyDescent="0.35">
      <c r="A18" s="1" t="s">
        <v>52</v>
      </c>
      <c r="B18" s="48">
        <v>1</v>
      </c>
      <c r="D18">
        <v>1</v>
      </c>
      <c r="E18">
        <v>1</v>
      </c>
      <c r="G18" s="49"/>
      <c r="H18" t="s">
        <v>245</v>
      </c>
      <c r="I18" t="s">
        <v>246</v>
      </c>
      <c r="J18" s="19">
        <v>4</v>
      </c>
      <c r="K18" s="34"/>
      <c r="L18" s="21">
        <v>285.27478302526544</v>
      </c>
      <c r="M18" s="61">
        <v>26.117000000000004</v>
      </c>
      <c r="N18" s="21">
        <v>13.086914377175432</v>
      </c>
      <c r="O18" s="21">
        <v>17.506931622899106</v>
      </c>
      <c r="P18" s="21">
        <f t="shared" si="0"/>
        <v>4.587476761314857E-2</v>
      </c>
      <c r="Q18" s="21">
        <f t="shared" si="1"/>
        <v>6.1368661601430792E-2</v>
      </c>
      <c r="R18" s="25">
        <v>1</v>
      </c>
      <c r="S18">
        <v>0</v>
      </c>
      <c r="T18">
        <v>1</v>
      </c>
      <c r="U18">
        <v>0.125</v>
      </c>
      <c r="V18">
        <v>0.05</v>
      </c>
      <c r="W18">
        <v>1</v>
      </c>
      <c r="X18">
        <v>0</v>
      </c>
      <c r="Y18">
        <v>1</v>
      </c>
      <c r="Z18">
        <v>0</v>
      </c>
      <c r="AA18">
        <v>1</v>
      </c>
      <c r="AB18" s="52">
        <f t="shared" si="4"/>
        <v>-3.0818400382736701</v>
      </c>
      <c r="AC18" s="21" t="str">
        <f t="shared" si="2"/>
        <v>na</v>
      </c>
      <c r="AD18" s="21">
        <f t="shared" si="2"/>
        <v>-8.9653528386143133</v>
      </c>
      <c r="AE18" s="21">
        <f t="shared" si="2"/>
        <v>-1.1575691851076713</v>
      </c>
      <c r="AF18" s="21">
        <f t="shared" si="2"/>
        <v>-0.42037499193458389</v>
      </c>
      <c r="AG18" s="21">
        <f t="shared" si="2"/>
        <v>-4.6851270078395375</v>
      </c>
      <c r="AH18" s="21" t="str">
        <f t="shared" si="2"/>
        <v>na</v>
      </c>
      <c r="AI18" s="21">
        <f t="shared" si="2"/>
        <v>-3.8729637262596315</v>
      </c>
      <c r="AJ18" s="21" t="str">
        <f t="shared" si="2"/>
        <v>na</v>
      </c>
      <c r="AK18" s="21">
        <f t="shared" si="2"/>
        <v>-5.6471705729260542</v>
      </c>
      <c r="AL18" s="52">
        <f t="shared" si="5"/>
        <v>1.789557054338144</v>
      </c>
      <c r="AM18" s="21" t="str">
        <f t="shared" si="3"/>
        <v>na</v>
      </c>
      <c r="AN18" s="21">
        <f t="shared" si="3"/>
        <v>15.14468118712611</v>
      </c>
      <c r="AO18" s="21">
        <f t="shared" si="3"/>
        <v>0.25247552112244748</v>
      </c>
      <c r="AP18" s="21">
        <f t="shared" si="3"/>
        <v>3.3296540045929343E-2</v>
      </c>
      <c r="AQ18" s="21">
        <f t="shared" si="3"/>
        <v>4.1358816238537131</v>
      </c>
      <c r="AR18" s="21" t="str">
        <f t="shared" si="3"/>
        <v>na</v>
      </c>
      <c r="AS18" s="21">
        <f t="shared" si="3"/>
        <v>2.826260714521438</v>
      </c>
      <c r="AT18" s="21" t="str">
        <f t="shared" si="3"/>
        <v>na</v>
      </c>
      <c r="AU18" s="53">
        <f t="shared" si="3"/>
        <v>6.0087920518683831</v>
      </c>
    </row>
    <row r="19" spans="1:47" ht="16.5" x14ac:dyDescent="0.35">
      <c r="A19" s="1" t="s">
        <v>79</v>
      </c>
      <c r="B19" s="48"/>
      <c r="G19" s="49">
        <v>1</v>
      </c>
      <c r="H19" t="s">
        <v>245</v>
      </c>
      <c r="I19" t="s">
        <v>246</v>
      </c>
      <c r="J19" s="19">
        <v>39</v>
      </c>
      <c r="K19" s="34"/>
      <c r="L19" s="21">
        <v>0.133328604596096</v>
      </c>
      <c r="M19" s="61">
        <v>26.117000000000004</v>
      </c>
      <c r="N19" s="21">
        <v>0</v>
      </c>
      <c r="O19" s="21">
        <v>0</v>
      </c>
      <c r="P19" s="21">
        <f t="shared" si="0"/>
        <v>0.01</v>
      </c>
      <c r="Q19" s="21">
        <f t="shared" si="1"/>
        <v>0.01</v>
      </c>
      <c r="R19" s="25">
        <v>1</v>
      </c>
      <c r="S19" s="3">
        <v>1</v>
      </c>
      <c r="T19" s="3">
        <v>1</v>
      </c>
      <c r="U19" s="3">
        <v>0.375</v>
      </c>
      <c r="V19" s="3">
        <v>0.25</v>
      </c>
      <c r="W19" s="3">
        <v>1</v>
      </c>
      <c r="X19" s="3">
        <v>1</v>
      </c>
      <c r="Y19" s="3">
        <v>0</v>
      </c>
      <c r="Z19" s="3">
        <v>0</v>
      </c>
      <c r="AA19" s="3">
        <v>1</v>
      </c>
      <c r="AB19" s="52">
        <f t="shared" si="4"/>
        <v>-4.6051701859880909</v>
      </c>
      <c r="AC19" s="21">
        <f t="shared" si="2"/>
        <v>-9.0056661414878221</v>
      </c>
      <c r="AD19" s="21">
        <f t="shared" si="2"/>
        <v>-13.396858722874446</v>
      </c>
      <c r="AE19" s="21">
        <f t="shared" si="2"/>
        <v>-5.1892405510402382</v>
      </c>
      <c r="AF19" s="21">
        <f t="shared" si="2"/>
        <v>-3.1408158044382901</v>
      </c>
      <c r="AG19" s="21">
        <f t="shared" si="2"/>
        <v>-7.0009497398042049</v>
      </c>
      <c r="AH19" s="21">
        <f t="shared" si="2"/>
        <v>-8.8927424281149339</v>
      </c>
      <c r="AI19" s="21" t="str">
        <f t="shared" si="2"/>
        <v>na</v>
      </c>
      <c r="AJ19" s="21" t="str">
        <f t="shared" si="2"/>
        <v>na</v>
      </c>
      <c r="AK19" s="21">
        <f t="shared" si="2"/>
        <v>-8.438524139687674</v>
      </c>
      <c r="AL19" s="52">
        <f t="shared" si="5"/>
        <v>1</v>
      </c>
      <c r="AM19" s="21">
        <f t="shared" si="3"/>
        <v>3.8241975308641978</v>
      </c>
      <c r="AN19" s="21">
        <f t="shared" si="3"/>
        <v>8.4628099173553721</v>
      </c>
      <c r="AO19" s="21">
        <f t="shared" si="3"/>
        <v>1.2697441998810231</v>
      </c>
      <c r="AP19" s="21">
        <f t="shared" si="3"/>
        <v>0.46515057965340822</v>
      </c>
      <c r="AQ19" s="21">
        <f t="shared" si="3"/>
        <v>2.3111202930511441</v>
      </c>
      <c r="AR19" s="21">
        <f t="shared" si="3"/>
        <v>3.7288941736028529</v>
      </c>
      <c r="AS19" s="21" t="str">
        <f t="shared" si="3"/>
        <v>na</v>
      </c>
      <c r="AT19" s="21" t="str">
        <f t="shared" si="3"/>
        <v>na</v>
      </c>
      <c r="AU19" s="53">
        <f t="shared" si="3"/>
        <v>3.3576979495021999</v>
      </c>
    </row>
    <row r="20" spans="1:47" ht="16.5" x14ac:dyDescent="0.35">
      <c r="A20" s="1" t="s">
        <v>8</v>
      </c>
      <c r="B20" s="48"/>
      <c r="C20">
        <v>1</v>
      </c>
      <c r="D20">
        <v>1</v>
      </c>
      <c r="E20">
        <v>1</v>
      </c>
      <c r="G20" s="49">
        <v>1</v>
      </c>
      <c r="H20" t="s">
        <v>245</v>
      </c>
      <c r="I20" t="s">
        <v>246</v>
      </c>
      <c r="J20" s="19">
        <v>58</v>
      </c>
      <c r="K20" s="34"/>
      <c r="L20" s="21">
        <v>0.26408026417374064</v>
      </c>
      <c r="M20" s="61">
        <v>26.117000000000004</v>
      </c>
      <c r="N20" s="21">
        <v>0</v>
      </c>
      <c r="O20" s="21">
        <v>0</v>
      </c>
      <c r="P20" s="21">
        <f t="shared" si="0"/>
        <v>0.01</v>
      </c>
      <c r="Q20" s="21">
        <f t="shared" si="1"/>
        <v>0.01</v>
      </c>
      <c r="R20" s="25">
        <v>1</v>
      </c>
      <c r="S20">
        <v>1</v>
      </c>
      <c r="T20">
        <v>0.25</v>
      </c>
      <c r="U20">
        <v>1</v>
      </c>
      <c r="V20">
        <v>1</v>
      </c>
      <c r="W20" s="3">
        <v>0.05</v>
      </c>
      <c r="X20" s="3">
        <v>0</v>
      </c>
      <c r="Y20">
        <v>0</v>
      </c>
      <c r="Z20">
        <v>0</v>
      </c>
      <c r="AA20">
        <v>0</v>
      </c>
      <c r="AB20" s="52">
        <f t="shared" si="4"/>
        <v>-4.6051701859880909</v>
      </c>
      <c r="AC20" s="21">
        <f t="shared" si="2"/>
        <v>-9.0056661414878221</v>
      </c>
      <c r="AD20" s="21">
        <f t="shared" si="2"/>
        <v>-3.3492146807186116</v>
      </c>
      <c r="AE20" s="21">
        <f t="shared" si="2"/>
        <v>-13.837974802773971</v>
      </c>
      <c r="AF20" s="21">
        <f t="shared" si="2"/>
        <v>-12.56326321775316</v>
      </c>
      <c r="AG20" s="21">
        <f t="shared" si="2"/>
        <v>-0.35004748699021027</v>
      </c>
      <c r="AH20" s="21" t="str">
        <f t="shared" si="2"/>
        <v>na</v>
      </c>
      <c r="AI20" s="21" t="str">
        <f t="shared" si="2"/>
        <v>na</v>
      </c>
      <c r="AJ20" s="21" t="str">
        <f t="shared" si="2"/>
        <v>na</v>
      </c>
      <c r="AK20" s="21" t="str">
        <f t="shared" si="2"/>
        <v>na</v>
      </c>
      <c r="AL20" s="52">
        <f t="shared" si="5"/>
        <v>1</v>
      </c>
      <c r="AM20" s="21">
        <f t="shared" si="3"/>
        <v>3.8241975308641978</v>
      </c>
      <c r="AN20" s="21">
        <f t="shared" si="3"/>
        <v>0.52892561983471076</v>
      </c>
      <c r="AO20" s="21">
        <f t="shared" si="3"/>
        <v>9.0292920880428316</v>
      </c>
      <c r="AP20" s="21">
        <f t="shared" si="3"/>
        <v>7.4424092744545316</v>
      </c>
      <c r="AQ20" s="21">
        <f t="shared" si="3"/>
        <v>5.7778007326278608E-3</v>
      </c>
      <c r="AR20" s="21" t="str">
        <f t="shared" si="3"/>
        <v>na</v>
      </c>
      <c r="AS20" s="21" t="str">
        <f t="shared" si="3"/>
        <v>na</v>
      </c>
      <c r="AT20" s="21" t="str">
        <f t="shared" si="3"/>
        <v>na</v>
      </c>
      <c r="AU20" s="53" t="str">
        <f t="shared" si="3"/>
        <v>na</v>
      </c>
    </row>
    <row r="21" spans="1:47" ht="16.5" x14ac:dyDescent="0.35">
      <c r="A21" s="1" t="s">
        <v>80</v>
      </c>
      <c r="B21" s="48">
        <v>1</v>
      </c>
      <c r="C21">
        <v>1</v>
      </c>
      <c r="E21">
        <v>1</v>
      </c>
      <c r="G21" s="49">
        <v>1</v>
      </c>
      <c r="H21" t="s">
        <v>245</v>
      </c>
      <c r="I21" t="s">
        <v>246</v>
      </c>
      <c r="J21" s="19">
        <v>3</v>
      </c>
      <c r="K21" s="34"/>
      <c r="L21" s="21">
        <v>15.499657294593455</v>
      </c>
      <c r="M21" s="61">
        <v>26.117000000000004</v>
      </c>
      <c r="N21" s="21">
        <v>4.7639618686651133</v>
      </c>
      <c r="O21" s="21">
        <v>3.4337165787370103</v>
      </c>
      <c r="P21" s="21">
        <f t="shared" si="0"/>
        <v>0.30735917434296206</v>
      </c>
      <c r="Q21" s="21">
        <f t="shared" si="1"/>
        <v>0.22153499999866128</v>
      </c>
      <c r="R21" s="25">
        <v>1</v>
      </c>
      <c r="S21" s="3">
        <v>0.25</v>
      </c>
      <c r="T21" s="3">
        <v>0.125</v>
      </c>
      <c r="U21" s="3">
        <v>0.375</v>
      </c>
      <c r="V21" s="3">
        <v>0.1</v>
      </c>
      <c r="W21" s="3">
        <v>1</v>
      </c>
      <c r="X21" s="3">
        <v>0</v>
      </c>
      <c r="Y21" s="3">
        <v>1</v>
      </c>
      <c r="Z21" s="3">
        <v>1</v>
      </c>
      <c r="AA21" s="3">
        <v>1</v>
      </c>
      <c r="AB21" s="52">
        <f t="shared" si="4"/>
        <v>-1.1797382662520615</v>
      </c>
      <c r="AC21" s="21">
        <f t="shared" si="4"/>
        <v>-0.57676093016767449</v>
      </c>
      <c r="AD21" s="21">
        <f t="shared" si="4"/>
        <v>-0.42899573318256784</v>
      </c>
      <c r="AE21" s="21">
        <f t="shared" si="4"/>
        <v>-1.3293636073376887</v>
      </c>
      <c r="AF21" s="21">
        <f t="shared" si="4"/>
        <v>-0.32184179451340561</v>
      </c>
      <c r="AG21" s="21">
        <f t="shared" si="4"/>
        <v>-1.7934816683397576</v>
      </c>
      <c r="AH21" s="21" t="str">
        <f t="shared" si="4"/>
        <v>na</v>
      </c>
      <c r="AI21" s="21">
        <f t="shared" si="4"/>
        <v>-1.482582955289947</v>
      </c>
      <c r="AJ21" s="21">
        <f t="shared" si="4"/>
        <v>-1.6087339994346295</v>
      </c>
      <c r="AK21" s="21">
        <f t="shared" si="4"/>
        <v>-2.1617550353669057</v>
      </c>
      <c r="AL21" s="52">
        <f t="shared" si="5"/>
        <v>0.51950811676433639</v>
      </c>
      <c r="AM21" s="21">
        <f t="shared" si="5"/>
        <v>0.12416885358713028</v>
      </c>
      <c r="AN21" s="21">
        <f t="shared" si="5"/>
        <v>6.8695288167184981E-2</v>
      </c>
      <c r="AO21" s="21">
        <f t="shared" si="5"/>
        <v>0.65964241805262946</v>
      </c>
      <c r="AP21" s="21">
        <f t="shared" si="5"/>
        <v>3.8663920263613052E-2</v>
      </c>
      <c r="AQ21" s="21">
        <f t="shared" si="5"/>
        <v>1.2006457510588411</v>
      </c>
      <c r="AR21" s="21" t="str">
        <f t="shared" si="5"/>
        <v>na</v>
      </c>
      <c r="AS21" s="21">
        <f t="shared" si="5"/>
        <v>0.82046301777681419</v>
      </c>
      <c r="AT21" s="21">
        <f t="shared" si="5"/>
        <v>0.96602748985103903</v>
      </c>
      <c r="AU21" s="53">
        <f t="shared" si="5"/>
        <v>1.7443513384093619</v>
      </c>
    </row>
    <row r="22" spans="1:47" ht="16.5" x14ac:dyDescent="0.35">
      <c r="A22" s="1" t="s">
        <v>216</v>
      </c>
      <c r="B22" s="48"/>
      <c r="D22">
        <v>1</v>
      </c>
      <c r="F22">
        <v>1</v>
      </c>
      <c r="G22" s="49"/>
      <c r="H22" t="s">
        <v>245</v>
      </c>
      <c r="I22" t="s">
        <v>246</v>
      </c>
      <c r="J22" s="19">
        <v>9</v>
      </c>
      <c r="K22" s="34"/>
      <c r="L22" s="21">
        <v>0.50758178844991542</v>
      </c>
      <c r="M22" s="61">
        <v>26.117000000000004</v>
      </c>
      <c r="N22" s="21">
        <v>0</v>
      </c>
      <c r="O22" s="21">
        <v>0</v>
      </c>
      <c r="P22" s="21">
        <f t="shared" si="0"/>
        <v>0.01</v>
      </c>
      <c r="Q22" s="21">
        <f t="shared" si="1"/>
        <v>0.01</v>
      </c>
      <c r="R22" s="25">
        <v>1</v>
      </c>
      <c r="S22">
        <v>0.25</v>
      </c>
      <c r="T22">
        <v>0.25</v>
      </c>
      <c r="U22">
        <v>0.375</v>
      </c>
      <c r="V22">
        <v>0.45</v>
      </c>
      <c r="W22">
        <v>0.05</v>
      </c>
      <c r="X22" s="3">
        <v>0.25</v>
      </c>
      <c r="Y22">
        <v>1</v>
      </c>
      <c r="Z22">
        <v>1</v>
      </c>
      <c r="AA22">
        <v>0.25</v>
      </c>
      <c r="AB22" s="52">
        <f t="shared" si="4"/>
        <v>-4.6051701859880909</v>
      </c>
      <c r="AC22" s="21">
        <f t="shared" si="4"/>
        <v>-2.2514165353719555</v>
      </c>
      <c r="AD22" s="21">
        <f t="shared" si="4"/>
        <v>-3.3492146807186116</v>
      </c>
      <c r="AE22" s="21">
        <f t="shared" si="4"/>
        <v>-5.1892405510402382</v>
      </c>
      <c r="AF22" s="21">
        <f t="shared" si="4"/>
        <v>-5.6534684479889226</v>
      </c>
      <c r="AG22" s="21">
        <f t="shared" si="4"/>
        <v>-0.35004748699021027</v>
      </c>
      <c r="AH22" s="21">
        <f t="shared" si="4"/>
        <v>-2.2231856070287335</v>
      </c>
      <c r="AI22" s="21">
        <f t="shared" si="4"/>
        <v>-5.7873403103605128</v>
      </c>
      <c r="AJ22" s="21">
        <f t="shared" si="4"/>
        <v>-6.2797775263473969</v>
      </c>
      <c r="AK22" s="21">
        <f t="shared" si="4"/>
        <v>-2.1096310349219185</v>
      </c>
      <c r="AL22" s="52">
        <f t="shared" si="5"/>
        <v>1</v>
      </c>
      <c r="AM22" s="21">
        <f t="shared" si="5"/>
        <v>0.23901234567901236</v>
      </c>
      <c r="AN22" s="21">
        <f t="shared" si="5"/>
        <v>0.52892561983471076</v>
      </c>
      <c r="AO22" s="21">
        <f t="shared" si="5"/>
        <v>1.2697441998810231</v>
      </c>
      <c r="AP22" s="21">
        <f t="shared" si="5"/>
        <v>1.5070878780770427</v>
      </c>
      <c r="AQ22" s="21">
        <f t="shared" si="5"/>
        <v>5.7778007326278608E-3</v>
      </c>
      <c r="AR22" s="21">
        <f t="shared" si="5"/>
        <v>0.23305588585017831</v>
      </c>
      <c r="AS22" s="21">
        <f t="shared" si="5"/>
        <v>1.5793074088753833</v>
      </c>
      <c r="AT22" s="21">
        <f t="shared" si="5"/>
        <v>1.8595041322314052</v>
      </c>
      <c r="AU22" s="53">
        <f t="shared" si="5"/>
        <v>0.20985612184388749</v>
      </c>
    </row>
    <row r="23" spans="1:47" ht="16.5" x14ac:dyDescent="0.35">
      <c r="A23" s="1" t="s">
        <v>9</v>
      </c>
      <c r="B23" s="48">
        <v>1</v>
      </c>
      <c r="C23">
        <v>1</v>
      </c>
      <c r="E23">
        <v>1</v>
      </c>
      <c r="G23" s="49"/>
      <c r="H23" t="s">
        <v>245</v>
      </c>
      <c r="I23" t="s">
        <v>246</v>
      </c>
      <c r="J23" s="19">
        <v>9</v>
      </c>
      <c r="K23" s="34"/>
      <c r="L23" s="21">
        <v>22.487009847893635</v>
      </c>
      <c r="M23" s="61">
        <v>26.117000000000004</v>
      </c>
      <c r="N23" s="21">
        <v>0</v>
      </c>
      <c r="O23" s="21">
        <v>0</v>
      </c>
      <c r="P23" s="21">
        <f t="shared" si="0"/>
        <v>0.01</v>
      </c>
      <c r="Q23" s="21">
        <f t="shared" si="1"/>
        <v>0.01</v>
      </c>
      <c r="R23" s="25">
        <v>1</v>
      </c>
      <c r="S23">
        <v>1</v>
      </c>
      <c r="T23">
        <v>0</v>
      </c>
      <c r="U23">
        <v>1</v>
      </c>
      <c r="V23">
        <v>1</v>
      </c>
      <c r="W23" s="3">
        <v>0.05</v>
      </c>
      <c r="X23" s="3">
        <v>0</v>
      </c>
      <c r="Y23">
        <v>0</v>
      </c>
      <c r="Z23">
        <v>0.25</v>
      </c>
      <c r="AA23">
        <v>0</v>
      </c>
      <c r="AB23" s="52">
        <f t="shared" si="4"/>
        <v>-4.6051701859880909</v>
      </c>
      <c r="AC23" s="21">
        <f t="shared" si="4"/>
        <v>-9.0056661414878221</v>
      </c>
      <c r="AD23" s="21" t="str">
        <f t="shared" si="4"/>
        <v>na</v>
      </c>
      <c r="AE23" s="21">
        <f t="shared" si="4"/>
        <v>-13.837974802773971</v>
      </c>
      <c r="AF23" s="21">
        <f t="shared" si="4"/>
        <v>-12.56326321775316</v>
      </c>
      <c r="AG23" s="21">
        <f t="shared" si="4"/>
        <v>-0.35004748699021027</v>
      </c>
      <c r="AH23" s="21" t="str">
        <f t="shared" si="4"/>
        <v>na</v>
      </c>
      <c r="AI23" s="21" t="str">
        <f t="shared" si="4"/>
        <v>na</v>
      </c>
      <c r="AJ23" s="21">
        <f t="shared" si="4"/>
        <v>-1.5699443815868492</v>
      </c>
      <c r="AK23" s="21" t="str">
        <f t="shared" si="4"/>
        <v>na</v>
      </c>
      <c r="AL23" s="52">
        <f t="shared" si="5"/>
        <v>1</v>
      </c>
      <c r="AM23" s="21">
        <f t="shared" si="5"/>
        <v>3.8241975308641978</v>
      </c>
      <c r="AN23" s="21" t="str">
        <f t="shared" si="5"/>
        <v>na</v>
      </c>
      <c r="AO23" s="21">
        <f t="shared" si="5"/>
        <v>9.0292920880428316</v>
      </c>
      <c r="AP23" s="21">
        <f t="shared" si="5"/>
        <v>7.4424092744545316</v>
      </c>
      <c r="AQ23" s="21">
        <f t="shared" si="5"/>
        <v>5.7778007326278608E-3</v>
      </c>
      <c r="AR23" s="21" t="str">
        <f t="shared" si="5"/>
        <v>na</v>
      </c>
      <c r="AS23" s="21" t="str">
        <f t="shared" si="5"/>
        <v>na</v>
      </c>
      <c r="AT23" s="21">
        <f t="shared" si="5"/>
        <v>0.11621900826446283</v>
      </c>
      <c r="AU23" s="53" t="str">
        <f t="shared" si="5"/>
        <v>na</v>
      </c>
    </row>
    <row r="24" spans="1:47" ht="16.5" x14ac:dyDescent="0.35">
      <c r="A24" s="1" t="s">
        <v>164</v>
      </c>
      <c r="B24" s="48">
        <v>1</v>
      </c>
      <c r="C24">
        <v>1</v>
      </c>
      <c r="G24" s="49">
        <v>1</v>
      </c>
      <c r="H24" t="s">
        <v>245</v>
      </c>
      <c r="I24" t="s">
        <v>246</v>
      </c>
      <c r="J24" s="19">
        <v>22</v>
      </c>
      <c r="K24" s="34"/>
      <c r="L24" s="21">
        <v>19.292828301723958</v>
      </c>
      <c r="M24" s="61">
        <v>26.117000000000004</v>
      </c>
      <c r="N24" s="21">
        <v>2.0917678812415619E-2</v>
      </c>
      <c r="O24" s="21">
        <v>1.2076827493170288E-2</v>
      </c>
      <c r="P24" s="21">
        <f t="shared" si="0"/>
        <v>0.01</v>
      </c>
      <c r="Q24" s="21">
        <f t="shared" si="1"/>
        <v>6.2597496356151851E-4</v>
      </c>
      <c r="R24" s="25">
        <v>1</v>
      </c>
      <c r="S24" s="3">
        <v>1</v>
      </c>
      <c r="T24" s="3">
        <v>0.25</v>
      </c>
      <c r="U24" s="3">
        <v>0.375</v>
      </c>
      <c r="V24" s="3">
        <v>0.15</v>
      </c>
      <c r="W24" s="3">
        <v>0.05</v>
      </c>
      <c r="X24" s="3">
        <v>0</v>
      </c>
      <c r="Y24" s="3">
        <v>0</v>
      </c>
      <c r="Z24" s="3">
        <v>1</v>
      </c>
      <c r="AA24" s="3">
        <v>0</v>
      </c>
      <c r="AB24" s="52">
        <f t="shared" si="4"/>
        <v>-4.6051701859880909</v>
      </c>
      <c r="AC24" s="21">
        <f t="shared" si="4"/>
        <v>-9.0056661414878221</v>
      </c>
      <c r="AD24" s="21">
        <f t="shared" si="4"/>
        <v>-3.3492146807186116</v>
      </c>
      <c r="AE24" s="21">
        <f t="shared" si="4"/>
        <v>-5.1892405510402382</v>
      </c>
      <c r="AF24" s="21">
        <f t="shared" si="4"/>
        <v>-1.8844894826629741</v>
      </c>
      <c r="AG24" s="21">
        <f t="shared" si="4"/>
        <v>-0.35004748699021027</v>
      </c>
      <c r="AH24" s="21" t="str">
        <f t="shared" si="4"/>
        <v>na</v>
      </c>
      <c r="AI24" s="21" t="str">
        <f t="shared" si="4"/>
        <v>na</v>
      </c>
      <c r="AJ24" s="21">
        <f t="shared" si="4"/>
        <v>-6.2797775263473969</v>
      </c>
      <c r="AK24" s="21" t="str">
        <f t="shared" si="4"/>
        <v>na</v>
      </c>
      <c r="AL24" s="52">
        <f t="shared" si="5"/>
        <v>3.918446550058444E-3</v>
      </c>
      <c r="AM24" s="21">
        <f t="shared" si="5"/>
        <v>1.4984913621556835E-2</v>
      </c>
      <c r="AN24" s="21">
        <f t="shared" si="5"/>
        <v>2.0725667702788464E-3</v>
      </c>
      <c r="AO24" s="21">
        <f t="shared" si="5"/>
        <v>4.975424779480514E-3</v>
      </c>
      <c r="AP24" s="21">
        <f t="shared" si="5"/>
        <v>6.5616036627620981E-4</v>
      </c>
      <c r="AQ24" s="21">
        <f t="shared" si="5"/>
        <v>2.2640003347690791E-5</v>
      </c>
      <c r="AR24" s="21" t="str">
        <f t="shared" si="5"/>
        <v>na</v>
      </c>
      <c r="AS24" s="21" t="str">
        <f t="shared" si="5"/>
        <v>na</v>
      </c>
      <c r="AT24" s="21">
        <f t="shared" si="5"/>
        <v>7.2863675517615698E-3</v>
      </c>
      <c r="AU24" s="53" t="str">
        <f t="shared" si="5"/>
        <v>na</v>
      </c>
    </row>
    <row r="25" spans="1:47" ht="16.5" x14ac:dyDescent="0.35">
      <c r="A25" s="1" t="s">
        <v>220</v>
      </c>
      <c r="B25" s="48">
        <v>1</v>
      </c>
      <c r="C25">
        <v>1</v>
      </c>
      <c r="D25">
        <v>1</v>
      </c>
      <c r="E25">
        <v>1</v>
      </c>
      <c r="G25" s="49">
        <v>1</v>
      </c>
      <c r="H25" t="s">
        <v>245</v>
      </c>
      <c r="I25" t="s">
        <v>246</v>
      </c>
      <c r="J25" s="19">
        <v>4</v>
      </c>
      <c r="K25" s="34"/>
      <c r="L25" s="21">
        <v>14.052573699285844</v>
      </c>
      <c r="M25" s="61">
        <v>26.117000000000004</v>
      </c>
      <c r="N25" s="21">
        <v>4.5925366613706391</v>
      </c>
      <c r="O25" s="21">
        <v>1.9479675620059274</v>
      </c>
      <c r="P25" s="21">
        <f t="shared" si="0"/>
        <v>0.32681107102850726</v>
      </c>
      <c r="Q25" s="21">
        <f t="shared" si="1"/>
        <v>0.13861998546963128</v>
      </c>
      <c r="R25" s="25">
        <v>1</v>
      </c>
      <c r="S25" s="3">
        <v>1</v>
      </c>
      <c r="T25" s="3">
        <v>0.25</v>
      </c>
      <c r="U25" s="3">
        <v>0.375</v>
      </c>
      <c r="V25" s="3">
        <v>1</v>
      </c>
      <c r="W25" s="3">
        <v>0.1</v>
      </c>
      <c r="X25" s="3">
        <v>0</v>
      </c>
      <c r="Y25" s="3">
        <v>0</v>
      </c>
      <c r="Z25" s="3">
        <v>0</v>
      </c>
      <c r="AA25" s="3">
        <v>0</v>
      </c>
      <c r="AB25" s="52">
        <f t="shared" si="4"/>
        <v>-1.1183730394938889</v>
      </c>
      <c r="AC25" s="21">
        <f t="shared" si="4"/>
        <v>-2.1870406105658269</v>
      </c>
      <c r="AD25" s="21">
        <f t="shared" si="4"/>
        <v>-0.8133622105410101</v>
      </c>
      <c r="AE25" s="21">
        <f t="shared" si="4"/>
        <v>-1.2602154737711624</v>
      </c>
      <c r="AF25" s="21">
        <f t="shared" si="4"/>
        <v>-3.0510088234199979</v>
      </c>
      <c r="AG25" s="21">
        <f t="shared" si="4"/>
        <v>-0.17001919850153888</v>
      </c>
      <c r="AH25" s="21" t="str">
        <f t="shared" si="4"/>
        <v>na</v>
      </c>
      <c r="AI25" s="21" t="str">
        <f t="shared" si="4"/>
        <v>na</v>
      </c>
      <c r="AJ25" s="21" t="str">
        <f t="shared" si="4"/>
        <v>na</v>
      </c>
      <c r="AK25" s="21" t="str">
        <f t="shared" si="4"/>
        <v>na</v>
      </c>
      <c r="AL25" s="52">
        <f t="shared" si="5"/>
        <v>0.17991119055721286</v>
      </c>
      <c r="AM25" s="21">
        <f t="shared" si="5"/>
        <v>0.68801593070373135</v>
      </c>
      <c r="AN25" s="21">
        <f t="shared" si="5"/>
        <v>9.5159637980674561E-2</v>
      </c>
      <c r="AO25" s="21">
        <f t="shared" si="5"/>
        <v>0.22844119070371049</v>
      </c>
      <c r="AP25" s="21">
        <f t="shared" si="5"/>
        <v>1.3389727131811575</v>
      </c>
      <c r="AQ25" s="21">
        <f t="shared" si="5"/>
        <v>4.1579640344376603E-3</v>
      </c>
      <c r="AR25" s="21" t="str">
        <f t="shared" si="5"/>
        <v>na</v>
      </c>
      <c r="AS25" s="21" t="str">
        <f t="shared" si="5"/>
        <v>na</v>
      </c>
      <c r="AT25" s="21" t="str">
        <f t="shared" si="5"/>
        <v>na</v>
      </c>
      <c r="AU25" s="53" t="str">
        <f t="shared" si="5"/>
        <v>na</v>
      </c>
    </row>
    <row r="26" spans="1:47" ht="16.5" x14ac:dyDescent="0.35">
      <c r="A26" s="1" t="s">
        <v>10</v>
      </c>
      <c r="B26" s="48">
        <v>1</v>
      </c>
      <c r="C26">
        <v>1</v>
      </c>
      <c r="G26" s="49"/>
      <c r="H26" t="s">
        <v>245</v>
      </c>
      <c r="I26" t="s">
        <v>246</v>
      </c>
      <c r="J26" s="19">
        <v>18</v>
      </c>
      <c r="K26" s="34"/>
      <c r="L26" s="21">
        <v>6.3383864598320816</v>
      </c>
      <c r="M26" s="61">
        <v>26.117000000000004</v>
      </c>
      <c r="N26" s="21">
        <v>0</v>
      </c>
      <c r="O26" s="21">
        <v>0</v>
      </c>
      <c r="P26" s="21">
        <f t="shared" si="0"/>
        <v>0.01</v>
      </c>
      <c r="Q26" s="21">
        <f t="shared" si="1"/>
        <v>0.01</v>
      </c>
      <c r="R26" s="25">
        <v>1</v>
      </c>
      <c r="S26" s="3">
        <v>1</v>
      </c>
      <c r="T26" s="3">
        <v>0</v>
      </c>
      <c r="U26" s="3">
        <v>0.125</v>
      </c>
      <c r="V26" s="3">
        <v>0.05</v>
      </c>
      <c r="W26" s="3">
        <v>1</v>
      </c>
      <c r="X26" s="3">
        <v>0</v>
      </c>
      <c r="Y26" s="3">
        <v>0</v>
      </c>
      <c r="Z26" s="3">
        <v>0</v>
      </c>
      <c r="AA26" s="3">
        <v>0.25</v>
      </c>
      <c r="AB26" s="52">
        <f t="shared" si="4"/>
        <v>-4.6051701859880909</v>
      </c>
      <c r="AC26" s="21">
        <f t="shared" si="4"/>
        <v>-9.0056661414878221</v>
      </c>
      <c r="AD26" s="21" t="str">
        <f t="shared" si="4"/>
        <v>na</v>
      </c>
      <c r="AE26" s="21">
        <f t="shared" si="4"/>
        <v>-1.7297468503467464</v>
      </c>
      <c r="AF26" s="21">
        <f t="shared" si="4"/>
        <v>-0.62816316088765811</v>
      </c>
      <c r="AG26" s="21">
        <f t="shared" si="4"/>
        <v>-7.0009497398042049</v>
      </c>
      <c r="AH26" s="21" t="str">
        <f t="shared" si="4"/>
        <v>na</v>
      </c>
      <c r="AI26" s="21" t="str">
        <f t="shared" si="4"/>
        <v>na</v>
      </c>
      <c r="AJ26" s="21" t="str">
        <f t="shared" si="4"/>
        <v>na</v>
      </c>
      <c r="AK26" s="21">
        <f t="shared" si="4"/>
        <v>-2.1096310349219185</v>
      </c>
      <c r="AL26" s="52">
        <f t="shared" si="5"/>
        <v>1</v>
      </c>
      <c r="AM26" s="21">
        <f t="shared" si="5"/>
        <v>3.8241975308641978</v>
      </c>
      <c r="AN26" s="21" t="str">
        <f t="shared" si="5"/>
        <v>na</v>
      </c>
      <c r="AO26" s="21">
        <f t="shared" si="5"/>
        <v>0.14108268887566924</v>
      </c>
      <c r="AP26" s="21">
        <f t="shared" si="5"/>
        <v>1.8606023186136331E-2</v>
      </c>
      <c r="AQ26" s="21">
        <f t="shared" si="5"/>
        <v>2.3111202930511441</v>
      </c>
      <c r="AR26" s="21" t="str">
        <f t="shared" si="5"/>
        <v>na</v>
      </c>
      <c r="AS26" s="21" t="str">
        <f t="shared" si="5"/>
        <v>na</v>
      </c>
      <c r="AT26" s="21" t="str">
        <f t="shared" si="5"/>
        <v>na</v>
      </c>
      <c r="AU26" s="53">
        <f t="shared" si="5"/>
        <v>0.20985612184388749</v>
      </c>
    </row>
    <row r="27" spans="1:47" ht="16.5" x14ac:dyDescent="0.35">
      <c r="A27" s="1" t="s">
        <v>81</v>
      </c>
      <c r="B27" s="48"/>
      <c r="G27" s="49">
        <v>1</v>
      </c>
      <c r="H27" t="s">
        <v>245</v>
      </c>
      <c r="I27" t="s">
        <v>246</v>
      </c>
      <c r="J27" s="19">
        <v>3</v>
      </c>
      <c r="K27" s="34"/>
      <c r="L27" s="21">
        <v>15.988698386125956</v>
      </c>
      <c r="M27" s="61">
        <v>26.117000000000004</v>
      </c>
      <c r="N27" s="21">
        <v>32.23932675757635</v>
      </c>
      <c r="O27" s="21">
        <v>11.7330501004814</v>
      </c>
      <c r="P27" s="21">
        <f t="shared" si="0"/>
        <v>2.0163821956608881</v>
      </c>
      <c r="Q27" s="21">
        <f t="shared" si="1"/>
        <v>0.73383397554504137</v>
      </c>
      <c r="R27" s="25">
        <v>1</v>
      </c>
      <c r="S27" s="3">
        <v>0.25</v>
      </c>
      <c r="T27" s="3">
        <v>0</v>
      </c>
      <c r="U27" s="3">
        <v>0.25</v>
      </c>
      <c r="V27" s="3">
        <v>0.15</v>
      </c>
      <c r="W27" s="3">
        <v>1</v>
      </c>
      <c r="X27" s="3">
        <v>0.25</v>
      </c>
      <c r="Y27" s="3">
        <v>1</v>
      </c>
      <c r="Z27" s="3">
        <v>0</v>
      </c>
      <c r="AA27" s="3">
        <v>0</v>
      </c>
      <c r="AB27" s="52">
        <f t="shared" si="4"/>
        <v>0.70130491342187706</v>
      </c>
      <c r="AC27" s="21">
        <f t="shared" si="4"/>
        <v>0.34286017989513989</v>
      </c>
      <c r="AD27" s="21" t="str">
        <f t="shared" si="4"/>
        <v>na</v>
      </c>
      <c r="AE27" s="21">
        <f t="shared" si="4"/>
        <v>0.52683393496082476</v>
      </c>
      <c r="AF27" s="21">
        <f t="shared" si="4"/>
        <v>0.2869821700628053</v>
      </c>
      <c r="AG27" s="21">
        <f t="shared" si="4"/>
        <v>1.0661496215890331</v>
      </c>
      <c r="AH27" s="21">
        <f t="shared" si="4"/>
        <v>0.33856099268642337</v>
      </c>
      <c r="AI27" s="21">
        <f t="shared" si="4"/>
        <v>0.88133337778687992</v>
      </c>
      <c r="AJ27" s="21" t="str">
        <f t="shared" si="4"/>
        <v>na</v>
      </c>
      <c r="AK27" s="21" t="str">
        <f t="shared" si="4"/>
        <v>na</v>
      </c>
      <c r="AL27" s="52">
        <f t="shared" si="5"/>
        <v>0.13244937772536935</v>
      </c>
      <c r="AM27" s="21">
        <f t="shared" si="5"/>
        <v>3.1657036453866055E-2</v>
      </c>
      <c r="AN27" s="21" t="str">
        <f t="shared" si="5"/>
        <v>na</v>
      </c>
      <c r="AO27" s="21">
        <f t="shared" si="5"/>
        <v>7.4745257397617129E-2</v>
      </c>
      <c r="AP27" s="21">
        <f t="shared" si="5"/>
        <v>2.2179205736527954E-2</v>
      </c>
      <c r="AQ27" s="21">
        <f t="shared" si="5"/>
        <v>0.30610644466309728</v>
      </c>
      <c r="AR27" s="21">
        <f t="shared" si="5"/>
        <v>3.0868107056090836E-2</v>
      </c>
      <c r="AS27" s="21">
        <f t="shared" si="5"/>
        <v>0.20917828354260998</v>
      </c>
      <c r="AT27" s="21" t="str">
        <f t="shared" si="5"/>
        <v>na</v>
      </c>
      <c r="AU27" s="53" t="str">
        <f t="shared" si="5"/>
        <v>na</v>
      </c>
    </row>
    <row r="28" spans="1:47" ht="16.5" x14ac:dyDescent="0.35">
      <c r="A28" s="1" t="s">
        <v>97</v>
      </c>
      <c r="B28" s="48">
        <v>1</v>
      </c>
      <c r="D28">
        <v>1</v>
      </c>
      <c r="E28">
        <v>1</v>
      </c>
      <c r="G28" s="49">
        <v>1</v>
      </c>
      <c r="H28" t="s">
        <v>245</v>
      </c>
      <c r="I28" t="s">
        <v>246</v>
      </c>
      <c r="J28" s="19">
        <v>4</v>
      </c>
      <c r="K28" s="34"/>
      <c r="L28" s="21">
        <v>5.5183632533278164</v>
      </c>
      <c r="M28" s="61">
        <v>26.117000000000004</v>
      </c>
      <c r="N28" s="21">
        <v>0.80466997787476369</v>
      </c>
      <c r="O28" s="21">
        <v>0.60910101632668534</v>
      </c>
      <c r="P28" s="21">
        <f t="shared" si="0"/>
        <v>0.14581678315386581</v>
      </c>
      <c r="Q28" s="21">
        <f t="shared" si="1"/>
        <v>0.11037711516351711</v>
      </c>
      <c r="R28" s="23">
        <v>1</v>
      </c>
      <c r="S28">
        <v>0.375</v>
      </c>
      <c r="T28">
        <v>1</v>
      </c>
      <c r="U28">
        <v>1</v>
      </c>
      <c r="V28">
        <v>1</v>
      </c>
      <c r="W28">
        <v>1</v>
      </c>
      <c r="X28">
        <v>0</v>
      </c>
      <c r="Y28">
        <v>1</v>
      </c>
      <c r="Z28">
        <v>0</v>
      </c>
      <c r="AA28">
        <v>1</v>
      </c>
      <c r="AB28" s="52">
        <f t="shared" si="4"/>
        <v>-1.9254043552376283</v>
      </c>
      <c r="AC28" s="21">
        <f t="shared" si="4"/>
        <v>-1.4119631938409276</v>
      </c>
      <c r="AD28" s="21">
        <f t="shared" si="4"/>
        <v>-5.6011763061458284</v>
      </c>
      <c r="AE28" s="21">
        <f t="shared" si="4"/>
        <v>-5.7856052820798975</v>
      </c>
      <c r="AF28" s="21">
        <f t="shared" si="4"/>
        <v>-5.2526531568927322</v>
      </c>
      <c r="AG28" s="21">
        <f t="shared" si="4"/>
        <v>-2.9270707868370653</v>
      </c>
      <c r="AH28" s="21" t="str">
        <f t="shared" si="4"/>
        <v>na</v>
      </c>
      <c r="AI28" s="21">
        <f t="shared" si="4"/>
        <v>-2.4196652433637627</v>
      </c>
      <c r="AJ28" s="21" t="str">
        <f t="shared" si="4"/>
        <v>na</v>
      </c>
      <c r="AK28" s="21">
        <f t="shared" si="4"/>
        <v>-3.5281152431169946</v>
      </c>
      <c r="AL28" s="52">
        <f t="shared" si="5"/>
        <v>0.57298473497803371</v>
      </c>
      <c r="AM28" s="21">
        <f t="shared" si="5"/>
        <v>0.30813845747707597</v>
      </c>
      <c r="AN28" s="21">
        <f t="shared" si="5"/>
        <v>4.8490608976653435</v>
      </c>
      <c r="AO28" s="21">
        <f t="shared" si="5"/>
        <v>5.1736465341064788</v>
      </c>
      <c r="AP28" s="21">
        <f t="shared" si="5"/>
        <v>4.2643869057213903</v>
      </c>
      <c r="AQ28" s="21">
        <f t="shared" si="5"/>
        <v>1.3242366486162653</v>
      </c>
      <c r="AR28" s="21" t="str">
        <f t="shared" si="5"/>
        <v>na</v>
      </c>
      <c r="AS28" s="21">
        <f t="shared" si="5"/>
        <v>0.90491903712330668</v>
      </c>
      <c r="AT28" s="21" t="str">
        <f t="shared" si="5"/>
        <v>na</v>
      </c>
      <c r="AU28" s="53">
        <f t="shared" si="5"/>
        <v>1.9239096697318052</v>
      </c>
    </row>
    <row r="29" spans="1:47" ht="16.5" x14ac:dyDescent="0.35">
      <c r="A29" s="1" t="s">
        <v>82</v>
      </c>
      <c r="B29" s="48">
        <v>1</v>
      </c>
      <c r="C29">
        <v>1</v>
      </c>
      <c r="E29">
        <v>1</v>
      </c>
      <c r="G29" s="49">
        <v>1</v>
      </c>
      <c r="H29" t="s">
        <v>245</v>
      </c>
      <c r="I29" t="s">
        <v>246</v>
      </c>
      <c r="J29" s="19">
        <v>2</v>
      </c>
      <c r="K29" s="34"/>
      <c r="L29" s="21">
        <v>29.513492768962653</v>
      </c>
      <c r="M29" s="61">
        <v>26.117000000000004</v>
      </c>
      <c r="N29" s="21">
        <v>5.0827577203032144</v>
      </c>
      <c r="O29" s="21">
        <v>1.6794287587139476</v>
      </c>
      <c r="P29" s="21">
        <f t="shared" si="0"/>
        <v>0.17221810241478458</v>
      </c>
      <c r="Q29" s="21">
        <f t="shared" si="1"/>
        <v>5.6903761674731011E-2</v>
      </c>
      <c r="R29" s="25">
        <v>0</v>
      </c>
      <c r="S29" s="13">
        <v>0.125</v>
      </c>
      <c r="T29" s="13">
        <v>0</v>
      </c>
      <c r="U29" s="13">
        <v>0.125</v>
      </c>
      <c r="V29" s="13">
        <v>0.15</v>
      </c>
      <c r="W29" s="13">
        <v>0.05</v>
      </c>
      <c r="X29" s="13">
        <v>0.25</v>
      </c>
      <c r="Y29" s="3">
        <v>0</v>
      </c>
      <c r="Z29" s="3">
        <v>0</v>
      </c>
      <c r="AA29" s="3">
        <v>0</v>
      </c>
      <c r="AB29" s="52" t="str">
        <f t="shared" si="4"/>
        <v>na</v>
      </c>
      <c r="AC29" s="21">
        <f t="shared" si="4"/>
        <v>-0.42997620554868909</v>
      </c>
      <c r="AD29" s="21" t="str">
        <f t="shared" si="4"/>
        <v>na</v>
      </c>
      <c r="AE29" s="21">
        <f t="shared" si="4"/>
        <v>-0.66069514511140026</v>
      </c>
      <c r="AF29" s="21">
        <f t="shared" si="4"/>
        <v>-0.71980073382375753</v>
      </c>
      <c r="AG29" s="21">
        <f t="shared" si="4"/>
        <v>-0.13370434822096453</v>
      </c>
      <c r="AH29" s="21">
        <f t="shared" si="4"/>
        <v>-0.84916930876386865</v>
      </c>
      <c r="AI29" s="21" t="str">
        <f t="shared" si="4"/>
        <v>na</v>
      </c>
      <c r="AJ29" s="21" t="str">
        <f t="shared" si="4"/>
        <v>na</v>
      </c>
      <c r="AK29" s="21" t="str">
        <f t="shared" si="4"/>
        <v>na</v>
      </c>
      <c r="AL29" s="52" t="str">
        <f t="shared" si="5"/>
        <v>na</v>
      </c>
      <c r="AM29" s="21">
        <f t="shared" si="5"/>
        <v>6.5235605390451187E-3</v>
      </c>
      <c r="AN29" s="21" t="str">
        <f t="shared" si="5"/>
        <v>na</v>
      </c>
      <c r="AO29" s="21">
        <f t="shared" si="5"/>
        <v>1.5402743473807304E-2</v>
      </c>
      <c r="AP29" s="21">
        <f t="shared" si="5"/>
        <v>1.8281861796006143E-2</v>
      </c>
      <c r="AQ29" s="21">
        <f t="shared" si="5"/>
        <v>6.3079307062165375E-4</v>
      </c>
      <c r="AR29" s="21">
        <f t="shared" si="5"/>
        <v>2.5443943926917068E-2</v>
      </c>
      <c r="AS29" s="21" t="str">
        <f t="shared" si="5"/>
        <v>na</v>
      </c>
      <c r="AT29" s="21" t="str">
        <f t="shared" si="5"/>
        <v>na</v>
      </c>
      <c r="AU29" s="53" t="str">
        <f t="shared" si="5"/>
        <v>na</v>
      </c>
    </row>
    <row r="30" spans="1:47" ht="16.5" x14ac:dyDescent="0.35">
      <c r="A30" s="1" t="s">
        <v>53</v>
      </c>
      <c r="B30" s="48"/>
      <c r="D30">
        <v>1</v>
      </c>
      <c r="E30">
        <v>1</v>
      </c>
      <c r="F30">
        <v>1</v>
      </c>
      <c r="G30" s="49"/>
      <c r="H30" t="s">
        <v>245</v>
      </c>
      <c r="I30" t="s">
        <v>246</v>
      </c>
      <c r="J30" s="19">
        <v>4</v>
      </c>
      <c r="K30" s="34"/>
      <c r="L30" s="21">
        <v>13.895888230576409</v>
      </c>
      <c r="M30" s="61">
        <v>26.117000000000004</v>
      </c>
      <c r="N30" s="21">
        <v>1.5462962962962954</v>
      </c>
      <c r="O30" s="21">
        <v>2.8517891558907573</v>
      </c>
      <c r="P30" s="21">
        <f t="shared" si="0"/>
        <v>0.11127725487125296</v>
      </c>
      <c r="Q30" s="21">
        <f t="shared" si="1"/>
        <v>0.20522539535225259</v>
      </c>
      <c r="R30" s="25">
        <v>1</v>
      </c>
      <c r="S30">
        <v>0.25</v>
      </c>
      <c r="T30">
        <v>0.25</v>
      </c>
      <c r="U30">
        <v>0.25</v>
      </c>
      <c r="V30">
        <v>0.15</v>
      </c>
      <c r="W30">
        <v>1</v>
      </c>
      <c r="X30">
        <v>0</v>
      </c>
      <c r="Y30">
        <v>1</v>
      </c>
      <c r="Z30">
        <v>0</v>
      </c>
      <c r="AA30">
        <v>0</v>
      </c>
      <c r="AB30" s="52">
        <f t="shared" si="4"/>
        <v>-2.1957304003335825</v>
      </c>
      <c r="AC30" s="21">
        <f t="shared" si="4"/>
        <v>-1.0734681957186403</v>
      </c>
      <c r="AD30" s="21">
        <f t="shared" si="4"/>
        <v>-1.5968948366062419</v>
      </c>
      <c r="AE30" s="21">
        <f t="shared" si="4"/>
        <v>-1.6494755202505937</v>
      </c>
      <c r="AF30" s="21">
        <f t="shared" si="4"/>
        <v>-0.89851855177512396</v>
      </c>
      <c r="AG30" s="21">
        <f t="shared" si="4"/>
        <v>-3.3380304210401941</v>
      </c>
      <c r="AH30" s="21" t="str">
        <f t="shared" si="4"/>
        <v>na</v>
      </c>
      <c r="AI30" s="21">
        <f t="shared" si="4"/>
        <v>-2.7593853306874139</v>
      </c>
      <c r="AJ30" s="21" t="str">
        <f t="shared" si="4"/>
        <v>na</v>
      </c>
      <c r="AK30" s="21" t="str">
        <f t="shared" si="4"/>
        <v>na</v>
      </c>
      <c r="AL30" s="52">
        <f t="shared" si="5"/>
        <v>3.401334899385029</v>
      </c>
      <c r="AM30" s="21">
        <f t="shared" si="5"/>
        <v>0.81296103274190312</v>
      </c>
      <c r="AN30" s="21">
        <f t="shared" si="5"/>
        <v>1.79905316992266</v>
      </c>
      <c r="AO30" s="21">
        <f t="shared" si="5"/>
        <v>1.9194778934875754</v>
      </c>
      <c r="AP30" s="21">
        <f t="shared" si="5"/>
        <v>0.56956784401595273</v>
      </c>
      <c r="AQ30" s="21">
        <f t="shared" si="5"/>
        <v>7.8608941094318121</v>
      </c>
      <c r="AR30" s="21" t="str">
        <f t="shared" si="5"/>
        <v>na</v>
      </c>
      <c r="AS30" s="21">
        <f t="shared" si="5"/>
        <v>5.3717534066651833</v>
      </c>
      <c r="AT30" s="21" t="str">
        <f t="shared" si="5"/>
        <v>na</v>
      </c>
      <c r="AU30" s="53" t="str">
        <f t="shared" si="5"/>
        <v>na</v>
      </c>
    </row>
    <row r="31" spans="1:47" ht="16.5" x14ac:dyDescent="0.35">
      <c r="A31" s="1" t="s">
        <v>11</v>
      </c>
      <c r="B31" s="48">
        <v>1</v>
      </c>
      <c r="C31">
        <v>1</v>
      </c>
      <c r="D31">
        <v>1</v>
      </c>
      <c r="G31" s="49"/>
      <c r="H31" t="s">
        <v>245</v>
      </c>
      <c r="I31" t="s">
        <v>246</v>
      </c>
      <c r="J31" s="19">
        <v>18</v>
      </c>
      <c r="K31" s="34"/>
      <c r="L31" s="21">
        <v>15.353432597118902</v>
      </c>
      <c r="M31" s="61">
        <v>26.117000000000004</v>
      </c>
      <c r="N31" s="21">
        <v>0.84455128205128049</v>
      </c>
      <c r="O31" s="21">
        <v>2.8459269645316412</v>
      </c>
      <c r="P31" s="21">
        <f t="shared" si="0"/>
        <v>5.5007326648879938E-2</v>
      </c>
      <c r="Q31" s="21">
        <f t="shared" si="1"/>
        <v>0.18536095733182717</v>
      </c>
      <c r="R31" s="25">
        <v>1</v>
      </c>
      <c r="S31">
        <v>1</v>
      </c>
      <c r="T31">
        <v>0.25</v>
      </c>
      <c r="U31">
        <v>0.375</v>
      </c>
      <c r="V31">
        <v>1</v>
      </c>
      <c r="W31" s="3">
        <v>0.05</v>
      </c>
      <c r="X31" s="3">
        <v>1</v>
      </c>
      <c r="Y31">
        <v>0</v>
      </c>
      <c r="Z31">
        <v>0</v>
      </c>
      <c r="AA31">
        <v>0.125</v>
      </c>
      <c r="AB31" s="52">
        <f t="shared" si="4"/>
        <v>-2.9002888908237527</v>
      </c>
      <c r="AC31" s="21">
        <f t="shared" si="4"/>
        <v>-5.6716760531664496</v>
      </c>
      <c r="AD31" s="21">
        <f t="shared" si="4"/>
        <v>-2.1093010115081841</v>
      </c>
      <c r="AE31" s="21">
        <f t="shared" si="4"/>
        <v>-3.2681304086843261</v>
      </c>
      <c r="AF31" s="21">
        <f t="shared" si="4"/>
        <v>-7.9122141574288376</v>
      </c>
      <c r="AG31" s="21">
        <f t="shared" si="4"/>
        <v>-0.22045631253053205</v>
      </c>
      <c r="AH31" s="21">
        <f t="shared" si="4"/>
        <v>-5.6005578581424187</v>
      </c>
      <c r="AI31" s="21" t="str">
        <f t="shared" si="4"/>
        <v>na</v>
      </c>
      <c r="AJ31" s="21" t="str">
        <f t="shared" si="4"/>
        <v>na</v>
      </c>
      <c r="AK31" s="21">
        <f t="shared" si="4"/>
        <v>-0.66431198057974217</v>
      </c>
      <c r="AL31" s="52">
        <f t="shared" si="5"/>
        <v>11.355217311571616</v>
      </c>
      <c r="AM31" s="21">
        <f t="shared" si="5"/>
        <v>43.42459400533857</v>
      </c>
      <c r="AN31" s="21">
        <f t="shared" si="5"/>
        <v>6.0060653548808549</v>
      </c>
      <c r="AO31" s="21">
        <f t="shared" si="5"/>
        <v>14.418221319756643</v>
      </c>
      <c r="AP31" s="21">
        <f t="shared" si="5"/>
        <v>84.510174633087246</v>
      </c>
      <c r="AQ31" s="21">
        <f t="shared" si="5"/>
        <v>6.5608182901947046E-2</v>
      </c>
      <c r="AR31" s="21">
        <f t="shared" si="5"/>
        <v>42.342403673113658</v>
      </c>
      <c r="AS31" s="21" t="str">
        <f t="shared" si="5"/>
        <v>na</v>
      </c>
      <c r="AT31" s="21" t="str">
        <f t="shared" si="5"/>
        <v>na</v>
      </c>
      <c r="AU31" s="53">
        <f t="shared" si="5"/>
        <v>0.5957404669252484</v>
      </c>
    </row>
    <row r="32" spans="1:47" ht="16.5" x14ac:dyDescent="0.35">
      <c r="A32" s="1" t="s">
        <v>54</v>
      </c>
      <c r="B32" s="48"/>
      <c r="E32">
        <v>1</v>
      </c>
      <c r="G32" s="49">
        <v>1</v>
      </c>
      <c r="H32" t="s">
        <v>245</v>
      </c>
      <c r="I32" t="s">
        <v>246</v>
      </c>
      <c r="J32" s="19">
        <v>4</v>
      </c>
      <c r="K32" s="34"/>
      <c r="L32" s="21">
        <v>4.0165005203866784</v>
      </c>
      <c r="M32" s="61">
        <v>26.117000000000004</v>
      </c>
      <c r="N32" s="21">
        <v>3.0464099533248423</v>
      </c>
      <c r="O32" s="21">
        <v>3.1467551132210105</v>
      </c>
      <c r="P32" s="21">
        <f t="shared" si="0"/>
        <v>0.75847368570278606</v>
      </c>
      <c r="Q32" s="21">
        <f t="shared" si="1"/>
        <v>0.78345691659914563</v>
      </c>
      <c r="R32" s="25">
        <v>1</v>
      </c>
      <c r="S32" s="3">
        <v>1</v>
      </c>
      <c r="T32" s="3">
        <v>0.25</v>
      </c>
      <c r="U32" s="3">
        <v>0.375</v>
      </c>
      <c r="V32" s="3">
        <v>1</v>
      </c>
      <c r="W32" s="3">
        <v>0.25</v>
      </c>
      <c r="X32" s="3">
        <v>0</v>
      </c>
      <c r="Y32" s="3">
        <v>0</v>
      </c>
      <c r="Z32">
        <v>0</v>
      </c>
      <c r="AA32" s="3">
        <v>0.125</v>
      </c>
      <c r="AB32" s="52">
        <f t="shared" si="4"/>
        <v>-0.27644717334276503</v>
      </c>
      <c r="AC32" s="21">
        <f t="shared" si="4"/>
        <v>-0.54060780564807387</v>
      </c>
      <c r="AD32" s="21">
        <f t="shared" si="4"/>
        <v>-0.20105248970382911</v>
      </c>
      <c r="AE32" s="21">
        <f t="shared" si="4"/>
        <v>-0.31150876605940836</v>
      </c>
      <c r="AF32" s="21">
        <f t="shared" si="4"/>
        <v>-0.75416943657725088</v>
      </c>
      <c r="AG32" s="21">
        <f t="shared" si="4"/>
        <v>-0.10506629983905678</v>
      </c>
      <c r="AH32" s="21" t="str">
        <f t="shared" si="4"/>
        <v>na</v>
      </c>
      <c r="AI32" s="21" t="str">
        <f t="shared" si="4"/>
        <v>na</v>
      </c>
      <c r="AJ32" s="21" t="str">
        <f t="shared" si="4"/>
        <v>na</v>
      </c>
      <c r="AK32" s="21">
        <f t="shared" si="4"/>
        <v>-6.3320302274041146E-2</v>
      </c>
      <c r="AL32" s="52">
        <f t="shared" si="5"/>
        <v>1.0669626131850842</v>
      </c>
      <c r="AM32" s="21">
        <f t="shared" si="5"/>
        <v>4.0802757908668115</v>
      </c>
      <c r="AN32" s="21">
        <f t="shared" si="5"/>
        <v>0.56434386151938343</v>
      </c>
      <c r="AO32" s="21">
        <f t="shared" si="5"/>
        <v>1.3547695895816603</v>
      </c>
      <c r="AP32" s="21">
        <f t="shared" si="5"/>
        <v>7.940772447864914</v>
      </c>
      <c r="AQ32" s="21">
        <f t="shared" si="5"/>
        <v>0.1541174342036829</v>
      </c>
      <c r="AR32" s="21" t="str">
        <f t="shared" si="5"/>
        <v>na</v>
      </c>
      <c r="AS32" s="21" t="str">
        <f t="shared" si="5"/>
        <v>na</v>
      </c>
      <c r="AT32" s="21" t="str">
        <f t="shared" si="5"/>
        <v>na</v>
      </c>
      <c r="AU32" s="53">
        <f t="shared" si="5"/>
        <v>5.5977159038860413E-2</v>
      </c>
    </row>
    <row r="33" spans="1:47" ht="16.5" x14ac:dyDescent="0.35">
      <c r="A33" s="1" t="s">
        <v>55</v>
      </c>
      <c r="B33" s="48">
        <v>1</v>
      </c>
      <c r="C33">
        <v>1</v>
      </c>
      <c r="D33">
        <v>1</v>
      </c>
      <c r="E33">
        <v>1</v>
      </c>
      <c r="F33">
        <v>1</v>
      </c>
      <c r="G33" s="49">
        <v>1</v>
      </c>
      <c r="H33" t="s">
        <v>245</v>
      </c>
      <c r="I33" t="s">
        <v>246</v>
      </c>
      <c r="J33" s="19">
        <v>2</v>
      </c>
      <c r="K33" s="34"/>
      <c r="L33" s="21">
        <v>430.58428031547606</v>
      </c>
      <c r="M33" s="61">
        <v>26.117000000000004</v>
      </c>
      <c r="N33" s="21">
        <v>10.178272993415041</v>
      </c>
      <c r="O33" s="21">
        <v>10.564026471214271</v>
      </c>
      <c r="P33" s="21">
        <f t="shared" si="0"/>
        <v>2.3638282814128116E-2</v>
      </c>
      <c r="Q33" s="21">
        <f t="shared" si="1"/>
        <v>2.4534166606069146E-2</v>
      </c>
      <c r="R33" s="25">
        <v>1</v>
      </c>
      <c r="S33" s="3">
        <v>1</v>
      </c>
      <c r="T33" s="3">
        <v>1</v>
      </c>
      <c r="U33" s="3">
        <v>0.375</v>
      </c>
      <c r="V33" s="3">
        <v>1</v>
      </c>
      <c r="W33" s="3">
        <v>1</v>
      </c>
      <c r="X33" s="3">
        <v>0</v>
      </c>
      <c r="Y33" s="3">
        <v>0.25</v>
      </c>
      <c r="Z33" s="3">
        <v>0</v>
      </c>
      <c r="AA33" s="3">
        <v>0.25</v>
      </c>
      <c r="AB33" s="52">
        <f t="shared" si="4"/>
        <v>-3.7448877280788517</v>
      </c>
      <c r="AC33" s="21">
        <f t="shared" si="4"/>
        <v>-7.3233360015764211</v>
      </c>
      <c r="AD33" s="21">
        <f t="shared" si="4"/>
        <v>-10.894218845320296</v>
      </c>
      <c r="AE33" s="21">
        <f t="shared" si="4"/>
        <v>-4.2198490984693402</v>
      </c>
      <c r="AF33" s="21">
        <f t="shared" si="4"/>
        <v>-10.216345617788186</v>
      </c>
      <c r="AG33" s="21">
        <f t="shared" si="4"/>
        <v>-5.6931165856282639</v>
      </c>
      <c r="AH33" s="21" t="str">
        <f t="shared" si="4"/>
        <v>na</v>
      </c>
      <c r="AI33" s="21">
        <f t="shared" si="4"/>
        <v>-1.1765547651435473</v>
      </c>
      <c r="AJ33" s="21" t="str">
        <f t="shared" si="4"/>
        <v>na</v>
      </c>
      <c r="AK33" s="21">
        <f t="shared" si="4"/>
        <v>-1.715535160348971</v>
      </c>
      <c r="AL33" s="52">
        <f t="shared" si="5"/>
        <v>1.0772357841663991</v>
      </c>
      <c r="AM33" s="21">
        <f t="shared" si="5"/>
        <v>4.1195624259677004</v>
      </c>
      <c r="AN33" s="21">
        <f t="shared" si="5"/>
        <v>9.1164416775734924</v>
      </c>
      <c r="AO33" s="21">
        <f t="shared" si="5"/>
        <v>1.3678138888495708</v>
      </c>
      <c r="AP33" s="21">
        <f t="shared" si="5"/>
        <v>8.0172295908543081</v>
      </c>
      <c r="AQ33" s="21">
        <f t="shared" si="5"/>
        <v>2.489621481187827</v>
      </c>
      <c r="AR33" s="21" t="str">
        <f t="shared" si="5"/>
        <v>na</v>
      </c>
      <c r="AS33" s="21">
        <f t="shared" si="5"/>
        <v>0.10633040343997983</v>
      </c>
      <c r="AT33" s="21" t="str">
        <f t="shared" si="5"/>
        <v>na</v>
      </c>
      <c r="AU33" s="53">
        <f t="shared" si="5"/>
        <v>0.22606452397661952</v>
      </c>
    </row>
    <row r="34" spans="1:47" ht="16.5" x14ac:dyDescent="0.35">
      <c r="A34" s="1" t="s">
        <v>83</v>
      </c>
      <c r="B34" s="48"/>
      <c r="G34" s="49">
        <v>1</v>
      </c>
      <c r="H34" t="s">
        <v>245</v>
      </c>
      <c r="I34" t="s">
        <v>246</v>
      </c>
      <c r="J34" s="19">
        <v>45</v>
      </c>
      <c r="K34" s="34"/>
      <c r="L34" s="21">
        <v>1.2966308526741228</v>
      </c>
      <c r="M34" s="61">
        <v>26.117000000000004</v>
      </c>
      <c r="N34" s="21">
        <v>0</v>
      </c>
      <c r="O34" s="21">
        <v>0</v>
      </c>
      <c r="P34" s="21">
        <f>IF(N35&lt;0.01*L34,0.01,IF(N35&gt;100*L34,100,N35/L34))</f>
        <v>4.4106833867386364</v>
      </c>
      <c r="Q34" s="21">
        <f>IF(O34&gt;0,SQRT((((1/L34)^2)*((O34^2)+(N35^2))-((1/L34)^2)*(N35^2))),0.01)</f>
        <v>0.01</v>
      </c>
      <c r="R34" s="25">
        <v>1</v>
      </c>
      <c r="S34" s="3">
        <v>0</v>
      </c>
      <c r="T34" s="3">
        <v>0</v>
      </c>
      <c r="U34" s="3">
        <v>0.375</v>
      </c>
      <c r="V34" s="3">
        <v>1</v>
      </c>
      <c r="W34" s="3">
        <v>0.25</v>
      </c>
      <c r="X34" s="3">
        <v>0</v>
      </c>
      <c r="Y34" s="3">
        <v>0</v>
      </c>
      <c r="Z34" s="3">
        <v>0</v>
      </c>
      <c r="AA34" s="3">
        <v>0.25</v>
      </c>
      <c r="AB34" s="52">
        <f t="shared" si="4"/>
        <v>1.4840296404325151</v>
      </c>
      <c r="AC34" s="21" t="str">
        <f t="shared" si="4"/>
        <v>na</v>
      </c>
      <c r="AD34" s="21" t="str">
        <f t="shared" si="4"/>
        <v>na</v>
      </c>
      <c r="AE34" s="21">
        <f t="shared" si="4"/>
        <v>1.6722480338532242</v>
      </c>
      <c r="AF34" s="21">
        <f t="shared" si="4"/>
        <v>4.048548531915098</v>
      </c>
      <c r="AG34" s="21">
        <f t="shared" si="4"/>
        <v>0.56401916245460837</v>
      </c>
      <c r="AH34" s="21" t="str">
        <f t="shared" si="4"/>
        <v>na</v>
      </c>
      <c r="AI34" s="21" t="str">
        <f t="shared" si="4"/>
        <v>na</v>
      </c>
      <c r="AJ34" s="21" t="str">
        <f t="shared" si="4"/>
        <v>na</v>
      </c>
      <c r="AK34" s="21">
        <f t="shared" si="4"/>
        <v>0.67983480734897328</v>
      </c>
      <c r="AL34" s="52">
        <f t="shared" si="5"/>
        <v>5.1402972324655249E-6</v>
      </c>
      <c r="AM34" s="21" t="str">
        <f t="shared" si="5"/>
        <v>na</v>
      </c>
      <c r="AN34" s="21" t="str">
        <f t="shared" si="5"/>
        <v>na</v>
      </c>
      <c r="AO34" s="21">
        <f t="shared" si="5"/>
        <v>6.5268625965875753E-6</v>
      </c>
      <c r="AP34" s="21">
        <f t="shared" si="5"/>
        <v>3.8256195796354384E-5</v>
      </c>
      <c r="AQ34" s="21">
        <f t="shared" si="5"/>
        <v>7.4249032789160673E-7</v>
      </c>
      <c r="AR34" s="21" t="str">
        <f t="shared" si="5"/>
        <v>na</v>
      </c>
      <c r="AS34" s="21" t="str">
        <f t="shared" si="5"/>
        <v>na</v>
      </c>
      <c r="AT34" s="21" t="str">
        <f t="shared" si="5"/>
        <v>na</v>
      </c>
      <c r="AU34" s="53">
        <f t="shared" si="5"/>
        <v>1.0787228423300828E-6</v>
      </c>
    </row>
    <row r="35" spans="1:47" ht="16.5" x14ac:dyDescent="0.35">
      <c r="A35" s="1" t="s">
        <v>12</v>
      </c>
      <c r="B35" s="48">
        <v>1</v>
      </c>
      <c r="C35">
        <v>1</v>
      </c>
      <c r="E35">
        <v>1</v>
      </c>
      <c r="G35" s="49"/>
      <c r="H35" t="s">
        <v>245</v>
      </c>
      <c r="I35" t="s">
        <v>246</v>
      </c>
      <c r="J35" s="19">
        <v>4</v>
      </c>
      <c r="K35" s="34"/>
      <c r="L35" s="21">
        <v>123.79685272151208</v>
      </c>
      <c r="M35" s="61">
        <v>26.117000000000004</v>
      </c>
      <c r="N35" s="21">
        <v>5.7190281606225053</v>
      </c>
      <c r="O35" s="21">
        <v>8.583924177597563</v>
      </c>
      <c r="P35" s="21">
        <f>IF(N36&lt;0.01*L35,0.01,IF(N36&gt;100*L35,100,N36/L35))</f>
        <v>1.6419910357457424E-2</v>
      </c>
      <c r="Q35" s="21">
        <f>IF(O35&gt;0,SQRT((((1/L35)^2)*((O35^2)+(N36^2))-((1/L35)^2)*(N36^2))),0.01)</f>
        <v>6.9338791648504816E-2</v>
      </c>
      <c r="R35" s="25">
        <v>1</v>
      </c>
      <c r="S35">
        <v>0.375</v>
      </c>
      <c r="T35" s="3">
        <v>0.25</v>
      </c>
      <c r="U35">
        <v>0.125</v>
      </c>
      <c r="V35">
        <v>0.15</v>
      </c>
      <c r="W35" s="3">
        <v>1</v>
      </c>
      <c r="X35" s="3">
        <v>0</v>
      </c>
      <c r="Y35">
        <v>0</v>
      </c>
      <c r="Z35">
        <v>0</v>
      </c>
      <c r="AA35">
        <v>0</v>
      </c>
      <c r="AB35" s="52">
        <f t="shared" si="4"/>
        <v>-4.1092606343237055</v>
      </c>
      <c r="AC35" s="21">
        <f t="shared" si="4"/>
        <v>-3.0134577985040507</v>
      </c>
      <c r="AD35" s="21">
        <f t="shared" si="4"/>
        <v>-2.9885531885990586</v>
      </c>
      <c r="AE35" s="21">
        <f t="shared" si="4"/>
        <v>-1.5434783845996358</v>
      </c>
      <c r="AF35" s="21">
        <f t="shared" si="4"/>
        <v>-1.6815574960651476</v>
      </c>
      <c r="AG35" s="21">
        <f t="shared" si="4"/>
        <v>-6.2470497303637771</v>
      </c>
      <c r="AH35" s="21" t="str">
        <f t="shared" si="4"/>
        <v>na</v>
      </c>
      <c r="AI35" s="21" t="str">
        <f t="shared" si="4"/>
        <v>na</v>
      </c>
      <c r="AJ35" s="21" t="str">
        <f t="shared" si="4"/>
        <v>na</v>
      </c>
      <c r="AK35" s="21" t="str">
        <f t="shared" si="4"/>
        <v>na</v>
      </c>
      <c r="AL35" s="52">
        <f t="shared" si="5"/>
        <v>17.832448335421748</v>
      </c>
      <c r="AM35" s="21">
        <f t="shared" si="5"/>
        <v>9.5898944381601403</v>
      </c>
      <c r="AN35" s="21">
        <f t="shared" si="5"/>
        <v>9.4320387889834034</v>
      </c>
      <c r="AO35" s="21">
        <f t="shared" si="5"/>
        <v>2.5158497603977521</v>
      </c>
      <c r="AP35" s="21">
        <f t="shared" si="5"/>
        <v>2.9861185247499167</v>
      </c>
      <c r="AQ35" s="21">
        <f t="shared" si="5"/>
        <v>41.212933222779291</v>
      </c>
      <c r="AR35" s="21" t="str">
        <f t="shared" si="5"/>
        <v>na</v>
      </c>
      <c r="AS35" s="21" t="str">
        <f t="shared" si="5"/>
        <v>na</v>
      </c>
      <c r="AT35" s="21" t="str">
        <f t="shared" si="5"/>
        <v>na</v>
      </c>
      <c r="AU35" s="53" t="str">
        <f t="shared" si="5"/>
        <v>na</v>
      </c>
    </row>
    <row r="36" spans="1:47" ht="16.5" x14ac:dyDescent="0.35">
      <c r="A36" s="1" t="s">
        <v>56</v>
      </c>
      <c r="B36" s="48"/>
      <c r="D36">
        <v>1</v>
      </c>
      <c r="E36">
        <v>1</v>
      </c>
      <c r="G36" s="49"/>
      <c r="H36" t="s">
        <v>245</v>
      </c>
      <c r="I36" t="s">
        <v>246</v>
      </c>
      <c r="J36" s="19">
        <v>9</v>
      </c>
      <c r="K36" s="34"/>
      <c r="L36" s="21">
        <v>2.7822217473851207</v>
      </c>
      <c r="M36" s="61">
        <v>26.117000000000004</v>
      </c>
      <c r="N36" s="21">
        <v>2.0327332242225875</v>
      </c>
      <c r="O36" s="21">
        <v>1.4715837174794437</v>
      </c>
      <c r="P36" s="21">
        <f t="shared" ref="P36:P81" si="6">IF(N36&lt;0.01*L36,0.01,IF(N36&gt;100*L36,100,N36/L36))</f>
        <v>0.73061510145014785</v>
      </c>
      <c r="Q36" s="21">
        <f t="shared" ref="Q36:Q81" si="7">IF(O36&gt;0,SQRT((((1/L36)^2)*((O36^2)+(N36^2))-((1/L36)^2)*(N36^2))),0.01)</f>
        <v>0.52892395038695827</v>
      </c>
      <c r="R36" s="25">
        <v>1</v>
      </c>
      <c r="S36">
        <v>1</v>
      </c>
      <c r="T36" s="3">
        <v>0.125</v>
      </c>
      <c r="U36">
        <v>1</v>
      </c>
      <c r="V36">
        <v>0.2</v>
      </c>
      <c r="W36">
        <v>0.05</v>
      </c>
      <c r="X36">
        <v>1</v>
      </c>
      <c r="Y36">
        <v>1</v>
      </c>
      <c r="Z36">
        <v>0</v>
      </c>
      <c r="AA36">
        <v>0.125</v>
      </c>
      <c r="AB36" s="52">
        <f t="shared" si="4"/>
        <v>-0.31386849490554697</v>
      </c>
      <c r="AC36" s="21">
        <f t="shared" si="4"/>
        <v>-0.61378727892640295</v>
      </c>
      <c r="AD36" s="21">
        <f t="shared" si="4"/>
        <v>-0.11413399814747163</v>
      </c>
      <c r="AE36" s="21">
        <f t="shared" si="4"/>
        <v>-0.94313655054544843</v>
      </c>
      <c r="AF36" s="21">
        <f t="shared" si="4"/>
        <v>-0.17125154372171561</v>
      </c>
      <c r="AG36" s="21">
        <f t="shared" si="4"/>
        <v>-2.3857723699631902E-2</v>
      </c>
      <c r="AH36" s="21">
        <f t="shared" si="4"/>
        <v>-0.60609088671415967</v>
      </c>
      <c r="AI36" s="21">
        <f t="shared" si="4"/>
        <v>-0.39444010087746895</v>
      </c>
      <c r="AJ36" s="21" t="str">
        <f t="shared" si="4"/>
        <v>na</v>
      </c>
      <c r="AK36" s="21">
        <f t="shared" si="4"/>
        <v>-7.1891666430879464E-2</v>
      </c>
      <c r="AL36" s="52">
        <f t="shared" si="5"/>
        <v>0.52409398645957872</v>
      </c>
      <c r="AM36" s="21">
        <f t="shared" si="5"/>
        <v>2.0042389289594951</v>
      </c>
      <c r="AN36" s="21">
        <f t="shared" si="5"/>
        <v>6.9301684159944296E-2</v>
      </c>
      <c r="AO36" s="21">
        <f t="shared" si="5"/>
        <v>4.7321976853303012</v>
      </c>
      <c r="AP36" s="21">
        <f t="shared" si="5"/>
        <v>0.15602087782050467</v>
      </c>
      <c r="AQ36" s="21">
        <f t="shared" si="5"/>
        <v>3.0281106189320103E-3</v>
      </c>
      <c r="AR36" s="21">
        <f t="shared" si="5"/>
        <v>1.9542910125294159</v>
      </c>
      <c r="AS36" s="21">
        <f t="shared" si="5"/>
        <v>0.8277055157626475</v>
      </c>
      <c r="AT36" s="21" t="str">
        <f t="shared" si="5"/>
        <v>na</v>
      </c>
      <c r="AU36" s="53">
        <f t="shared" si="5"/>
        <v>2.749608287002752E-2</v>
      </c>
    </row>
    <row r="37" spans="1:47" ht="16.5" x14ac:dyDescent="0.35">
      <c r="A37" s="1" t="s">
        <v>224</v>
      </c>
      <c r="B37" s="48">
        <v>1</v>
      </c>
      <c r="D37">
        <v>1</v>
      </c>
      <c r="F37">
        <v>1</v>
      </c>
      <c r="G37" s="49"/>
      <c r="H37" t="s">
        <v>245</v>
      </c>
      <c r="I37" t="s">
        <v>246</v>
      </c>
      <c r="J37" s="19">
        <v>11</v>
      </c>
      <c r="K37" s="34"/>
      <c r="L37" s="21">
        <v>33.39442505158371</v>
      </c>
      <c r="M37" s="61">
        <v>26.117000000000004</v>
      </c>
      <c r="N37" s="21">
        <v>0.51406695156695059</v>
      </c>
      <c r="O37" s="21">
        <v>1.4943932068981693</v>
      </c>
      <c r="P37" s="21">
        <f t="shared" si="6"/>
        <v>1.5393795544402442E-2</v>
      </c>
      <c r="Q37" s="21">
        <f t="shared" si="7"/>
        <v>4.4749780976609407E-2</v>
      </c>
      <c r="R37" s="25">
        <v>1</v>
      </c>
      <c r="S37">
        <v>0.25</v>
      </c>
      <c r="T37">
        <v>0.125</v>
      </c>
      <c r="U37">
        <v>0.25</v>
      </c>
      <c r="V37">
        <v>0.1</v>
      </c>
      <c r="W37">
        <v>1</v>
      </c>
      <c r="X37">
        <v>0</v>
      </c>
      <c r="Y37">
        <v>0</v>
      </c>
      <c r="Z37">
        <v>0</v>
      </c>
      <c r="AA37">
        <v>0.25</v>
      </c>
      <c r="AB37" s="52">
        <f t="shared" si="4"/>
        <v>-4.1737907374703305</v>
      </c>
      <c r="AC37" s="21">
        <f t="shared" si="4"/>
        <v>-2.0405199160966059</v>
      </c>
      <c r="AD37" s="21">
        <f t="shared" si="4"/>
        <v>-1.5177420863528475</v>
      </c>
      <c r="AE37" s="21">
        <f t="shared" si="4"/>
        <v>-3.13543304180698</v>
      </c>
      <c r="AF37" s="21">
        <f t="shared" si="4"/>
        <v>-1.1386426458289298</v>
      </c>
      <c r="AG37" s="21">
        <f t="shared" si="4"/>
        <v>-6.3451507756212324</v>
      </c>
      <c r="AH37" s="21" t="str">
        <f t="shared" si="4"/>
        <v>na</v>
      </c>
      <c r="AI37" s="21" t="str">
        <f t="shared" si="4"/>
        <v>na</v>
      </c>
      <c r="AJ37" s="21" t="str">
        <f t="shared" si="4"/>
        <v>na</v>
      </c>
      <c r="AK37" s="21">
        <f t="shared" si="4"/>
        <v>-1.9120158685618271</v>
      </c>
      <c r="AL37" s="52">
        <f t="shared" si="5"/>
        <v>8.4506555449101484</v>
      </c>
      <c r="AM37" s="21">
        <f t="shared" si="5"/>
        <v>2.0198110043143269</v>
      </c>
      <c r="AN37" s="21">
        <f t="shared" si="5"/>
        <v>1.1174420555253088</v>
      </c>
      <c r="AO37" s="21">
        <f t="shared" si="5"/>
        <v>4.7689648281520309</v>
      </c>
      <c r="AP37" s="21">
        <f t="shared" si="5"/>
        <v>0.62893237202659913</v>
      </c>
      <c r="AQ37" s="21">
        <f t="shared" si="5"/>
        <v>19.530481519427017</v>
      </c>
      <c r="AR37" s="21" t="str">
        <f t="shared" si="5"/>
        <v>na</v>
      </c>
      <c r="AS37" s="21" t="str">
        <f t="shared" si="5"/>
        <v>na</v>
      </c>
      <c r="AT37" s="21" t="str">
        <f t="shared" si="5"/>
        <v>na</v>
      </c>
      <c r="AU37" s="53">
        <f t="shared" si="5"/>
        <v>1.7734217996933876</v>
      </c>
    </row>
    <row r="38" spans="1:47" ht="16.5" x14ac:dyDescent="0.35">
      <c r="A38" s="1" t="s">
        <v>169</v>
      </c>
      <c r="B38" s="48">
        <v>1</v>
      </c>
      <c r="D38">
        <v>1</v>
      </c>
      <c r="E38">
        <v>1</v>
      </c>
      <c r="G38" s="49">
        <v>1</v>
      </c>
      <c r="H38" t="s">
        <v>245</v>
      </c>
      <c r="I38" t="s">
        <v>246</v>
      </c>
      <c r="J38" s="19">
        <v>2</v>
      </c>
      <c r="K38" s="34"/>
      <c r="L38" s="21">
        <v>34.972817957334748</v>
      </c>
      <c r="M38" s="61">
        <v>26.117000000000004</v>
      </c>
      <c r="N38" s="21">
        <v>10.216709756638354</v>
      </c>
      <c r="O38" s="21">
        <v>4.9337745383396756</v>
      </c>
      <c r="P38" s="21">
        <f t="shared" si="6"/>
        <v>0.29213287213807809</v>
      </c>
      <c r="Q38" s="21">
        <f t="shared" si="7"/>
        <v>0.14107454950752488</v>
      </c>
      <c r="R38" s="25">
        <v>1</v>
      </c>
      <c r="S38">
        <v>0.25</v>
      </c>
      <c r="T38">
        <v>0</v>
      </c>
      <c r="U38">
        <v>0.25</v>
      </c>
      <c r="V38">
        <v>0.25</v>
      </c>
      <c r="W38">
        <v>1</v>
      </c>
      <c r="X38">
        <v>0</v>
      </c>
      <c r="Y38">
        <v>1</v>
      </c>
      <c r="Z38">
        <v>0</v>
      </c>
      <c r="AA38">
        <v>0</v>
      </c>
      <c r="AB38" s="52">
        <f t="shared" si="4"/>
        <v>-1.2305465386451127</v>
      </c>
      <c r="AC38" s="21">
        <f t="shared" si="4"/>
        <v>-0.60160053000427727</v>
      </c>
      <c r="AD38" s="21" t="str">
        <f t="shared" si="4"/>
        <v>na</v>
      </c>
      <c r="AE38" s="21">
        <f t="shared" si="4"/>
        <v>-0.92441057049437736</v>
      </c>
      <c r="AF38" s="21">
        <f t="shared" si="4"/>
        <v>-0.83925671811934155</v>
      </c>
      <c r="AG38" s="21">
        <f t="shared" si="4"/>
        <v>-1.8707222798750971</v>
      </c>
      <c r="AH38" s="21" t="str">
        <f t="shared" si="4"/>
        <v>na</v>
      </c>
      <c r="AI38" s="21">
        <f t="shared" si="4"/>
        <v>-1.5464339642743177</v>
      </c>
      <c r="AJ38" s="21" t="str">
        <f t="shared" si="4"/>
        <v>na</v>
      </c>
      <c r="AK38" s="21" t="str">
        <f t="shared" si="4"/>
        <v>na</v>
      </c>
      <c r="AL38" s="52">
        <f t="shared" si="5"/>
        <v>0.23320426409279557</v>
      </c>
      <c r="AM38" s="21">
        <f t="shared" si="5"/>
        <v>5.5738698183166936E-2</v>
      </c>
      <c r="AN38" s="21" t="str">
        <f t="shared" si="5"/>
        <v>na</v>
      </c>
      <c r="AO38" s="21">
        <f t="shared" si="5"/>
        <v>0.13160433854193312</v>
      </c>
      <c r="AP38" s="21">
        <f t="shared" si="5"/>
        <v>0.10847509862041035</v>
      </c>
      <c r="AQ38" s="21">
        <f t="shared" si="5"/>
        <v>0.538963107170918</v>
      </c>
      <c r="AR38" s="21" t="str">
        <f t="shared" si="5"/>
        <v>na</v>
      </c>
      <c r="AS38" s="21">
        <f t="shared" si="5"/>
        <v>0.36830122206308358</v>
      </c>
      <c r="AT38" s="21" t="str">
        <f t="shared" si="5"/>
        <v>na</v>
      </c>
      <c r="AU38" s="53" t="str">
        <f t="shared" si="5"/>
        <v>na</v>
      </c>
    </row>
    <row r="39" spans="1:47" ht="16.5" x14ac:dyDescent="0.35">
      <c r="A39" s="1" t="s">
        <v>144</v>
      </c>
      <c r="B39" s="48">
        <v>1</v>
      </c>
      <c r="D39">
        <v>1</v>
      </c>
      <c r="E39">
        <v>1</v>
      </c>
      <c r="F39">
        <v>1</v>
      </c>
      <c r="G39" s="49"/>
      <c r="H39" t="s">
        <v>245</v>
      </c>
      <c r="I39" t="s">
        <v>246</v>
      </c>
      <c r="J39" s="19">
        <v>4</v>
      </c>
      <c r="K39" s="34"/>
      <c r="L39" s="21">
        <v>128.11060572746055</v>
      </c>
      <c r="M39" s="61">
        <v>26.117000000000004</v>
      </c>
      <c r="N39" s="21">
        <v>46.612259346196922</v>
      </c>
      <c r="O39" s="38">
        <v>24.763489625744743</v>
      </c>
      <c r="P39" s="21">
        <f t="shared" si="6"/>
        <v>0.36384387601256629</v>
      </c>
      <c r="Q39" s="21">
        <f t="shared" si="7"/>
        <v>0.19329773272968515</v>
      </c>
      <c r="R39" s="25">
        <v>1</v>
      </c>
      <c r="S39">
        <v>0.25</v>
      </c>
      <c r="T39">
        <v>0.25</v>
      </c>
      <c r="U39">
        <v>0.125</v>
      </c>
      <c r="V39">
        <v>0.15</v>
      </c>
      <c r="W39">
        <v>1</v>
      </c>
      <c r="X39">
        <v>0</v>
      </c>
      <c r="Y39">
        <v>1</v>
      </c>
      <c r="Z39">
        <v>0</v>
      </c>
      <c r="AA39">
        <v>0.125</v>
      </c>
      <c r="AB39" s="52">
        <f t="shared" si="4"/>
        <v>-1.0110304154078706</v>
      </c>
      <c r="AC39" s="21">
        <f t="shared" si="4"/>
        <v>-0.49428153642162564</v>
      </c>
      <c r="AD39" s="21">
        <f t="shared" si="4"/>
        <v>-0.73529484756936048</v>
      </c>
      <c r="AE39" s="21">
        <f t="shared" si="4"/>
        <v>-0.37975288773856603</v>
      </c>
      <c r="AF39" s="21">
        <f t="shared" si="4"/>
        <v>-0.41372546671252097</v>
      </c>
      <c r="AG39" s="21">
        <f t="shared" si="4"/>
        <v>-1.5370057647859039</v>
      </c>
      <c r="AH39" s="21" t="str">
        <f t="shared" si="4"/>
        <v>na</v>
      </c>
      <c r="AI39" s="21">
        <f t="shared" si="4"/>
        <v>-1.2705669588267492</v>
      </c>
      <c r="AJ39" s="21" t="str">
        <f t="shared" si="4"/>
        <v>na</v>
      </c>
      <c r="AK39" s="21">
        <f t="shared" si="4"/>
        <v>-0.2315767990599033</v>
      </c>
      <c r="AL39" s="52">
        <f t="shared" si="5"/>
        <v>0.28224313083261066</v>
      </c>
      <c r="AM39" s="21">
        <f t="shared" si="5"/>
        <v>6.7459592752090639E-2</v>
      </c>
      <c r="AN39" s="21">
        <f t="shared" si="5"/>
        <v>0.14928562291972794</v>
      </c>
      <c r="AO39" s="21">
        <f t="shared" si="5"/>
        <v>3.9819619814552017E-2</v>
      </c>
      <c r="AP39" s="21">
        <f t="shared" si="5"/>
        <v>4.726280012759336E-2</v>
      </c>
      <c r="AQ39" s="21">
        <f t="shared" si="5"/>
        <v>0.65229782724153551</v>
      </c>
      <c r="AR39" s="21" t="str">
        <f t="shared" si="5"/>
        <v>na</v>
      </c>
      <c r="AS39" s="21">
        <f t="shared" si="5"/>
        <v>0.44574866762812609</v>
      </c>
      <c r="AT39" s="21" t="str">
        <f t="shared" si="5"/>
        <v>na</v>
      </c>
      <c r="AU39" s="53">
        <f t="shared" si="5"/>
        <v>1.4807612213402155E-2</v>
      </c>
    </row>
    <row r="40" spans="1:47" ht="16.5" x14ac:dyDescent="0.35">
      <c r="A40" s="1" t="s">
        <v>13</v>
      </c>
      <c r="B40" s="48">
        <v>1</v>
      </c>
      <c r="C40">
        <v>1</v>
      </c>
      <c r="G40" s="49"/>
      <c r="H40" t="s">
        <v>245</v>
      </c>
      <c r="I40" t="s">
        <v>246</v>
      </c>
      <c r="J40" s="19">
        <v>29</v>
      </c>
      <c r="K40" s="34"/>
      <c r="L40" s="21">
        <v>4.893307882505197</v>
      </c>
      <c r="M40" s="61">
        <v>26.117000000000004</v>
      </c>
      <c r="N40" s="21">
        <v>0</v>
      </c>
      <c r="O40" s="21">
        <v>0</v>
      </c>
      <c r="P40" s="21">
        <f t="shared" si="6"/>
        <v>0.01</v>
      </c>
      <c r="Q40" s="21">
        <f t="shared" si="7"/>
        <v>0.01</v>
      </c>
      <c r="R40" s="25">
        <v>1</v>
      </c>
      <c r="S40" s="3">
        <v>0.375</v>
      </c>
      <c r="T40" s="3">
        <v>0</v>
      </c>
      <c r="U40" s="3">
        <v>0.25</v>
      </c>
      <c r="V40" s="3">
        <v>0.25</v>
      </c>
      <c r="W40" s="3">
        <v>0.25</v>
      </c>
      <c r="X40" s="3">
        <v>0</v>
      </c>
      <c r="Y40" s="3">
        <v>0</v>
      </c>
      <c r="Z40" s="3">
        <v>0</v>
      </c>
      <c r="AA40" s="3">
        <v>0.125</v>
      </c>
      <c r="AB40" s="52">
        <f t="shared" si="4"/>
        <v>-4.6051701859880909</v>
      </c>
      <c r="AC40" s="21">
        <f t="shared" si="4"/>
        <v>-3.3771248030579337</v>
      </c>
      <c r="AD40" s="21" t="str">
        <f t="shared" si="4"/>
        <v>na</v>
      </c>
      <c r="AE40" s="21">
        <f t="shared" si="4"/>
        <v>-3.4594937006934927</v>
      </c>
      <c r="AF40" s="21">
        <f t="shared" si="4"/>
        <v>-3.1408158044382901</v>
      </c>
      <c r="AG40" s="21">
        <f t="shared" si="4"/>
        <v>-1.7502374349510512</v>
      </c>
      <c r="AH40" s="21" t="str">
        <f t="shared" si="4"/>
        <v>na</v>
      </c>
      <c r="AI40" s="21" t="str">
        <f t="shared" si="4"/>
        <v>na</v>
      </c>
      <c r="AJ40" s="21" t="str">
        <f t="shared" si="4"/>
        <v>na</v>
      </c>
      <c r="AK40" s="21">
        <f t="shared" si="4"/>
        <v>-1.0548155174609593</v>
      </c>
      <c r="AL40" s="52">
        <f t="shared" si="5"/>
        <v>1</v>
      </c>
      <c r="AM40" s="21">
        <f t="shared" si="5"/>
        <v>0.53777777777777791</v>
      </c>
      <c r="AN40" s="21" t="str">
        <f t="shared" si="5"/>
        <v>na</v>
      </c>
      <c r="AO40" s="21">
        <f t="shared" si="5"/>
        <v>0.56433075550267697</v>
      </c>
      <c r="AP40" s="21">
        <f t="shared" si="5"/>
        <v>0.46515057965340822</v>
      </c>
      <c r="AQ40" s="21">
        <f t="shared" si="5"/>
        <v>0.14444501831569651</v>
      </c>
      <c r="AR40" s="21" t="str">
        <f t="shared" si="5"/>
        <v>na</v>
      </c>
      <c r="AS40" s="21" t="str">
        <f t="shared" si="5"/>
        <v>na</v>
      </c>
      <c r="AT40" s="21" t="str">
        <f t="shared" si="5"/>
        <v>na</v>
      </c>
      <c r="AU40" s="53">
        <f t="shared" si="5"/>
        <v>5.2464030460971874E-2</v>
      </c>
    </row>
    <row r="41" spans="1:47" ht="16.5" x14ac:dyDescent="0.35">
      <c r="A41" s="1" t="s">
        <v>58</v>
      </c>
      <c r="B41" s="48"/>
      <c r="C41">
        <v>1</v>
      </c>
      <c r="D41">
        <v>1</v>
      </c>
      <c r="E41">
        <v>1</v>
      </c>
      <c r="G41" s="49"/>
      <c r="H41" t="s">
        <v>245</v>
      </c>
      <c r="I41" t="s">
        <v>246</v>
      </c>
      <c r="J41" s="19">
        <v>18</v>
      </c>
      <c r="K41" s="34"/>
      <c r="L41" s="21">
        <v>8.127956503935156</v>
      </c>
      <c r="M41" s="61">
        <v>26.117000000000004</v>
      </c>
      <c r="N41" s="21">
        <v>0.23511471782748339</v>
      </c>
      <c r="O41" s="21">
        <v>0.86048992339882935</v>
      </c>
      <c r="P41" s="21">
        <f t="shared" si="6"/>
        <v>2.8926670278519875E-2</v>
      </c>
      <c r="Q41" s="21">
        <f t="shared" si="7"/>
        <v>0.1058679291630341</v>
      </c>
      <c r="R41" s="25">
        <v>1</v>
      </c>
      <c r="S41">
        <v>1</v>
      </c>
      <c r="T41" s="3">
        <v>0.25</v>
      </c>
      <c r="U41">
        <v>0.375</v>
      </c>
      <c r="V41">
        <v>1</v>
      </c>
      <c r="W41">
        <v>0.25</v>
      </c>
      <c r="X41">
        <v>0.25</v>
      </c>
      <c r="Y41">
        <v>0</v>
      </c>
      <c r="Z41">
        <v>0</v>
      </c>
      <c r="AA41">
        <v>0</v>
      </c>
      <c r="AB41" s="52">
        <f t="shared" si="4"/>
        <v>-3.5429912624176434</v>
      </c>
      <c r="AC41" s="21">
        <f t="shared" si="4"/>
        <v>-6.9285162465056134</v>
      </c>
      <c r="AD41" s="21">
        <f t="shared" si="4"/>
        <v>-2.5767209181219224</v>
      </c>
      <c r="AE41" s="21">
        <f t="shared" si="4"/>
        <v>-3.9923462517974415</v>
      </c>
      <c r="AF41" s="21">
        <f t="shared" si="4"/>
        <v>-9.6655563226274062</v>
      </c>
      <c r="AG41" s="21">
        <f t="shared" si="4"/>
        <v>-1.3465465311261526</v>
      </c>
      <c r="AH41" s="21">
        <f t="shared" si="4"/>
        <v>-1.7104095749602415</v>
      </c>
      <c r="AI41" s="21" t="str">
        <f t="shared" si="4"/>
        <v>na</v>
      </c>
      <c r="AJ41" s="21" t="str">
        <f t="shared" si="4"/>
        <v>na</v>
      </c>
      <c r="AK41" s="21" t="str">
        <f t="shared" si="4"/>
        <v>na</v>
      </c>
      <c r="AL41" s="52">
        <f t="shared" si="5"/>
        <v>13.394667752250202</v>
      </c>
      <c r="AM41" s="21">
        <f t="shared" si="5"/>
        <v>51.223855344901509</v>
      </c>
      <c r="AN41" s="21">
        <f t="shared" si="5"/>
        <v>7.0847829433389498</v>
      </c>
      <c r="AO41" s="21">
        <f t="shared" si="5"/>
        <v>17.007801687753073</v>
      </c>
      <c r="AP41" s="21">
        <f t="shared" si="5"/>
        <v>99.68859950758393</v>
      </c>
      <c r="AQ41" s="21">
        <f t="shared" si="5"/>
        <v>1.9347930288064497</v>
      </c>
      <c r="AR41" s="21">
        <f t="shared" si="5"/>
        <v>3.1217061586694879</v>
      </c>
      <c r="AS41" s="21" t="str">
        <f t="shared" si="5"/>
        <v>na</v>
      </c>
      <c r="AT41" s="21" t="str">
        <f t="shared" si="5"/>
        <v>na</v>
      </c>
      <c r="AU41" s="53" t="str">
        <f t="shared" si="5"/>
        <v>na</v>
      </c>
    </row>
    <row r="42" spans="1:47" ht="16.5" x14ac:dyDescent="0.35">
      <c r="A42" s="1" t="s">
        <v>59</v>
      </c>
      <c r="B42" s="48">
        <v>1</v>
      </c>
      <c r="C42">
        <v>1</v>
      </c>
      <c r="D42">
        <v>1</v>
      </c>
      <c r="E42">
        <v>1</v>
      </c>
      <c r="G42" s="49">
        <v>1</v>
      </c>
      <c r="H42" t="s">
        <v>245</v>
      </c>
      <c r="I42" t="s">
        <v>246</v>
      </c>
      <c r="J42" s="19">
        <v>2</v>
      </c>
      <c r="K42" s="34"/>
      <c r="L42" s="21">
        <v>61.836547051271616</v>
      </c>
      <c r="M42" s="61">
        <v>26.117000000000004</v>
      </c>
      <c r="N42" s="21">
        <v>18.922963814393686</v>
      </c>
      <c r="O42" s="21">
        <v>9.6630030925789274</v>
      </c>
      <c r="P42" s="21">
        <f t="shared" si="6"/>
        <v>0.30601585497171696</v>
      </c>
      <c r="Q42" s="21">
        <f t="shared" si="7"/>
        <v>0.15626686083501515</v>
      </c>
      <c r="R42" s="25">
        <v>1</v>
      </c>
      <c r="S42">
        <v>0.125</v>
      </c>
      <c r="T42">
        <v>0</v>
      </c>
      <c r="U42">
        <v>0.375</v>
      </c>
      <c r="V42">
        <v>0.15</v>
      </c>
      <c r="W42">
        <v>1</v>
      </c>
      <c r="X42">
        <v>0</v>
      </c>
      <c r="Y42">
        <v>1</v>
      </c>
      <c r="Z42">
        <v>0</v>
      </c>
      <c r="AA42">
        <v>0</v>
      </c>
      <c r="AB42" s="52">
        <f t="shared" si="4"/>
        <v>-1.1841183647389741</v>
      </c>
      <c r="AC42" s="21">
        <f t="shared" si="4"/>
        <v>-0.28945115582508257</v>
      </c>
      <c r="AD42" s="21" t="str">
        <f t="shared" si="4"/>
        <v>na</v>
      </c>
      <c r="AE42" s="21">
        <f t="shared" si="4"/>
        <v>-1.3342992305107464</v>
      </c>
      <c r="AF42" s="21">
        <f t="shared" si="4"/>
        <v>-0.48455507928202479</v>
      </c>
      <c r="AG42" s="21">
        <f t="shared" si="4"/>
        <v>-1.8001404557729714</v>
      </c>
      <c r="AH42" s="21" t="str">
        <f t="shared" si="4"/>
        <v>na</v>
      </c>
      <c r="AI42" s="21">
        <f t="shared" si="4"/>
        <v>-1.4880874468750325</v>
      </c>
      <c r="AJ42" s="21" t="str">
        <f t="shared" si="4"/>
        <v>na</v>
      </c>
      <c r="AK42" s="21" t="str">
        <f t="shared" si="4"/>
        <v>na</v>
      </c>
      <c r="AL42" s="52">
        <f t="shared" si="5"/>
        <v>0.26076297026030759</v>
      </c>
      <c r="AM42" s="21">
        <f t="shared" si="5"/>
        <v>1.5581392297035663E-2</v>
      </c>
      <c r="AN42" s="21" t="str">
        <f t="shared" si="5"/>
        <v>na</v>
      </c>
      <c r="AO42" s="21">
        <f t="shared" si="5"/>
        <v>0.3311022690317732</v>
      </c>
      <c r="AP42" s="21">
        <f t="shared" si="5"/>
        <v>4.3665856836741547E-2</v>
      </c>
      <c r="AQ42" s="21">
        <f t="shared" si="5"/>
        <v>0.60265459224488882</v>
      </c>
      <c r="AR42" s="21" t="str">
        <f t="shared" si="5"/>
        <v>na</v>
      </c>
      <c r="AS42" s="21">
        <f t="shared" si="5"/>
        <v>0.411824890892455</v>
      </c>
      <c r="AT42" s="21" t="str">
        <f t="shared" si="5"/>
        <v>na</v>
      </c>
      <c r="AU42" s="53" t="str">
        <f t="shared" si="5"/>
        <v>na</v>
      </c>
    </row>
    <row r="43" spans="1:47" ht="16.5" x14ac:dyDescent="0.35">
      <c r="A43" s="1" t="s">
        <v>14</v>
      </c>
      <c r="B43" s="48">
        <v>1</v>
      </c>
      <c r="C43">
        <v>1</v>
      </c>
      <c r="G43" s="49"/>
      <c r="H43" t="s">
        <v>245</v>
      </c>
      <c r="I43" t="s">
        <v>246</v>
      </c>
      <c r="J43" s="19">
        <v>15</v>
      </c>
      <c r="K43" s="34"/>
      <c r="L43" s="21">
        <v>13.3684751206734</v>
      </c>
      <c r="M43" s="61">
        <v>26.117000000000004</v>
      </c>
      <c r="N43" s="21">
        <v>0</v>
      </c>
      <c r="O43" s="21">
        <v>0</v>
      </c>
      <c r="P43" s="21">
        <f t="shared" si="6"/>
        <v>0.01</v>
      </c>
      <c r="Q43" s="21">
        <f t="shared" si="7"/>
        <v>0.01</v>
      </c>
      <c r="R43" s="25">
        <v>1</v>
      </c>
      <c r="S43">
        <v>0</v>
      </c>
      <c r="T43">
        <v>0</v>
      </c>
      <c r="U43" s="3">
        <v>0.25</v>
      </c>
      <c r="V43">
        <v>0.1</v>
      </c>
      <c r="W43" s="3">
        <v>1</v>
      </c>
      <c r="X43" s="3">
        <v>1</v>
      </c>
      <c r="Y43">
        <v>1</v>
      </c>
      <c r="Z43">
        <v>0</v>
      </c>
      <c r="AA43">
        <v>0</v>
      </c>
      <c r="AB43" s="52">
        <f t="shared" si="4"/>
        <v>-4.6051701859880909</v>
      </c>
      <c r="AC43" s="21" t="str">
        <f t="shared" si="4"/>
        <v>na</v>
      </c>
      <c r="AD43" s="21" t="str">
        <f t="shared" si="4"/>
        <v>na</v>
      </c>
      <c r="AE43" s="21">
        <f t="shared" si="4"/>
        <v>-3.4594937006934927</v>
      </c>
      <c r="AF43" s="21">
        <f t="shared" si="4"/>
        <v>-1.2563263217753162</v>
      </c>
      <c r="AG43" s="21">
        <f t="shared" si="4"/>
        <v>-7.0009497398042049</v>
      </c>
      <c r="AH43" s="21">
        <f t="shared" si="4"/>
        <v>-8.8927424281149339</v>
      </c>
      <c r="AI43" s="21">
        <f t="shared" si="4"/>
        <v>-5.7873403103605128</v>
      </c>
      <c r="AJ43" s="21" t="str">
        <f t="shared" si="4"/>
        <v>na</v>
      </c>
      <c r="AK43" s="21" t="str">
        <f t="shared" si="4"/>
        <v>na</v>
      </c>
      <c r="AL43" s="52">
        <f t="shared" si="5"/>
        <v>1</v>
      </c>
      <c r="AM43" s="21" t="str">
        <f t="shared" si="5"/>
        <v>na</v>
      </c>
      <c r="AN43" s="21" t="str">
        <f t="shared" si="5"/>
        <v>na</v>
      </c>
      <c r="AO43" s="21">
        <f t="shared" si="5"/>
        <v>0.56433075550267697</v>
      </c>
      <c r="AP43" s="21">
        <f t="shared" si="5"/>
        <v>7.4424092744545325E-2</v>
      </c>
      <c r="AQ43" s="21">
        <f t="shared" si="5"/>
        <v>2.3111202930511441</v>
      </c>
      <c r="AR43" s="21">
        <f t="shared" si="5"/>
        <v>3.7288941736028529</v>
      </c>
      <c r="AS43" s="21">
        <f t="shared" si="5"/>
        <v>1.5793074088753833</v>
      </c>
      <c r="AT43" s="21" t="str">
        <f t="shared" si="5"/>
        <v>na</v>
      </c>
      <c r="AU43" s="53" t="str">
        <f t="shared" si="5"/>
        <v>na</v>
      </c>
    </row>
    <row r="44" spans="1:47" ht="16.5" x14ac:dyDescent="0.35">
      <c r="A44" s="1" t="s">
        <v>60</v>
      </c>
      <c r="B44" s="48"/>
      <c r="D44">
        <v>1</v>
      </c>
      <c r="E44">
        <v>1</v>
      </c>
      <c r="F44">
        <v>1</v>
      </c>
      <c r="G44" s="49"/>
      <c r="H44" t="s">
        <v>245</v>
      </c>
      <c r="I44" t="s">
        <v>246</v>
      </c>
      <c r="J44" s="19">
        <v>4</v>
      </c>
      <c r="K44" s="34"/>
      <c r="L44" s="21">
        <v>356.84214413013336</v>
      </c>
      <c r="M44" s="61">
        <v>26.117000000000004</v>
      </c>
      <c r="N44" s="21">
        <v>14.566565133054466</v>
      </c>
      <c r="O44" s="21">
        <v>23.462603904486187</v>
      </c>
      <c r="P44" s="21">
        <f t="shared" si="6"/>
        <v>4.0820753301331815E-2</v>
      </c>
      <c r="Q44" s="21">
        <f t="shared" si="7"/>
        <v>6.5750652747815108E-2</v>
      </c>
      <c r="R44" s="25">
        <v>1</v>
      </c>
      <c r="S44">
        <v>0.25</v>
      </c>
      <c r="T44">
        <v>0.25</v>
      </c>
      <c r="U44">
        <v>0.25</v>
      </c>
      <c r="V44">
        <v>0.05</v>
      </c>
      <c r="W44">
        <v>1</v>
      </c>
      <c r="X44">
        <v>0</v>
      </c>
      <c r="Y44">
        <v>1</v>
      </c>
      <c r="Z44">
        <v>1</v>
      </c>
      <c r="AA44">
        <v>1</v>
      </c>
      <c r="AB44" s="52">
        <f t="shared" si="4"/>
        <v>-3.1985646675489661</v>
      </c>
      <c r="AC44" s="21">
        <f t="shared" si="4"/>
        <v>-1.5637427263572723</v>
      </c>
      <c r="AD44" s="21">
        <f t="shared" si="4"/>
        <v>-2.3262288491265211</v>
      </c>
      <c r="AE44" s="21">
        <f t="shared" si="4"/>
        <v>-2.4028241892806865</v>
      </c>
      <c r="AF44" s="21">
        <f t="shared" si="4"/>
        <v>-0.43629668627328677</v>
      </c>
      <c r="AG44" s="21">
        <f t="shared" si="4"/>
        <v>-4.8625760987417639</v>
      </c>
      <c r="AH44" s="21" t="str">
        <f t="shared" si="4"/>
        <v>na</v>
      </c>
      <c r="AI44" s="21">
        <f t="shared" si="4"/>
        <v>-4.0196521492569381</v>
      </c>
      <c r="AJ44" s="21">
        <f t="shared" si="4"/>
        <v>-4.3616790921122268</v>
      </c>
      <c r="AK44" s="21">
        <f t="shared" si="4"/>
        <v>-5.8610570444472669</v>
      </c>
      <c r="AL44" s="52">
        <f t="shared" si="5"/>
        <v>2.5944070012228404</v>
      </c>
      <c r="AM44" s="21">
        <f t="shared" si="5"/>
        <v>0.62009530300832327</v>
      </c>
      <c r="AN44" s="21">
        <f t="shared" si="5"/>
        <v>1.372248331225304</v>
      </c>
      <c r="AO44" s="21">
        <f t="shared" si="5"/>
        <v>1.4641036630815201</v>
      </c>
      <c r="AP44" s="21">
        <f t="shared" si="5"/>
        <v>4.8271596819026596E-2</v>
      </c>
      <c r="AQ44" s="21">
        <f t="shared" si="5"/>
        <v>5.9959866689600698</v>
      </c>
      <c r="AR44" s="21" t="str">
        <f t="shared" si="5"/>
        <v>na</v>
      </c>
      <c r="AS44" s="21">
        <f t="shared" si="5"/>
        <v>4.0973661986693974</v>
      </c>
      <c r="AT44" s="21">
        <f t="shared" si="5"/>
        <v>4.8243105394639594</v>
      </c>
      <c r="AU44" s="53">
        <f t="shared" si="5"/>
        <v>8.7112350681800823</v>
      </c>
    </row>
    <row r="45" spans="1:47" ht="16.5" x14ac:dyDescent="0.35">
      <c r="A45" s="1" t="s">
        <v>85</v>
      </c>
      <c r="B45" s="48"/>
      <c r="G45" s="49">
        <v>1</v>
      </c>
      <c r="H45" t="s">
        <v>245</v>
      </c>
      <c r="I45" t="s">
        <v>246</v>
      </c>
      <c r="J45" s="19">
        <v>20</v>
      </c>
      <c r="K45" s="34"/>
      <c r="L45" s="21">
        <v>1.8362675564156647</v>
      </c>
      <c r="M45" s="61">
        <v>26.117000000000004</v>
      </c>
      <c r="N45" s="21">
        <v>0</v>
      </c>
      <c r="O45" s="21">
        <v>0</v>
      </c>
      <c r="P45" s="21">
        <f t="shared" si="6"/>
        <v>0.01</v>
      </c>
      <c r="Q45" s="21">
        <f t="shared" si="7"/>
        <v>0.01</v>
      </c>
      <c r="R45" s="25">
        <v>1</v>
      </c>
      <c r="S45" s="3">
        <v>1</v>
      </c>
      <c r="T45" s="3">
        <v>0.25</v>
      </c>
      <c r="U45" s="3">
        <v>0.375</v>
      </c>
      <c r="V45" s="3">
        <v>0.1</v>
      </c>
      <c r="W45" s="3">
        <v>0.05</v>
      </c>
      <c r="X45" s="3">
        <v>0.25</v>
      </c>
      <c r="Y45" s="3">
        <v>0</v>
      </c>
      <c r="Z45" s="3">
        <v>0</v>
      </c>
      <c r="AA45" s="3">
        <v>1</v>
      </c>
      <c r="AB45" s="52">
        <f t="shared" ref="AB45:AK70" si="8">IF(R45&gt;0,(R45/R$83)*LN($P45),"na")</f>
        <v>-4.6051701859880909</v>
      </c>
      <c r="AC45" s="21">
        <f t="shared" si="8"/>
        <v>-9.0056661414878221</v>
      </c>
      <c r="AD45" s="21">
        <f t="shared" si="8"/>
        <v>-3.3492146807186116</v>
      </c>
      <c r="AE45" s="21">
        <f t="shared" si="8"/>
        <v>-5.1892405510402382</v>
      </c>
      <c r="AF45" s="21">
        <f t="shared" si="8"/>
        <v>-1.2563263217753162</v>
      </c>
      <c r="AG45" s="21">
        <f t="shared" si="8"/>
        <v>-0.35004748699021027</v>
      </c>
      <c r="AH45" s="21">
        <f t="shared" si="8"/>
        <v>-2.2231856070287335</v>
      </c>
      <c r="AI45" s="21" t="str">
        <f t="shared" si="8"/>
        <v>na</v>
      </c>
      <c r="AJ45" s="21" t="str">
        <f t="shared" si="8"/>
        <v>na</v>
      </c>
      <c r="AK45" s="21">
        <f t="shared" si="8"/>
        <v>-8.438524139687674</v>
      </c>
      <c r="AL45" s="52">
        <f t="shared" ref="AL45:AU70" si="9">IF(R45&gt;0,(((R45/R$83)^2)*($Q45^2))/($P45^2),"na")</f>
        <v>1</v>
      </c>
      <c r="AM45" s="21">
        <f t="shared" si="9"/>
        <v>3.8241975308641978</v>
      </c>
      <c r="AN45" s="21">
        <f t="shared" si="9"/>
        <v>0.52892561983471076</v>
      </c>
      <c r="AO45" s="21">
        <f t="shared" si="9"/>
        <v>1.2697441998810231</v>
      </c>
      <c r="AP45" s="21">
        <f t="shared" si="9"/>
        <v>7.4424092744545325E-2</v>
      </c>
      <c r="AQ45" s="21">
        <f t="shared" si="9"/>
        <v>5.7778007326278608E-3</v>
      </c>
      <c r="AR45" s="21">
        <f t="shared" si="9"/>
        <v>0.23305588585017831</v>
      </c>
      <c r="AS45" s="21" t="str">
        <f t="shared" si="9"/>
        <v>na</v>
      </c>
      <c r="AT45" s="21" t="str">
        <f t="shared" si="9"/>
        <v>na</v>
      </c>
      <c r="AU45" s="53">
        <f t="shared" si="9"/>
        <v>3.3576979495021999</v>
      </c>
    </row>
    <row r="46" spans="1:47" ht="16.5" x14ac:dyDescent="0.35">
      <c r="A46" s="1" t="s">
        <v>183</v>
      </c>
      <c r="B46" s="48"/>
      <c r="D46">
        <v>1</v>
      </c>
      <c r="F46">
        <v>1</v>
      </c>
      <c r="G46" s="49"/>
      <c r="H46" t="s">
        <v>245</v>
      </c>
      <c r="I46" t="s">
        <v>246</v>
      </c>
      <c r="J46" s="19">
        <v>18</v>
      </c>
      <c r="K46" s="34"/>
      <c r="L46" s="21">
        <v>0.50758178844991542</v>
      </c>
      <c r="M46" s="61">
        <v>26.117000000000004</v>
      </c>
      <c r="N46" s="21">
        <v>16.788995726495692</v>
      </c>
      <c r="O46" s="21">
        <v>32.600756318491257</v>
      </c>
      <c r="P46" s="21">
        <f t="shared" si="6"/>
        <v>33.076434396448626</v>
      </c>
      <c r="Q46" s="21">
        <f t="shared" si="7"/>
        <v>64.227592597538731</v>
      </c>
      <c r="R46" s="23">
        <v>1</v>
      </c>
      <c r="S46">
        <v>0</v>
      </c>
      <c r="T46">
        <v>0.125</v>
      </c>
      <c r="U46">
        <v>0.25</v>
      </c>
      <c r="V46">
        <v>1</v>
      </c>
      <c r="W46">
        <v>0.25</v>
      </c>
      <c r="X46" s="3">
        <v>0.25</v>
      </c>
      <c r="Y46">
        <v>1</v>
      </c>
      <c r="Z46">
        <v>0</v>
      </c>
      <c r="AA46">
        <v>0.25</v>
      </c>
      <c r="AB46" s="52">
        <f t="shared" si="8"/>
        <v>3.4988210770560784</v>
      </c>
      <c r="AC46" s="21" t="str">
        <f t="shared" si="8"/>
        <v>na</v>
      </c>
      <c r="AD46" s="21">
        <f t="shared" si="8"/>
        <v>1.2722985734749377</v>
      </c>
      <c r="AE46" s="21">
        <f t="shared" si="8"/>
        <v>2.6283826627640785</v>
      </c>
      <c r="AF46" s="21">
        <f t="shared" si="8"/>
        <v>9.5450566141122408</v>
      </c>
      <c r="AG46" s="21">
        <f t="shared" si="8"/>
        <v>1.3297592444882429</v>
      </c>
      <c r="AH46" s="21">
        <f t="shared" si="8"/>
        <v>1.689086037199486</v>
      </c>
      <c r="AI46" s="21">
        <f t="shared" si="8"/>
        <v>4.3969858746145354</v>
      </c>
      <c r="AJ46" s="21" t="str">
        <f t="shared" si="8"/>
        <v>na</v>
      </c>
      <c r="AK46" s="21">
        <f t="shared" si="8"/>
        <v>1.6028118900480357</v>
      </c>
      <c r="AL46" s="52">
        <f t="shared" si="9"/>
        <v>3.7705605035473071</v>
      </c>
      <c r="AM46" s="21" t="str">
        <f t="shared" si="9"/>
        <v>na</v>
      </c>
      <c r="AN46" s="21">
        <f t="shared" si="9"/>
        <v>0.49858651286575967</v>
      </c>
      <c r="AO46" s="21">
        <f t="shared" si="9"/>
        <v>2.1278432576354058</v>
      </c>
      <c r="AP46" s="21">
        <f t="shared" si="9"/>
        <v>28.06205446149243</v>
      </c>
      <c r="AQ46" s="21">
        <f t="shared" si="9"/>
        <v>0.54463868099533264</v>
      </c>
      <c r="AR46" s="21">
        <f t="shared" si="9"/>
        <v>0.87875131830591213</v>
      </c>
      <c r="AS46" s="21">
        <f t="shared" si="9"/>
        <v>5.9548741388651587</v>
      </c>
      <c r="AT46" s="21" t="str">
        <f t="shared" si="9"/>
        <v>na</v>
      </c>
      <c r="AU46" s="53">
        <f t="shared" si="9"/>
        <v>0.79127520445217348</v>
      </c>
    </row>
    <row r="47" spans="1:47" ht="16.5" x14ac:dyDescent="0.35">
      <c r="A47" s="1" t="s">
        <v>61</v>
      </c>
      <c r="B47" s="48">
        <v>1</v>
      </c>
      <c r="D47">
        <v>1</v>
      </c>
      <c r="E47">
        <v>1</v>
      </c>
      <c r="F47">
        <v>1</v>
      </c>
      <c r="G47" s="49">
        <v>1</v>
      </c>
      <c r="H47" t="s">
        <v>245</v>
      </c>
      <c r="I47" t="s">
        <v>246</v>
      </c>
      <c r="J47" s="19">
        <v>9</v>
      </c>
      <c r="K47" s="34"/>
      <c r="L47" s="21">
        <v>18.469191981118982</v>
      </c>
      <c r="M47" s="61">
        <v>26.117000000000004</v>
      </c>
      <c r="N47" s="21">
        <v>2.3459757834757799E-2</v>
      </c>
      <c r="O47" s="21">
        <v>0.34579329550310839</v>
      </c>
      <c r="P47" s="21">
        <f t="shared" si="6"/>
        <v>0.01</v>
      </c>
      <c r="Q47" s="21">
        <f t="shared" si="7"/>
        <v>1.8722708381428498E-2</v>
      </c>
      <c r="R47" s="25">
        <v>1</v>
      </c>
      <c r="S47">
        <v>0</v>
      </c>
      <c r="T47">
        <v>0.25</v>
      </c>
      <c r="U47">
        <v>0.25</v>
      </c>
      <c r="V47">
        <v>0.15</v>
      </c>
      <c r="W47">
        <v>1</v>
      </c>
      <c r="X47">
        <v>0</v>
      </c>
      <c r="Y47">
        <v>1</v>
      </c>
      <c r="Z47">
        <v>0</v>
      </c>
      <c r="AA47">
        <v>0</v>
      </c>
      <c r="AB47" s="52">
        <f t="shared" si="8"/>
        <v>-4.6051701859880909</v>
      </c>
      <c r="AC47" s="21" t="str">
        <f t="shared" si="8"/>
        <v>na</v>
      </c>
      <c r="AD47" s="21">
        <f t="shared" si="8"/>
        <v>-3.3492146807186116</v>
      </c>
      <c r="AE47" s="21">
        <f t="shared" si="8"/>
        <v>-3.4594937006934927</v>
      </c>
      <c r="AF47" s="21">
        <f t="shared" si="8"/>
        <v>-1.8844894826629741</v>
      </c>
      <c r="AG47" s="21">
        <f t="shared" si="8"/>
        <v>-7.0009497398042049</v>
      </c>
      <c r="AH47" s="21" t="str">
        <f t="shared" si="8"/>
        <v>na</v>
      </c>
      <c r="AI47" s="21">
        <f t="shared" si="8"/>
        <v>-5.7873403103605128</v>
      </c>
      <c r="AJ47" s="21" t="str">
        <f t="shared" si="8"/>
        <v>na</v>
      </c>
      <c r="AK47" s="21" t="str">
        <f t="shared" si="8"/>
        <v>na</v>
      </c>
      <c r="AL47" s="52">
        <f t="shared" si="9"/>
        <v>3.5053980913601288</v>
      </c>
      <c r="AM47" s="21" t="str">
        <f t="shared" si="9"/>
        <v>na</v>
      </c>
      <c r="AN47" s="21">
        <f t="shared" si="9"/>
        <v>1.8540948582400683</v>
      </c>
      <c r="AO47" s="21">
        <f t="shared" si="9"/>
        <v>1.9782039532349032</v>
      </c>
      <c r="AP47" s="21">
        <f t="shared" si="9"/>
        <v>0.58699366348036131</v>
      </c>
      <c r="AQ47" s="21">
        <f t="shared" si="9"/>
        <v>8.1013966641651418</v>
      </c>
      <c r="AR47" s="21" t="str">
        <f t="shared" si="9"/>
        <v>na</v>
      </c>
      <c r="AS47" s="21">
        <f t="shared" si="9"/>
        <v>5.5361011767426795</v>
      </c>
      <c r="AT47" s="21" t="str">
        <f t="shared" si="9"/>
        <v>na</v>
      </c>
      <c r="AU47" s="53" t="str">
        <f t="shared" si="9"/>
        <v>na</v>
      </c>
    </row>
    <row r="48" spans="1:47" ht="16.5" x14ac:dyDescent="0.35">
      <c r="A48" s="1" t="s">
        <v>98</v>
      </c>
      <c r="B48" s="48">
        <v>1</v>
      </c>
      <c r="C48">
        <v>1</v>
      </c>
      <c r="D48">
        <v>1</v>
      </c>
      <c r="G48" s="49">
        <v>1</v>
      </c>
      <c r="H48" t="s">
        <v>245</v>
      </c>
      <c r="I48" t="s">
        <v>246</v>
      </c>
      <c r="J48" s="19">
        <v>3</v>
      </c>
      <c r="K48" s="34"/>
      <c r="L48" s="21">
        <v>13.29362701584175</v>
      </c>
      <c r="M48" s="61">
        <v>26.117000000000004</v>
      </c>
      <c r="N48" s="21">
        <v>0</v>
      </c>
      <c r="O48" s="21">
        <v>0</v>
      </c>
      <c r="P48" s="21">
        <f t="shared" si="6"/>
        <v>0.01</v>
      </c>
      <c r="Q48" s="21">
        <f t="shared" si="7"/>
        <v>0.01</v>
      </c>
      <c r="R48" s="23">
        <v>1</v>
      </c>
      <c r="S48">
        <v>0.25</v>
      </c>
      <c r="T48">
        <v>0</v>
      </c>
      <c r="U48">
        <v>1</v>
      </c>
      <c r="V48">
        <v>0.3</v>
      </c>
      <c r="W48">
        <v>0.25</v>
      </c>
      <c r="X48">
        <v>0.25</v>
      </c>
      <c r="Y48">
        <v>0</v>
      </c>
      <c r="Z48">
        <v>0</v>
      </c>
      <c r="AA48">
        <v>0.125</v>
      </c>
      <c r="AB48" s="52">
        <f t="shared" si="8"/>
        <v>-4.6051701859880909</v>
      </c>
      <c r="AC48" s="21">
        <f t="shared" si="8"/>
        <v>-2.2514165353719555</v>
      </c>
      <c r="AD48" s="21" t="str">
        <f t="shared" si="8"/>
        <v>na</v>
      </c>
      <c r="AE48" s="21">
        <f t="shared" si="8"/>
        <v>-13.837974802773971</v>
      </c>
      <c r="AF48" s="21">
        <f t="shared" si="8"/>
        <v>-3.7689789653259482</v>
      </c>
      <c r="AG48" s="21">
        <f t="shared" si="8"/>
        <v>-1.7502374349510512</v>
      </c>
      <c r="AH48" s="21">
        <f t="shared" si="8"/>
        <v>-2.2231856070287335</v>
      </c>
      <c r="AI48" s="21" t="str">
        <f t="shared" si="8"/>
        <v>na</v>
      </c>
      <c r="AJ48" s="21" t="str">
        <f t="shared" si="8"/>
        <v>na</v>
      </c>
      <c r="AK48" s="21">
        <f t="shared" si="8"/>
        <v>-1.0548155174609593</v>
      </c>
      <c r="AL48" s="52">
        <f t="shared" si="9"/>
        <v>1</v>
      </c>
      <c r="AM48" s="21">
        <f t="shared" si="9"/>
        <v>0.23901234567901236</v>
      </c>
      <c r="AN48" s="21" t="str">
        <f t="shared" si="9"/>
        <v>na</v>
      </c>
      <c r="AO48" s="21">
        <f t="shared" si="9"/>
        <v>9.0292920880428316</v>
      </c>
      <c r="AP48" s="21">
        <f t="shared" si="9"/>
        <v>0.6698168347009078</v>
      </c>
      <c r="AQ48" s="21">
        <f t="shared" si="9"/>
        <v>0.14444501831569651</v>
      </c>
      <c r="AR48" s="21">
        <f t="shared" si="9"/>
        <v>0.23305588585017831</v>
      </c>
      <c r="AS48" s="21" t="str">
        <f t="shared" si="9"/>
        <v>na</v>
      </c>
      <c r="AT48" s="21" t="str">
        <f t="shared" si="9"/>
        <v>na</v>
      </c>
      <c r="AU48" s="53">
        <f t="shared" si="9"/>
        <v>5.2464030460971874E-2</v>
      </c>
    </row>
    <row r="49" spans="1:47" ht="16.5" x14ac:dyDescent="0.35">
      <c r="A49" s="1" t="s">
        <v>107</v>
      </c>
      <c r="B49" s="48"/>
      <c r="D49">
        <v>1</v>
      </c>
      <c r="G49" s="49"/>
      <c r="H49" t="s">
        <v>245</v>
      </c>
      <c r="I49" t="s">
        <v>246</v>
      </c>
      <c r="J49" s="19">
        <v>18</v>
      </c>
      <c r="K49" s="34"/>
      <c r="L49" s="21">
        <v>7.6784058405053681</v>
      </c>
      <c r="M49" s="61">
        <v>26.117000000000004</v>
      </c>
      <c r="N49" s="21">
        <v>0</v>
      </c>
      <c r="O49" s="21">
        <v>0</v>
      </c>
      <c r="P49" s="21">
        <f t="shared" si="6"/>
        <v>0.01</v>
      </c>
      <c r="Q49" s="21">
        <f t="shared" si="7"/>
        <v>0.01</v>
      </c>
      <c r="R49" s="23">
        <v>1</v>
      </c>
      <c r="S49">
        <v>1</v>
      </c>
      <c r="T49">
        <v>0.25</v>
      </c>
      <c r="U49">
        <v>0.25</v>
      </c>
      <c r="V49">
        <v>0.3</v>
      </c>
      <c r="W49">
        <v>0.25</v>
      </c>
      <c r="X49">
        <v>0</v>
      </c>
      <c r="Y49">
        <v>0</v>
      </c>
      <c r="Z49">
        <v>0</v>
      </c>
      <c r="AA49">
        <v>0</v>
      </c>
      <c r="AB49" s="52">
        <f t="shared" si="8"/>
        <v>-4.6051701859880909</v>
      </c>
      <c r="AC49" s="21">
        <f t="shared" si="8"/>
        <v>-9.0056661414878221</v>
      </c>
      <c r="AD49" s="21">
        <f t="shared" si="8"/>
        <v>-3.3492146807186116</v>
      </c>
      <c r="AE49" s="21">
        <f t="shared" si="8"/>
        <v>-3.4594937006934927</v>
      </c>
      <c r="AF49" s="21">
        <f t="shared" si="8"/>
        <v>-3.7689789653259482</v>
      </c>
      <c r="AG49" s="21">
        <f t="shared" si="8"/>
        <v>-1.7502374349510512</v>
      </c>
      <c r="AH49" s="21" t="str">
        <f t="shared" si="8"/>
        <v>na</v>
      </c>
      <c r="AI49" s="21" t="str">
        <f t="shared" si="8"/>
        <v>na</v>
      </c>
      <c r="AJ49" s="21" t="str">
        <f t="shared" si="8"/>
        <v>na</v>
      </c>
      <c r="AK49" s="21" t="str">
        <f t="shared" si="8"/>
        <v>na</v>
      </c>
      <c r="AL49" s="52">
        <f t="shared" si="9"/>
        <v>1</v>
      </c>
      <c r="AM49" s="21">
        <f t="shared" si="9"/>
        <v>3.8241975308641978</v>
      </c>
      <c r="AN49" s="21">
        <f t="shared" si="9"/>
        <v>0.52892561983471076</v>
      </c>
      <c r="AO49" s="21">
        <f t="shared" si="9"/>
        <v>0.56433075550267697</v>
      </c>
      <c r="AP49" s="21">
        <f t="shared" si="9"/>
        <v>0.6698168347009078</v>
      </c>
      <c r="AQ49" s="21">
        <f t="shared" si="9"/>
        <v>0.14444501831569651</v>
      </c>
      <c r="AR49" s="21" t="str">
        <f t="shared" si="9"/>
        <v>na</v>
      </c>
      <c r="AS49" s="21" t="str">
        <f t="shared" si="9"/>
        <v>na</v>
      </c>
      <c r="AT49" s="21" t="str">
        <f t="shared" si="9"/>
        <v>na</v>
      </c>
      <c r="AU49" s="53" t="str">
        <f t="shared" si="9"/>
        <v>na</v>
      </c>
    </row>
    <row r="50" spans="1:47" ht="16.5" x14ac:dyDescent="0.35">
      <c r="A50" s="1" t="s">
        <v>108</v>
      </c>
      <c r="B50" s="48">
        <v>1</v>
      </c>
      <c r="D50">
        <v>1</v>
      </c>
      <c r="E50">
        <v>1</v>
      </c>
      <c r="F50">
        <v>1</v>
      </c>
      <c r="G50" s="49">
        <v>1</v>
      </c>
      <c r="H50" t="s">
        <v>245</v>
      </c>
      <c r="I50" t="s">
        <v>246</v>
      </c>
      <c r="J50" s="19">
        <v>2</v>
      </c>
      <c r="K50" s="34"/>
      <c r="L50" s="21">
        <v>385.22258297356075</v>
      </c>
      <c r="M50" s="61">
        <v>26.117000000000004</v>
      </c>
      <c r="N50" s="21">
        <v>180.95737168520287</v>
      </c>
      <c r="O50" s="21">
        <v>128.25499862197924</v>
      </c>
      <c r="P50" s="21">
        <f t="shared" si="6"/>
        <v>0.46974756850540783</v>
      </c>
      <c r="Q50" s="21">
        <f t="shared" si="7"/>
        <v>0.33293738293318559</v>
      </c>
      <c r="R50" s="23">
        <v>1</v>
      </c>
      <c r="S50">
        <v>0.125</v>
      </c>
      <c r="T50">
        <v>0.125</v>
      </c>
      <c r="U50">
        <v>0.125</v>
      </c>
      <c r="V50">
        <v>0.15</v>
      </c>
      <c r="W50">
        <v>1</v>
      </c>
      <c r="X50">
        <v>0</v>
      </c>
      <c r="Y50">
        <v>1</v>
      </c>
      <c r="Z50">
        <v>0</v>
      </c>
      <c r="AA50">
        <v>1</v>
      </c>
      <c r="AB50" s="52">
        <f t="shared" si="8"/>
        <v>-0.75555981684797713</v>
      </c>
      <c r="AC50" s="21">
        <f t="shared" si="8"/>
        <v>-0.18469239967394996</v>
      </c>
      <c r="AD50" s="21">
        <f t="shared" si="8"/>
        <v>-0.27474902430835535</v>
      </c>
      <c r="AE50" s="21">
        <f t="shared" si="8"/>
        <v>-0.28379563852338652</v>
      </c>
      <c r="AF50" s="21">
        <f t="shared" si="8"/>
        <v>-0.30918391088021735</v>
      </c>
      <c r="AG50" s="21">
        <f t="shared" si="8"/>
        <v>-1.1486299288705673</v>
      </c>
      <c r="AH50" s="21" t="str">
        <f t="shared" si="8"/>
        <v>na</v>
      </c>
      <c r="AI50" s="21">
        <f t="shared" si="8"/>
        <v>-0.94951578515761104</v>
      </c>
      <c r="AJ50" s="21" t="str">
        <f t="shared" si="8"/>
        <v>na</v>
      </c>
      <c r="AK50" s="21">
        <f t="shared" si="8"/>
        <v>-1.3844894967940586</v>
      </c>
      <c r="AL50" s="52">
        <f t="shared" si="9"/>
        <v>0.50233801051736193</v>
      </c>
      <c r="AM50" s="21">
        <f t="shared" si="9"/>
        <v>3.0016246554370761E-2</v>
      </c>
      <c r="AN50" s="21">
        <f t="shared" si="9"/>
        <v>6.6424860894857773E-2</v>
      </c>
      <c r="AO50" s="21">
        <f t="shared" si="9"/>
        <v>7.0871197248243631E-2</v>
      </c>
      <c r="AP50" s="21">
        <f t="shared" si="9"/>
        <v>8.4118614038672684E-2</v>
      </c>
      <c r="AQ50" s="21">
        <f t="shared" si="9"/>
        <v>1.1609635700776142</v>
      </c>
      <c r="AR50" s="21" t="str">
        <f t="shared" si="9"/>
        <v>na</v>
      </c>
      <c r="AS50" s="21">
        <f t="shared" si="9"/>
        <v>0.7933461417697899</v>
      </c>
      <c r="AT50" s="21" t="str">
        <f t="shared" si="9"/>
        <v>na</v>
      </c>
      <c r="AU50" s="53">
        <f t="shared" si="9"/>
        <v>1.6866993078711607</v>
      </c>
    </row>
    <row r="51" spans="1:47" ht="16.5" x14ac:dyDescent="0.35">
      <c r="A51" s="1" t="s">
        <v>109</v>
      </c>
      <c r="B51" s="48"/>
      <c r="D51">
        <v>1</v>
      </c>
      <c r="G51" s="49"/>
      <c r="H51" t="s">
        <v>245</v>
      </c>
      <c r="I51" t="s">
        <v>246</v>
      </c>
      <c r="J51" s="19">
        <v>9</v>
      </c>
      <c r="K51" s="34"/>
      <c r="L51" s="21">
        <v>0.54405752527436624</v>
      </c>
      <c r="M51" s="61">
        <v>26.117000000000004</v>
      </c>
      <c r="N51" s="21">
        <v>9.3839031339031376E-2</v>
      </c>
      <c r="O51" s="21">
        <v>1.0923507898608715</v>
      </c>
      <c r="P51" s="21">
        <f t="shared" si="6"/>
        <v>0.17247998047946989</v>
      </c>
      <c r="Q51" s="21">
        <f t="shared" si="7"/>
        <v>2.0077854622266331</v>
      </c>
      <c r="R51" s="23">
        <v>1</v>
      </c>
      <c r="S51">
        <v>0.25</v>
      </c>
      <c r="T51">
        <v>0</v>
      </c>
      <c r="U51">
        <v>0.375</v>
      </c>
      <c r="V51">
        <v>1</v>
      </c>
      <c r="W51">
        <v>1</v>
      </c>
      <c r="X51">
        <v>0</v>
      </c>
      <c r="Y51">
        <v>1</v>
      </c>
      <c r="Z51">
        <v>1</v>
      </c>
      <c r="AA51">
        <v>0</v>
      </c>
      <c r="AB51" s="52">
        <f t="shared" si="8"/>
        <v>-1.7574741044371263</v>
      </c>
      <c r="AC51" s="21">
        <f t="shared" si="8"/>
        <v>-0.8592095621692617</v>
      </c>
      <c r="AD51" s="21" t="str">
        <f t="shared" si="8"/>
        <v>na</v>
      </c>
      <c r="AE51" s="21">
        <f t="shared" si="8"/>
        <v>-1.9803732591462251</v>
      </c>
      <c r="AF51" s="21">
        <f t="shared" si="8"/>
        <v>-4.7945263433714338</v>
      </c>
      <c r="AG51" s="21">
        <f t="shared" si="8"/>
        <v>-2.6717770195786517</v>
      </c>
      <c r="AH51" s="21" t="str">
        <f t="shared" si="8"/>
        <v>na</v>
      </c>
      <c r="AI51" s="21">
        <f t="shared" si="8"/>
        <v>-2.2086264607485724</v>
      </c>
      <c r="AJ51" s="21">
        <f t="shared" si="8"/>
        <v>-2.3965555969597179</v>
      </c>
      <c r="AK51" s="21" t="str">
        <f t="shared" si="8"/>
        <v>na</v>
      </c>
      <c r="AL51" s="52">
        <f t="shared" si="9"/>
        <v>135.50559325142129</v>
      </c>
      <c r="AM51" s="21">
        <f t="shared" si="9"/>
        <v>32.387509695648347</v>
      </c>
      <c r="AN51" s="21" t="str">
        <f t="shared" si="9"/>
        <v>na</v>
      </c>
      <c r="AO51" s="21">
        <f t="shared" si="9"/>
        <v>172.05744108242928</v>
      </c>
      <c r="AP51" s="21">
        <f t="shared" si="9"/>
        <v>1008.4880839548412</v>
      </c>
      <c r="AQ51" s="21">
        <f t="shared" si="9"/>
        <v>313.16972638529393</v>
      </c>
      <c r="AR51" s="21" t="str">
        <f t="shared" si="9"/>
        <v>na</v>
      </c>
      <c r="AS51" s="21">
        <f t="shared" si="9"/>
        <v>214.00498736602378</v>
      </c>
      <c r="AT51" s="21">
        <f t="shared" si="9"/>
        <v>251.97321059148589</v>
      </c>
      <c r="AU51" s="53" t="str">
        <f t="shared" si="9"/>
        <v>na</v>
      </c>
    </row>
    <row r="52" spans="1:47" ht="16.5" x14ac:dyDescent="0.35">
      <c r="A52" s="1" t="s">
        <v>232</v>
      </c>
      <c r="B52" s="48">
        <v>1</v>
      </c>
      <c r="C52">
        <v>1</v>
      </c>
      <c r="E52">
        <v>1</v>
      </c>
      <c r="G52" s="49">
        <v>1</v>
      </c>
      <c r="H52" t="s">
        <v>245</v>
      </c>
      <c r="I52" t="s">
        <v>246</v>
      </c>
      <c r="J52" s="19">
        <v>50</v>
      </c>
      <c r="K52" s="34"/>
      <c r="L52" s="21">
        <v>2.7314201624928374</v>
      </c>
      <c r="M52" s="61">
        <v>26.117000000000004</v>
      </c>
      <c r="N52" s="21">
        <v>0</v>
      </c>
      <c r="O52" s="21">
        <v>0</v>
      </c>
      <c r="P52" s="21">
        <f t="shared" si="6"/>
        <v>0.01</v>
      </c>
      <c r="Q52" s="21">
        <f t="shared" si="7"/>
        <v>0.01</v>
      </c>
      <c r="R52" s="23">
        <v>1</v>
      </c>
      <c r="S52">
        <v>1</v>
      </c>
      <c r="T52">
        <v>0.375</v>
      </c>
      <c r="U52">
        <v>0.125</v>
      </c>
      <c r="V52">
        <v>0.1</v>
      </c>
      <c r="W52">
        <v>0.05</v>
      </c>
      <c r="X52">
        <v>0</v>
      </c>
      <c r="Y52">
        <v>0</v>
      </c>
      <c r="Z52">
        <v>0</v>
      </c>
      <c r="AA52">
        <v>0.125</v>
      </c>
      <c r="AB52" s="52">
        <f t="shared" si="8"/>
        <v>-4.6051701859880909</v>
      </c>
      <c r="AC52" s="21">
        <f t="shared" si="8"/>
        <v>-9.0056661414878221</v>
      </c>
      <c r="AD52" s="21">
        <f t="shared" si="8"/>
        <v>-5.0238220210779172</v>
      </c>
      <c r="AE52" s="21">
        <f t="shared" si="8"/>
        <v>-1.7297468503467464</v>
      </c>
      <c r="AF52" s="21">
        <f t="shared" si="8"/>
        <v>-1.2563263217753162</v>
      </c>
      <c r="AG52" s="21">
        <f t="shared" si="8"/>
        <v>-0.35004748699021027</v>
      </c>
      <c r="AH52" s="21" t="str">
        <f t="shared" si="8"/>
        <v>na</v>
      </c>
      <c r="AI52" s="21" t="str">
        <f t="shared" si="8"/>
        <v>na</v>
      </c>
      <c r="AJ52" s="21" t="str">
        <f t="shared" si="8"/>
        <v>na</v>
      </c>
      <c r="AK52" s="21">
        <f t="shared" si="8"/>
        <v>-1.0548155174609593</v>
      </c>
      <c r="AL52" s="52">
        <f t="shared" si="9"/>
        <v>1</v>
      </c>
      <c r="AM52" s="21">
        <f t="shared" si="9"/>
        <v>3.8241975308641978</v>
      </c>
      <c r="AN52" s="21">
        <f t="shared" si="9"/>
        <v>1.190082644628099</v>
      </c>
      <c r="AO52" s="21">
        <f t="shared" si="9"/>
        <v>0.14108268887566924</v>
      </c>
      <c r="AP52" s="21">
        <f t="shared" si="9"/>
        <v>7.4424092744545325E-2</v>
      </c>
      <c r="AQ52" s="21">
        <f t="shared" si="9"/>
        <v>5.7778007326278608E-3</v>
      </c>
      <c r="AR52" s="21" t="str">
        <f t="shared" si="9"/>
        <v>na</v>
      </c>
      <c r="AS52" s="21" t="str">
        <f t="shared" si="9"/>
        <v>na</v>
      </c>
      <c r="AT52" s="21" t="str">
        <f t="shared" si="9"/>
        <v>na</v>
      </c>
      <c r="AU52" s="53">
        <f t="shared" si="9"/>
        <v>5.2464030460971874E-2</v>
      </c>
    </row>
    <row r="53" spans="1:47" ht="16.5" x14ac:dyDescent="0.35">
      <c r="A53" s="14" t="s">
        <v>62</v>
      </c>
      <c r="B53" s="33"/>
      <c r="C53" s="15"/>
      <c r="D53" s="15">
        <v>1</v>
      </c>
      <c r="E53" s="15">
        <v>1</v>
      </c>
      <c r="F53" s="15"/>
      <c r="G53" s="37"/>
      <c r="H53" t="s">
        <v>245</v>
      </c>
      <c r="I53" t="s">
        <v>246</v>
      </c>
      <c r="J53" s="19">
        <v>2</v>
      </c>
      <c r="K53" s="34"/>
      <c r="L53" s="21">
        <v>56.405590303636458</v>
      </c>
      <c r="M53" s="61">
        <v>26.117000000000004</v>
      </c>
      <c r="N53" s="21">
        <v>13.006789163021669</v>
      </c>
      <c r="O53" s="21">
        <v>14.349222952397495</v>
      </c>
      <c r="P53" s="21">
        <f t="shared" si="6"/>
        <v>0.2305939729201473</v>
      </c>
      <c r="Q53" s="21">
        <f t="shared" si="7"/>
        <v>0.25439363146727684</v>
      </c>
      <c r="R53" s="26">
        <v>1</v>
      </c>
      <c r="S53" s="15">
        <v>0.25</v>
      </c>
      <c r="T53" s="15">
        <v>0</v>
      </c>
      <c r="U53" s="15">
        <v>0.25</v>
      </c>
      <c r="V53" s="15">
        <v>0.15</v>
      </c>
      <c r="W53" s="15">
        <v>1</v>
      </c>
      <c r="X53" s="15">
        <v>0</v>
      </c>
      <c r="Y53" s="15">
        <v>0.25</v>
      </c>
      <c r="Z53" s="15">
        <v>0</v>
      </c>
      <c r="AA53" s="15">
        <v>0.25</v>
      </c>
      <c r="AB53" s="52">
        <f t="shared" si="8"/>
        <v>-1.4670968080015474</v>
      </c>
      <c r="AC53" s="21">
        <f t="shared" si="8"/>
        <v>-0.717247328356312</v>
      </c>
      <c r="AD53" s="21" t="str">
        <f t="shared" si="8"/>
        <v>na</v>
      </c>
      <c r="AE53" s="21">
        <f t="shared" si="8"/>
        <v>-1.102111748449943</v>
      </c>
      <c r="AF53" s="21">
        <f t="shared" si="8"/>
        <v>-0.60035316678185546</v>
      </c>
      <c r="AG53" s="21">
        <f t="shared" si="8"/>
        <v>-2.2303347327960341</v>
      </c>
      <c r="AH53" s="21" t="str">
        <f t="shared" si="8"/>
        <v>na</v>
      </c>
      <c r="AI53" s="21">
        <f t="shared" si="8"/>
        <v>-0.46092696649857046</v>
      </c>
      <c r="AJ53" s="21" t="str">
        <f t="shared" si="8"/>
        <v>na</v>
      </c>
      <c r="AK53" s="21">
        <f t="shared" si="8"/>
        <v>-0.67207786735266417</v>
      </c>
      <c r="AL53" s="52">
        <f t="shared" si="9"/>
        <v>1.2170728265553226</v>
      </c>
      <c r="AM53" s="21">
        <f t="shared" si="9"/>
        <v>0.29089543113717337</v>
      </c>
      <c r="AN53" s="21" t="str">
        <f t="shared" si="9"/>
        <v>na</v>
      </c>
      <c r="AO53" s="21">
        <f t="shared" si="9"/>
        <v>0.68683162771174378</v>
      </c>
      <c r="AP53" s="21">
        <f t="shared" si="9"/>
        <v>0.20380396707094328</v>
      </c>
      <c r="AQ53" s="21">
        <f t="shared" si="9"/>
        <v>2.8128017075731213</v>
      </c>
      <c r="AR53" s="21" t="str">
        <f t="shared" si="9"/>
        <v>na</v>
      </c>
      <c r="AS53" s="21">
        <f t="shared" si="9"/>
        <v>0.12013325825748283</v>
      </c>
      <c r="AT53" s="21" t="str">
        <f t="shared" si="9"/>
        <v>na</v>
      </c>
      <c r="AU53" s="53">
        <f t="shared" si="9"/>
        <v>0.25541018338247834</v>
      </c>
    </row>
    <row r="54" spans="1:47" ht="16.5" x14ac:dyDescent="0.35">
      <c r="A54" s="10" t="s">
        <v>114</v>
      </c>
      <c r="B54" s="48"/>
      <c r="D54">
        <v>1</v>
      </c>
      <c r="E54">
        <v>1</v>
      </c>
      <c r="F54">
        <v>1</v>
      </c>
      <c r="G54" s="49">
        <v>1</v>
      </c>
      <c r="H54" t="s">
        <v>245</v>
      </c>
      <c r="I54" t="s">
        <v>246</v>
      </c>
      <c r="J54" s="19">
        <v>2</v>
      </c>
      <c r="K54" s="34"/>
      <c r="L54" s="21">
        <v>9.9561345510390105</v>
      </c>
      <c r="M54" s="61">
        <v>26.117000000000004</v>
      </c>
      <c r="N54" s="21">
        <v>16.150214961332672</v>
      </c>
      <c r="O54" s="21">
        <v>11.093691931864775</v>
      </c>
      <c r="P54" s="21">
        <f t="shared" si="6"/>
        <v>1.6221370732326288</v>
      </c>
      <c r="Q54" s="21">
        <f t="shared" si="7"/>
        <v>1.1142569312411561</v>
      </c>
      <c r="R54" s="23">
        <v>1</v>
      </c>
      <c r="S54">
        <v>1</v>
      </c>
      <c r="T54">
        <v>0.25</v>
      </c>
      <c r="U54">
        <v>0.375</v>
      </c>
      <c r="V54">
        <v>0.25</v>
      </c>
      <c r="W54">
        <v>1</v>
      </c>
      <c r="X54">
        <v>0</v>
      </c>
      <c r="Y54">
        <v>0.25</v>
      </c>
      <c r="Z54">
        <v>0</v>
      </c>
      <c r="AA54">
        <v>0.25</v>
      </c>
      <c r="AB54" s="52">
        <f t="shared" si="8"/>
        <v>0.48374446089729617</v>
      </c>
      <c r="AC54" s="21">
        <f t="shared" si="8"/>
        <v>0.94598916797693466</v>
      </c>
      <c r="AD54" s="21">
        <f t="shared" si="8"/>
        <v>0.35181415337985178</v>
      </c>
      <c r="AE54" s="21">
        <f t="shared" si="8"/>
        <v>0.54509741691353852</v>
      </c>
      <c r="AF54" s="21">
        <f t="shared" si="8"/>
        <v>0.32992314870763334</v>
      </c>
      <c r="AG54" s="21">
        <f t="shared" si="8"/>
        <v>0.73540618932066737</v>
      </c>
      <c r="AH54" s="21" t="str">
        <f t="shared" si="8"/>
        <v>na</v>
      </c>
      <c r="AI54" s="21">
        <f t="shared" si="8"/>
        <v>0.15198101836620032</v>
      </c>
      <c r="AJ54" s="21" t="str">
        <f t="shared" si="8"/>
        <v>na</v>
      </c>
      <c r="AK54" s="21">
        <f t="shared" si="8"/>
        <v>0.22160360778535354</v>
      </c>
      <c r="AL54" s="52">
        <f t="shared" si="9"/>
        <v>0.47184090539527435</v>
      </c>
      <c r="AM54" s="21">
        <f t="shared" si="9"/>
        <v>1.8044128253733354</v>
      </c>
      <c r="AN54" s="21">
        <f t="shared" si="9"/>
        <v>0.24956874334956658</v>
      </c>
      <c r="AO54" s="21">
        <f t="shared" si="9"/>
        <v>0.59911725289226014</v>
      </c>
      <c r="AP54" s="21">
        <f t="shared" si="9"/>
        <v>0.21947707064880081</v>
      </c>
      <c r="AQ54" s="21">
        <f t="shared" si="9"/>
        <v>1.0904810915506435</v>
      </c>
      <c r="AR54" s="21" t="str">
        <f t="shared" si="9"/>
        <v>na</v>
      </c>
      <c r="AS54" s="21">
        <f t="shared" si="9"/>
        <v>4.6573864856326599E-2</v>
      </c>
      <c r="AT54" s="21" t="str">
        <f t="shared" si="9"/>
        <v>na</v>
      </c>
      <c r="AU54" s="53">
        <f t="shared" si="9"/>
        <v>9.9018702533560876E-2</v>
      </c>
    </row>
    <row r="55" spans="1:47" ht="16.5" x14ac:dyDescent="0.35">
      <c r="A55" s="1" t="s">
        <v>86</v>
      </c>
      <c r="B55" s="48"/>
      <c r="G55" s="49">
        <v>1</v>
      </c>
      <c r="H55" t="s">
        <v>245</v>
      </c>
      <c r="I55" t="s">
        <v>246</v>
      </c>
      <c r="J55" s="19">
        <v>37</v>
      </c>
      <c r="K55" s="34"/>
      <c r="L55" s="21">
        <v>3.3234371836425233E-2</v>
      </c>
      <c r="M55" s="61">
        <v>26.117000000000004</v>
      </c>
      <c r="N55" s="21">
        <v>0</v>
      </c>
      <c r="O55" s="21">
        <v>0</v>
      </c>
      <c r="P55" s="21">
        <f t="shared" si="6"/>
        <v>0.01</v>
      </c>
      <c r="Q55" s="21">
        <f t="shared" si="7"/>
        <v>0.01</v>
      </c>
      <c r="R55" s="25">
        <v>1</v>
      </c>
      <c r="S55" s="3">
        <v>0.25</v>
      </c>
      <c r="T55" s="3">
        <v>0</v>
      </c>
      <c r="U55" s="3">
        <v>0.25</v>
      </c>
      <c r="V55" s="3">
        <v>0.25</v>
      </c>
      <c r="W55" s="3">
        <v>1</v>
      </c>
      <c r="X55" s="3">
        <v>0</v>
      </c>
      <c r="Y55" s="3">
        <v>0</v>
      </c>
      <c r="Z55" s="3">
        <v>0</v>
      </c>
      <c r="AA55" s="3">
        <v>0</v>
      </c>
      <c r="AB55" s="52">
        <f t="shared" si="8"/>
        <v>-4.6051701859880909</v>
      </c>
      <c r="AC55" s="21">
        <f t="shared" si="8"/>
        <v>-2.2514165353719555</v>
      </c>
      <c r="AD55" s="21" t="str">
        <f t="shared" si="8"/>
        <v>na</v>
      </c>
      <c r="AE55" s="21">
        <f t="shared" si="8"/>
        <v>-3.4594937006934927</v>
      </c>
      <c r="AF55" s="21">
        <f t="shared" si="8"/>
        <v>-3.1408158044382901</v>
      </c>
      <c r="AG55" s="21">
        <f t="shared" si="8"/>
        <v>-7.0009497398042049</v>
      </c>
      <c r="AH55" s="21" t="str">
        <f t="shared" si="8"/>
        <v>na</v>
      </c>
      <c r="AI55" s="21" t="str">
        <f t="shared" si="8"/>
        <v>na</v>
      </c>
      <c r="AJ55" s="21" t="str">
        <f t="shared" si="8"/>
        <v>na</v>
      </c>
      <c r="AK55" s="21" t="str">
        <f t="shared" si="8"/>
        <v>na</v>
      </c>
      <c r="AL55" s="52">
        <f t="shared" si="9"/>
        <v>1</v>
      </c>
      <c r="AM55" s="21">
        <f t="shared" si="9"/>
        <v>0.23901234567901236</v>
      </c>
      <c r="AN55" s="21" t="str">
        <f t="shared" si="9"/>
        <v>na</v>
      </c>
      <c r="AO55" s="21">
        <f t="shared" si="9"/>
        <v>0.56433075550267697</v>
      </c>
      <c r="AP55" s="21">
        <f t="shared" si="9"/>
        <v>0.46515057965340822</v>
      </c>
      <c r="AQ55" s="21">
        <f t="shared" si="9"/>
        <v>2.3111202930511441</v>
      </c>
      <c r="AR55" s="21" t="str">
        <f t="shared" si="9"/>
        <v>na</v>
      </c>
      <c r="AS55" s="21" t="str">
        <f t="shared" si="9"/>
        <v>na</v>
      </c>
      <c r="AT55" s="21" t="str">
        <f t="shared" si="9"/>
        <v>na</v>
      </c>
      <c r="AU55" s="53" t="str">
        <f t="shared" si="9"/>
        <v>na</v>
      </c>
    </row>
    <row r="56" spans="1:47" ht="16.5" x14ac:dyDescent="0.35">
      <c r="A56" s="1" t="s">
        <v>87</v>
      </c>
      <c r="B56" s="48"/>
      <c r="C56">
        <v>1</v>
      </c>
      <c r="E56">
        <v>1</v>
      </c>
      <c r="F56">
        <v>1</v>
      </c>
      <c r="G56" s="49">
        <v>1</v>
      </c>
      <c r="H56" t="s">
        <v>245</v>
      </c>
      <c r="I56" t="s">
        <v>246</v>
      </c>
      <c r="J56" s="19">
        <v>3</v>
      </c>
      <c r="K56" s="34"/>
      <c r="L56" s="21">
        <v>66.386818798100677</v>
      </c>
      <c r="M56" s="61">
        <v>26.117000000000004</v>
      </c>
      <c r="N56" s="21">
        <v>8.8336635369110379</v>
      </c>
      <c r="O56" s="21">
        <v>3.6915929870924096</v>
      </c>
      <c r="P56" s="21">
        <f t="shared" si="6"/>
        <v>0.13306351617444528</v>
      </c>
      <c r="Q56" s="21">
        <f t="shared" si="7"/>
        <v>5.5607318650400923E-2</v>
      </c>
      <c r="R56" s="25">
        <v>1</v>
      </c>
      <c r="S56" s="3">
        <v>1</v>
      </c>
      <c r="T56" s="3">
        <v>0.125</v>
      </c>
      <c r="U56" s="3">
        <v>0.25</v>
      </c>
      <c r="V56" s="3">
        <v>1</v>
      </c>
      <c r="W56" s="3">
        <v>0.1</v>
      </c>
      <c r="X56" s="3">
        <v>0</v>
      </c>
      <c r="Y56" s="3">
        <v>0</v>
      </c>
      <c r="Z56" s="3">
        <v>0</v>
      </c>
      <c r="AA56" s="3">
        <v>0</v>
      </c>
      <c r="AB56" s="52">
        <f t="shared" si="8"/>
        <v>-2.0169286995369675</v>
      </c>
      <c r="AC56" s="21">
        <f t="shared" si="8"/>
        <v>-3.9442161235389586</v>
      </c>
      <c r="AD56" s="21">
        <f t="shared" si="8"/>
        <v>-0.73342861801344272</v>
      </c>
      <c r="AE56" s="21">
        <f t="shared" si="8"/>
        <v>-1.5151561937985025</v>
      </c>
      <c r="AF56" s="21">
        <f t="shared" si="8"/>
        <v>-5.5023387020140477</v>
      </c>
      <c r="AG56" s="21">
        <f t="shared" si="8"/>
        <v>-0.30662094741233265</v>
      </c>
      <c r="AH56" s="21" t="str">
        <f t="shared" si="8"/>
        <v>na</v>
      </c>
      <c r="AI56" s="21" t="str">
        <f t="shared" si="8"/>
        <v>na</v>
      </c>
      <c r="AJ56" s="21" t="str">
        <f t="shared" si="8"/>
        <v>na</v>
      </c>
      <c r="AK56" s="21" t="str">
        <f t="shared" si="8"/>
        <v>na</v>
      </c>
      <c r="AL56" s="52">
        <f t="shared" si="9"/>
        <v>0.17464088260553406</v>
      </c>
      <c r="AM56" s="21">
        <f t="shared" si="9"/>
        <v>0.6678612320480275</v>
      </c>
      <c r="AN56" s="21">
        <f t="shared" si="9"/>
        <v>2.3093009270153265E-2</v>
      </c>
      <c r="AO56" s="21">
        <f t="shared" si="9"/>
        <v>9.855522122243536E-2</v>
      </c>
      <c r="AP56" s="21">
        <f t="shared" si="9"/>
        <v>1.2997489244023517</v>
      </c>
      <c r="AQ56" s="21">
        <f t="shared" si="9"/>
        <v>4.0361608778601236E-3</v>
      </c>
      <c r="AR56" s="21" t="str">
        <f t="shared" si="9"/>
        <v>na</v>
      </c>
      <c r="AS56" s="21" t="str">
        <f t="shared" si="9"/>
        <v>na</v>
      </c>
      <c r="AT56" s="21" t="str">
        <f t="shared" si="9"/>
        <v>na</v>
      </c>
      <c r="AU56" s="53" t="str">
        <f t="shared" si="9"/>
        <v>na</v>
      </c>
    </row>
    <row r="57" spans="1:47" ht="16.5" x14ac:dyDescent="0.35">
      <c r="A57" s="1" t="s">
        <v>236</v>
      </c>
      <c r="B57" s="48">
        <v>1</v>
      </c>
      <c r="C57">
        <v>1</v>
      </c>
      <c r="G57" s="49"/>
      <c r="H57" t="s">
        <v>245</v>
      </c>
      <c r="I57" t="s">
        <v>246</v>
      </c>
      <c r="J57" s="19">
        <v>45</v>
      </c>
      <c r="K57" s="34"/>
      <c r="L57" s="21">
        <v>3.1625457084431297</v>
      </c>
      <c r="M57" s="61">
        <v>26.117000000000004</v>
      </c>
      <c r="N57" s="21">
        <v>0</v>
      </c>
      <c r="O57" s="21">
        <v>0</v>
      </c>
      <c r="P57" s="21">
        <f t="shared" si="6"/>
        <v>0.01</v>
      </c>
      <c r="Q57" s="21">
        <f t="shared" si="7"/>
        <v>0.01</v>
      </c>
      <c r="R57" s="25">
        <v>1</v>
      </c>
      <c r="S57" s="3">
        <v>0.25</v>
      </c>
      <c r="T57" s="3">
        <v>0.25</v>
      </c>
      <c r="U57" s="3">
        <v>0.375</v>
      </c>
      <c r="V57" s="3">
        <v>0.1</v>
      </c>
      <c r="W57" s="3">
        <v>1</v>
      </c>
      <c r="X57" s="3">
        <v>0</v>
      </c>
      <c r="Y57" s="3">
        <v>0.25</v>
      </c>
      <c r="Z57" s="3">
        <v>0</v>
      </c>
      <c r="AA57" s="3">
        <v>0.25</v>
      </c>
      <c r="AB57" s="52">
        <f t="shared" si="8"/>
        <v>-4.6051701859880909</v>
      </c>
      <c r="AC57" s="21">
        <f t="shared" si="8"/>
        <v>-2.2514165353719555</v>
      </c>
      <c r="AD57" s="21">
        <f t="shared" si="8"/>
        <v>-3.3492146807186116</v>
      </c>
      <c r="AE57" s="21">
        <f t="shared" si="8"/>
        <v>-5.1892405510402382</v>
      </c>
      <c r="AF57" s="21">
        <f t="shared" si="8"/>
        <v>-1.2563263217753162</v>
      </c>
      <c r="AG57" s="21">
        <f t="shared" si="8"/>
        <v>-7.0009497398042049</v>
      </c>
      <c r="AH57" s="21" t="str">
        <f t="shared" si="8"/>
        <v>na</v>
      </c>
      <c r="AI57" s="21">
        <f t="shared" si="8"/>
        <v>-1.4468350775901282</v>
      </c>
      <c r="AJ57" s="21" t="str">
        <f t="shared" si="8"/>
        <v>na</v>
      </c>
      <c r="AK57" s="21">
        <f t="shared" si="8"/>
        <v>-2.1096310349219185</v>
      </c>
      <c r="AL57" s="52">
        <f t="shared" si="9"/>
        <v>1</v>
      </c>
      <c r="AM57" s="21">
        <f t="shared" si="9"/>
        <v>0.23901234567901236</v>
      </c>
      <c r="AN57" s="21">
        <f t="shared" si="9"/>
        <v>0.52892561983471076</v>
      </c>
      <c r="AO57" s="21">
        <f t="shared" si="9"/>
        <v>1.2697441998810231</v>
      </c>
      <c r="AP57" s="21">
        <f t="shared" si="9"/>
        <v>7.4424092744545325E-2</v>
      </c>
      <c r="AQ57" s="21">
        <f t="shared" si="9"/>
        <v>2.3111202930511441</v>
      </c>
      <c r="AR57" s="21" t="str">
        <f t="shared" si="9"/>
        <v>na</v>
      </c>
      <c r="AS57" s="21">
        <f t="shared" si="9"/>
        <v>9.8706713054711459E-2</v>
      </c>
      <c r="AT57" s="21" t="str">
        <f t="shared" si="9"/>
        <v>na</v>
      </c>
      <c r="AU57" s="53">
        <f t="shared" si="9"/>
        <v>0.20985612184388749</v>
      </c>
    </row>
    <row r="58" spans="1:47" ht="16.5" x14ac:dyDescent="0.35">
      <c r="A58" s="1" t="s">
        <v>63</v>
      </c>
      <c r="B58" s="48"/>
      <c r="C58">
        <v>1</v>
      </c>
      <c r="E58">
        <v>1</v>
      </c>
      <c r="G58" s="49">
        <v>1</v>
      </c>
      <c r="H58" t="s">
        <v>245</v>
      </c>
      <c r="I58" t="s">
        <v>246</v>
      </c>
      <c r="J58" s="19">
        <v>6</v>
      </c>
      <c r="K58" s="34"/>
      <c r="L58" s="21">
        <v>55.499002115280106</v>
      </c>
      <c r="M58" s="61">
        <v>26.117000000000004</v>
      </c>
      <c r="N58" s="21">
        <v>2.220174501424498</v>
      </c>
      <c r="O58" s="21">
        <v>3.1816837896450543</v>
      </c>
      <c r="P58" s="21">
        <f t="shared" si="6"/>
        <v>4.0003863435469494E-2</v>
      </c>
      <c r="Q58" s="21">
        <f t="shared" si="7"/>
        <v>5.7328666613432062E-2</v>
      </c>
      <c r="R58" s="25">
        <v>1</v>
      </c>
      <c r="S58" s="3">
        <v>0</v>
      </c>
      <c r="T58" s="3">
        <v>0.25</v>
      </c>
      <c r="U58" s="3">
        <v>0.25</v>
      </c>
      <c r="V58" s="3">
        <v>0.15</v>
      </c>
      <c r="W58" s="3">
        <v>1</v>
      </c>
      <c r="X58" s="3">
        <v>0</v>
      </c>
      <c r="Y58" s="3">
        <v>1</v>
      </c>
      <c r="Z58" s="3">
        <v>0</v>
      </c>
      <c r="AA58" s="3">
        <v>0.25</v>
      </c>
      <c r="AB58" s="52">
        <f t="shared" si="8"/>
        <v>-3.2187792436455798</v>
      </c>
      <c r="AC58" s="21" t="str">
        <f t="shared" si="8"/>
        <v>na</v>
      </c>
      <c r="AD58" s="21">
        <f t="shared" si="8"/>
        <v>-2.3409303590149673</v>
      </c>
      <c r="AE58" s="21">
        <f t="shared" si="8"/>
        <v>-2.4180097732752159</v>
      </c>
      <c r="AF58" s="21">
        <f t="shared" si="8"/>
        <v>-1.3171620997026197</v>
      </c>
      <c r="AG58" s="21">
        <f t="shared" si="8"/>
        <v>-4.893307043646784</v>
      </c>
      <c r="AH58" s="21" t="str">
        <f t="shared" si="8"/>
        <v>na</v>
      </c>
      <c r="AI58" s="21">
        <f t="shared" si="8"/>
        <v>-4.0450559077231807</v>
      </c>
      <c r="AJ58" s="21" t="str">
        <f t="shared" si="8"/>
        <v>na</v>
      </c>
      <c r="AK58" s="21">
        <f t="shared" si="8"/>
        <v>-1.4745245697147347</v>
      </c>
      <c r="AL58" s="52">
        <f t="shared" si="9"/>
        <v>2.0537132712027191</v>
      </c>
      <c r="AM58" s="21" t="str">
        <f t="shared" si="9"/>
        <v>na</v>
      </c>
      <c r="AN58" s="21">
        <f t="shared" si="9"/>
        <v>1.0862615649336695</v>
      </c>
      <c r="AO58" s="21">
        <f t="shared" si="9"/>
        <v>1.1589735619237045</v>
      </c>
      <c r="AP58" s="21">
        <f t="shared" si="9"/>
        <v>0.34390293067506306</v>
      </c>
      <c r="AQ58" s="21">
        <f t="shared" si="9"/>
        <v>4.7463784171850518</v>
      </c>
      <c r="AR58" s="21" t="str">
        <f t="shared" si="9"/>
        <v>na</v>
      </c>
      <c r="AS58" s="21">
        <f t="shared" si="9"/>
        <v>3.2434445849161531</v>
      </c>
      <c r="AT58" s="21" t="str">
        <f t="shared" si="9"/>
        <v>na</v>
      </c>
      <c r="AU58" s="53">
        <f t="shared" si="9"/>
        <v>0.43098430247392655</v>
      </c>
    </row>
    <row r="59" spans="1:47" ht="16.5" x14ac:dyDescent="0.35">
      <c r="A59" s="1" t="s">
        <v>64</v>
      </c>
      <c r="B59" s="48">
        <v>1</v>
      </c>
      <c r="D59">
        <v>1</v>
      </c>
      <c r="F59">
        <v>1</v>
      </c>
      <c r="G59" s="49"/>
      <c r="H59" t="s">
        <v>245</v>
      </c>
      <c r="I59" t="s">
        <v>246</v>
      </c>
      <c r="J59" s="19">
        <v>18</v>
      </c>
      <c r="K59" s="34"/>
      <c r="L59" s="21">
        <v>8.424809913703962</v>
      </c>
      <c r="M59" s="61">
        <v>26.117000000000004</v>
      </c>
      <c r="N59" s="21">
        <v>2.5530181623931623</v>
      </c>
      <c r="O59" s="21">
        <v>5.4848822790273157</v>
      </c>
      <c r="P59" s="21">
        <f t="shared" si="6"/>
        <v>0.30303569914857931</v>
      </c>
      <c r="Q59" s="21">
        <f t="shared" si="7"/>
        <v>0.65103929171214869</v>
      </c>
      <c r="R59" s="25">
        <v>1</v>
      </c>
      <c r="S59">
        <v>0.25</v>
      </c>
      <c r="T59">
        <v>0</v>
      </c>
      <c r="U59">
        <v>0.25</v>
      </c>
      <c r="V59">
        <v>0.375</v>
      </c>
      <c r="W59">
        <v>1</v>
      </c>
      <c r="X59">
        <v>0</v>
      </c>
      <c r="Y59">
        <v>1</v>
      </c>
      <c r="Z59">
        <v>0</v>
      </c>
      <c r="AA59">
        <v>0</v>
      </c>
      <c r="AB59" s="52">
        <f t="shared" si="8"/>
        <v>-1.193904661440669</v>
      </c>
      <c r="AC59" s="21">
        <f t="shared" si="8"/>
        <v>-0.5836867233709937</v>
      </c>
      <c r="AD59" s="21" t="str">
        <f t="shared" si="8"/>
        <v>na</v>
      </c>
      <c r="AE59" s="21">
        <f t="shared" si="8"/>
        <v>-0.89688447737494159</v>
      </c>
      <c r="AF59" s="21">
        <f t="shared" si="8"/>
        <v>-1.2213993657785407</v>
      </c>
      <c r="AG59" s="21">
        <f t="shared" si="8"/>
        <v>-1.8150179453293485</v>
      </c>
      <c r="AH59" s="21" t="str">
        <f t="shared" si="8"/>
        <v>na</v>
      </c>
      <c r="AI59" s="21">
        <f t="shared" si="8"/>
        <v>-1.5003859346840591</v>
      </c>
      <c r="AJ59" s="21" t="str">
        <f t="shared" si="8"/>
        <v>na</v>
      </c>
      <c r="AK59" s="21" t="str">
        <f t="shared" si="8"/>
        <v>na</v>
      </c>
      <c r="AL59" s="52">
        <f t="shared" si="9"/>
        <v>4.6155856326676767</v>
      </c>
      <c r="AM59" s="21">
        <f t="shared" si="9"/>
        <v>1.1031819487462498</v>
      </c>
      <c r="AN59" s="21" t="str">
        <f t="shared" si="9"/>
        <v>na</v>
      </c>
      <c r="AO59" s="21">
        <f t="shared" si="9"/>
        <v>2.6047169271706512</v>
      </c>
      <c r="AP59" s="21">
        <f t="shared" si="9"/>
        <v>4.8306202480694536</v>
      </c>
      <c r="AQ59" s="21">
        <f t="shared" si="9"/>
        <v>10.667173619973571</v>
      </c>
      <c r="AR59" s="21" t="str">
        <f t="shared" si="9"/>
        <v>na</v>
      </c>
      <c r="AS59" s="21">
        <f t="shared" si="9"/>
        <v>7.2894285859708354</v>
      </c>
      <c r="AT59" s="21" t="str">
        <f t="shared" si="9"/>
        <v>na</v>
      </c>
      <c r="AU59" s="53" t="str">
        <f t="shared" si="9"/>
        <v>na</v>
      </c>
    </row>
    <row r="60" spans="1:47" ht="16.5" x14ac:dyDescent="0.35">
      <c r="A60" s="1" t="s">
        <v>110</v>
      </c>
      <c r="B60" s="48">
        <v>1</v>
      </c>
      <c r="C60">
        <v>1</v>
      </c>
      <c r="D60">
        <v>1</v>
      </c>
      <c r="F60">
        <v>1</v>
      </c>
      <c r="G60" s="49"/>
      <c r="H60" t="s">
        <v>245</v>
      </c>
      <c r="I60" t="s">
        <v>246</v>
      </c>
      <c r="J60" s="19">
        <v>3</v>
      </c>
      <c r="K60" s="34"/>
      <c r="L60" s="21">
        <v>795.87995943570104</v>
      </c>
      <c r="M60" s="61">
        <v>26.117000000000004</v>
      </c>
      <c r="N60" s="21">
        <v>12.36880943066201</v>
      </c>
      <c r="O60" s="21">
        <v>24.521953544422811</v>
      </c>
      <c r="P60" s="21">
        <f t="shared" si="6"/>
        <v>1.5541048978581905E-2</v>
      </c>
      <c r="Q60" s="21">
        <f t="shared" si="7"/>
        <v>3.0811120764756401E-2</v>
      </c>
      <c r="R60" s="23">
        <v>1</v>
      </c>
      <c r="S60" s="3">
        <v>0.125</v>
      </c>
      <c r="T60">
        <v>0.25</v>
      </c>
      <c r="U60">
        <v>0.375</v>
      </c>
      <c r="V60">
        <v>0.25</v>
      </c>
      <c r="W60">
        <v>1</v>
      </c>
      <c r="X60">
        <v>0</v>
      </c>
      <c r="Y60">
        <v>1</v>
      </c>
      <c r="Z60">
        <v>1</v>
      </c>
      <c r="AA60">
        <v>1</v>
      </c>
      <c r="AB60" s="52">
        <f t="shared" si="8"/>
        <v>-4.1642704344815353</v>
      </c>
      <c r="AC60" s="21">
        <f t="shared" si="8"/>
        <v>-1.0179327728732641</v>
      </c>
      <c r="AD60" s="21">
        <f t="shared" si="8"/>
        <v>-3.0285603159865713</v>
      </c>
      <c r="AE60" s="21">
        <f t="shared" si="8"/>
        <v>-4.6924218066596808</v>
      </c>
      <c r="AF60" s="21">
        <f t="shared" si="8"/>
        <v>-2.8401135824187618</v>
      </c>
      <c r="AG60" s="21">
        <f t="shared" si="8"/>
        <v>-6.3306776595277032</v>
      </c>
      <c r="AH60" s="21" t="str">
        <f t="shared" si="8"/>
        <v>na</v>
      </c>
      <c r="AI60" s="21">
        <f t="shared" si="8"/>
        <v>-5.2332593965898218</v>
      </c>
      <c r="AJ60" s="21">
        <f t="shared" si="8"/>
        <v>-5.6785505924748216</v>
      </c>
      <c r="AK60" s="21">
        <f t="shared" si="8"/>
        <v>-7.6306184497762208</v>
      </c>
      <c r="AL60" s="52">
        <f t="shared" si="9"/>
        <v>3.9305591306984082</v>
      </c>
      <c r="AM60" s="21">
        <f t="shared" si="9"/>
        <v>0.23486303941457154</v>
      </c>
      <c r="AN60" s="21">
        <f t="shared" si="9"/>
        <v>2.0789734245016374</v>
      </c>
      <c r="AO60" s="21">
        <f t="shared" si="9"/>
        <v>4.9908046584936994</v>
      </c>
      <c r="AP60" s="21">
        <f t="shared" si="9"/>
        <v>1.8283018580063608</v>
      </c>
      <c r="AQ60" s="21">
        <f t="shared" si="9"/>
        <v>9.0839949699945546</v>
      </c>
      <c r="AR60" s="21" t="str">
        <f t="shared" si="9"/>
        <v>na</v>
      </c>
      <c r="AS60" s="21">
        <f t="shared" si="9"/>
        <v>6.2075611561347817</v>
      </c>
      <c r="AT60" s="21">
        <f t="shared" si="9"/>
        <v>7.3088909455135695</v>
      </c>
      <c r="AU60" s="53">
        <f t="shared" si="9"/>
        <v>13.197630333543195</v>
      </c>
    </row>
    <row r="61" spans="1:47" ht="16.5" x14ac:dyDescent="0.35">
      <c r="A61" s="1" t="s">
        <v>88</v>
      </c>
      <c r="B61" s="48"/>
      <c r="E61">
        <v>1</v>
      </c>
      <c r="G61" s="49">
        <v>1</v>
      </c>
      <c r="H61" t="s">
        <v>245</v>
      </c>
      <c r="I61" t="s">
        <v>246</v>
      </c>
      <c r="J61" s="19">
        <v>5</v>
      </c>
      <c r="K61" s="34"/>
      <c r="L61" s="21">
        <v>3.7054022800785615</v>
      </c>
      <c r="M61" s="61">
        <v>26.117000000000004</v>
      </c>
      <c r="N61" s="21">
        <v>1.4722772561518345</v>
      </c>
      <c r="O61" s="21">
        <v>0.61227239407944334</v>
      </c>
      <c r="P61" s="21">
        <f t="shared" si="6"/>
        <v>0.39733263620721349</v>
      </c>
      <c r="Q61" s="21">
        <f t="shared" si="7"/>
        <v>0.16523776578084848</v>
      </c>
      <c r="R61" s="25">
        <v>1</v>
      </c>
      <c r="S61" s="3">
        <v>0</v>
      </c>
      <c r="T61" s="3">
        <v>0</v>
      </c>
      <c r="U61" s="3">
        <v>0.25</v>
      </c>
      <c r="V61" s="3">
        <v>0.1</v>
      </c>
      <c r="W61" s="3">
        <v>1</v>
      </c>
      <c r="X61" s="3">
        <v>0</v>
      </c>
      <c r="Y61" s="3">
        <v>0.25</v>
      </c>
      <c r="Z61" s="3">
        <v>0</v>
      </c>
      <c r="AA61" s="3">
        <v>0</v>
      </c>
      <c r="AB61" s="52">
        <f t="shared" si="8"/>
        <v>-0.92298147453853741</v>
      </c>
      <c r="AC61" s="21" t="str">
        <f t="shared" si="8"/>
        <v>na</v>
      </c>
      <c r="AD61" s="21" t="str">
        <f t="shared" si="8"/>
        <v>na</v>
      </c>
      <c r="AE61" s="21">
        <f t="shared" si="8"/>
        <v>-0.69336169306797446</v>
      </c>
      <c r="AF61" s="21">
        <f t="shared" si="8"/>
        <v>-0.25179654044098276</v>
      </c>
      <c r="AG61" s="21">
        <f t="shared" si="8"/>
        <v>-1.4031505141059699</v>
      </c>
      <c r="AH61" s="21" t="str">
        <f t="shared" si="8"/>
        <v>na</v>
      </c>
      <c r="AI61" s="21">
        <f t="shared" si="8"/>
        <v>-0.2899788540695788</v>
      </c>
      <c r="AJ61" s="21" t="str">
        <f t="shared" si="8"/>
        <v>na</v>
      </c>
      <c r="AK61" s="21" t="str">
        <f t="shared" si="8"/>
        <v>na</v>
      </c>
      <c r="AL61" s="52">
        <f t="shared" si="9"/>
        <v>0.17294585227217366</v>
      </c>
      <c r="AM61" s="21" t="str">
        <f t="shared" si="9"/>
        <v>na</v>
      </c>
      <c r="AN61" s="21" t="str">
        <f t="shared" si="9"/>
        <v>na</v>
      </c>
      <c r="AO61" s="21">
        <f t="shared" si="9"/>
        <v>9.7598663473810132E-2</v>
      </c>
      <c r="AP61" s="21">
        <f t="shared" si="9"/>
        <v>1.2871338149288689E-2</v>
      </c>
      <c r="AQ61" s="21">
        <f t="shared" si="9"/>
        <v>0.39969866878524585</v>
      </c>
      <c r="AR61" s="21" t="str">
        <f t="shared" si="9"/>
        <v>na</v>
      </c>
      <c r="AS61" s="21">
        <f t="shared" si="9"/>
        <v>1.7070916614231962E-2</v>
      </c>
      <c r="AT61" s="21" t="str">
        <f t="shared" si="9"/>
        <v>na</v>
      </c>
      <c r="AU61" s="53" t="str">
        <f t="shared" si="9"/>
        <v>na</v>
      </c>
    </row>
    <row r="62" spans="1:47" ht="16.5" x14ac:dyDescent="0.35">
      <c r="A62" s="1" t="s">
        <v>65</v>
      </c>
      <c r="B62" s="48">
        <v>1</v>
      </c>
      <c r="D62">
        <v>1</v>
      </c>
      <c r="E62">
        <v>1</v>
      </c>
      <c r="G62" s="49">
        <v>1</v>
      </c>
      <c r="H62" t="s">
        <v>245</v>
      </c>
      <c r="I62" t="s">
        <v>246</v>
      </c>
      <c r="J62" s="19">
        <v>29</v>
      </c>
      <c r="K62" s="34"/>
      <c r="L62" s="21">
        <v>2.42866209583037</v>
      </c>
      <c r="M62" s="61">
        <v>26.117000000000004</v>
      </c>
      <c r="N62" s="21">
        <v>0</v>
      </c>
      <c r="O62" s="21">
        <v>0</v>
      </c>
      <c r="P62" s="21">
        <f t="shared" si="6"/>
        <v>0.01</v>
      </c>
      <c r="Q62" s="21">
        <f t="shared" si="7"/>
        <v>0.01</v>
      </c>
      <c r="R62" s="25">
        <v>1</v>
      </c>
      <c r="S62">
        <v>0.125</v>
      </c>
      <c r="T62">
        <v>0</v>
      </c>
      <c r="U62">
        <v>1</v>
      </c>
      <c r="V62">
        <v>1</v>
      </c>
      <c r="W62">
        <v>1</v>
      </c>
      <c r="X62">
        <v>0</v>
      </c>
      <c r="Y62">
        <v>0</v>
      </c>
      <c r="Z62">
        <v>0</v>
      </c>
      <c r="AA62">
        <v>0</v>
      </c>
      <c r="AB62" s="52">
        <f t="shared" si="8"/>
        <v>-4.6051701859880909</v>
      </c>
      <c r="AC62" s="21">
        <f t="shared" si="8"/>
        <v>-1.1257082676859778</v>
      </c>
      <c r="AD62" s="21" t="str">
        <f t="shared" si="8"/>
        <v>na</v>
      </c>
      <c r="AE62" s="21">
        <f t="shared" si="8"/>
        <v>-13.837974802773971</v>
      </c>
      <c r="AF62" s="21">
        <f t="shared" si="8"/>
        <v>-12.56326321775316</v>
      </c>
      <c r="AG62" s="21">
        <f t="shared" si="8"/>
        <v>-7.0009497398042049</v>
      </c>
      <c r="AH62" s="21" t="str">
        <f t="shared" si="8"/>
        <v>na</v>
      </c>
      <c r="AI62" s="21" t="str">
        <f t="shared" si="8"/>
        <v>na</v>
      </c>
      <c r="AJ62" s="21" t="str">
        <f t="shared" si="8"/>
        <v>na</v>
      </c>
      <c r="AK62" s="21" t="str">
        <f t="shared" si="8"/>
        <v>na</v>
      </c>
      <c r="AL62" s="52">
        <f t="shared" si="9"/>
        <v>1</v>
      </c>
      <c r="AM62" s="21">
        <f t="shared" si="9"/>
        <v>5.975308641975309E-2</v>
      </c>
      <c r="AN62" s="21" t="str">
        <f t="shared" si="9"/>
        <v>na</v>
      </c>
      <c r="AO62" s="21">
        <f t="shared" si="9"/>
        <v>9.0292920880428316</v>
      </c>
      <c r="AP62" s="21">
        <f t="shared" si="9"/>
        <v>7.4424092744545316</v>
      </c>
      <c r="AQ62" s="21">
        <f t="shared" si="9"/>
        <v>2.3111202930511441</v>
      </c>
      <c r="AR62" s="21" t="str">
        <f t="shared" si="9"/>
        <v>na</v>
      </c>
      <c r="AS62" s="21" t="str">
        <f t="shared" si="9"/>
        <v>na</v>
      </c>
      <c r="AT62" s="21" t="str">
        <f t="shared" si="9"/>
        <v>na</v>
      </c>
      <c r="AU62" s="53" t="str">
        <f t="shared" si="9"/>
        <v>na</v>
      </c>
    </row>
    <row r="63" spans="1:47" ht="16.5" x14ac:dyDescent="0.35">
      <c r="A63" s="1" t="s">
        <v>111</v>
      </c>
      <c r="B63" s="48"/>
      <c r="D63">
        <v>1</v>
      </c>
      <c r="E63">
        <v>1</v>
      </c>
      <c r="G63" s="49">
        <v>1</v>
      </c>
      <c r="H63" t="s">
        <v>245</v>
      </c>
      <c r="I63" t="s">
        <v>246</v>
      </c>
      <c r="J63" s="19">
        <v>4</v>
      </c>
      <c r="K63" s="34"/>
      <c r="L63" s="21">
        <v>3.1966769627086937</v>
      </c>
      <c r="M63" s="61">
        <v>26.117000000000004</v>
      </c>
      <c r="N63" s="21">
        <v>3.4720441595441494</v>
      </c>
      <c r="O63" s="21">
        <v>4.5685369874569037</v>
      </c>
      <c r="P63" s="21">
        <f t="shared" si="6"/>
        <v>1.0861417027894256</v>
      </c>
      <c r="Q63" s="21">
        <f t="shared" si="7"/>
        <v>1.4291519101716703</v>
      </c>
      <c r="R63" s="23">
        <v>0</v>
      </c>
      <c r="S63" s="12">
        <v>0.25</v>
      </c>
      <c r="T63" s="12">
        <v>0</v>
      </c>
      <c r="U63" s="12">
        <v>0.125</v>
      </c>
      <c r="V63" s="12">
        <v>0.05</v>
      </c>
      <c r="W63" s="12">
        <v>1</v>
      </c>
      <c r="X63" s="12">
        <v>0</v>
      </c>
      <c r="Y63">
        <v>1</v>
      </c>
      <c r="Z63">
        <v>0</v>
      </c>
      <c r="AA63">
        <v>0.125</v>
      </c>
      <c r="AB63" s="52" t="str">
        <f t="shared" si="8"/>
        <v>na</v>
      </c>
      <c r="AC63" s="21">
        <f t="shared" si="8"/>
        <v>4.0397717257177959E-2</v>
      </c>
      <c r="AD63" s="21" t="str">
        <f t="shared" si="8"/>
        <v>na</v>
      </c>
      <c r="AE63" s="21">
        <f t="shared" si="8"/>
        <v>3.1037270575636728E-2</v>
      </c>
      <c r="AF63" s="21">
        <f t="shared" si="8"/>
        <v>1.1271285151471265E-2</v>
      </c>
      <c r="AG63" s="21">
        <f t="shared" si="8"/>
        <v>0.12561975257661459</v>
      </c>
      <c r="AH63" s="21" t="str">
        <f t="shared" si="8"/>
        <v>na</v>
      </c>
      <c r="AI63" s="21">
        <f t="shared" si="8"/>
        <v>0.10384366191500291</v>
      </c>
      <c r="AJ63" s="21" t="str">
        <f t="shared" si="8"/>
        <v>na</v>
      </c>
      <c r="AK63" s="21">
        <f t="shared" si="8"/>
        <v>1.8926812681435586E-2</v>
      </c>
      <c r="AL63" s="52" t="str">
        <f t="shared" si="9"/>
        <v>na</v>
      </c>
      <c r="AM63" s="21">
        <f t="shared" si="9"/>
        <v>0.41381301385048519</v>
      </c>
      <c r="AN63" s="21" t="str">
        <f t="shared" si="9"/>
        <v>na</v>
      </c>
      <c r="AO63" s="21">
        <f t="shared" si="9"/>
        <v>0.24426291671216174</v>
      </c>
      <c r="AP63" s="21">
        <f t="shared" si="9"/>
        <v>3.2213459553956283E-2</v>
      </c>
      <c r="AQ63" s="21">
        <f t="shared" si="9"/>
        <v>4.0013483450888092</v>
      </c>
      <c r="AR63" s="21" t="str">
        <f t="shared" si="9"/>
        <v>na</v>
      </c>
      <c r="AS63" s="21">
        <f t="shared" si="9"/>
        <v>2.7343272030843466</v>
      </c>
      <c r="AT63" s="21" t="str">
        <f t="shared" si="9"/>
        <v>na</v>
      </c>
      <c r="AU63" s="53">
        <f t="shared" si="9"/>
        <v>9.083337725556162E-2</v>
      </c>
    </row>
    <row r="64" spans="1:47" ht="16.5" x14ac:dyDescent="0.35">
      <c r="A64" s="28" t="s">
        <v>18</v>
      </c>
      <c r="B64" s="48">
        <v>1</v>
      </c>
      <c r="C64">
        <v>1</v>
      </c>
      <c r="G64" s="49"/>
      <c r="H64" t="s">
        <v>245</v>
      </c>
      <c r="I64" t="s">
        <v>246</v>
      </c>
      <c r="J64" s="19">
        <v>31</v>
      </c>
      <c r="K64" s="34"/>
      <c r="L64" s="21">
        <v>75.151208046994952</v>
      </c>
      <c r="M64" s="61">
        <v>26.117000000000004</v>
      </c>
      <c r="N64" s="21">
        <v>0</v>
      </c>
      <c r="O64" s="21">
        <v>0</v>
      </c>
      <c r="P64" s="21">
        <f t="shared" si="6"/>
        <v>0.01</v>
      </c>
      <c r="Q64" s="21">
        <f t="shared" si="7"/>
        <v>0.01</v>
      </c>
      <c r="R64" s="25">
        <v>0</v>
      </c>
      <c r="S64" s="12">
        <v>0</v>
      </c>
      <c r="T64" s="12">
        <v>0</v>
      </c>
      <c r="U64" s="12">
        <v>0.125</v>
      </c>
      <c r="V64" s="12">
        <v>0.05</v>
      </c>
      <c r="W64" s="13">
        <v>1</v>
      </c>
      <c r="X64" s="13">
        <v>0</v>
      </c>
      <c r="Y64">
        <v>1</v>
      </c>
      <c r="Z64">
        <v>0</v>
      </c>
      <c r="AA64">
        <v>0</v>
      </c>
      <c r="AB64" s="52" t="str">
        <f t="shared" si="8"/>
        <v>na</v>
      </c>
      <c r="AC64" s="21" t="str">
        <f t="shared" si="8"/>
        <v>na</v>
      </c>
      <c r="AD64" s="21" t="str">
        <f t="shared" si="8"/>
        <v>na</v>
      </c>
      <c r="AE64" s="21">
        <f t="shared" si="8"/>
        <v>-1.7297468503467464</v>
      </c>
      <c r="AF64" s="21">
        <f t="shared" si="8"/>
        <v>-0.62816316088765811</v>
      </c>
      <c r="AG64" s="21">
        <f t="shared" si="8"/>
        <v>-7.0009497398042049</v>
      </c>
      <c r="AH64" s="21" t="str">
        <f t="shared" si="8"/>
        <v>na</v>
      </c>
      <c r="AI64" s="21">
        <f t="shared" si="8"/>
        <v>-5.7873403103605128</v>
      </c>
      <c r="AJ64" s="21" t="str">
        <f t="shared" si="8"/>
        <v>na</v>
      </c>
      <c r="AK64" s="21" t="str">
        <f t="shared" si="8"/>
        <v>na</v>
      </c>
      <c r="AL64" s="52" t="str">
        <f t="shared" si="9"/>
        <v>na</v>
      </c>
      <c r="AM64" s="21" t="str">
        <f t="shared" si="9"/>
        <v>na</v>
      </c>
      <c r="AN64" s="21" t="str">
        <f t="shared" si="9"/>
        <v>na</v>
      </c>
      <c r="AO64" s="21">
        <f t="shared" si="9"/>
        <v>0.14108268887566924</v>
      </c>
      <c r="AP64" s="21">
        <f t="shared" si="9"/>
        <v>1.8606023186136331E-2</v>
      </c>
      <c r="AQ64" s="21">
        <f t="shared" si="9"/>
        <v>2.3111202930511441</v>
      </c>
      <c r="AR64" s="21" t="str">
        <f t="shared" si="9"/>
        <v>na</v>
      </c>
      <c r="AS64" s="21">
        <f t="shared" si="9"/>
        <v>1.5793074088753833</v>
      </c>
      <c r="AT64" s="21" t="str">
        <f t="shared" si="9"/>
        <v>na</v>
      </c>
      <c r="AU64" s="53" t="str">
        <f t="shared" si="9"/>
        <v>na</v>
      </c>
    </row>
    <row r="65" spans="1:47" ht="16.5" x14ac:dyDescent="0.35">
      <c r="A65" s="28" t="s">
        <v>66</v>
      </c>
      <c r="B65" s="48">
        <v>1</v>
      </c>
      <c r="C65">
        <v>1</v>
      </c>
      <c r="E65">
        <v>1</v>
      </c>
      <c r="G65" s="49"/>
      <c r="H65" t="s">
        <v>245</v>
      </c>
      <c r="I65" t="s">
        <v>246</v>
      </c>
      <c r="J65" s="19">
        <v>29</v>
      </c>
      <c r="K65" s="34"/>
      <c r="L65" s="21">
        <v>0.44682856408222338</v>
      </c>
      <c r="M65" s="61">
        <v>26.117000000000004</v>
      </c>
      <c r="N65" s="21">
        <v>0</v>
      </c>
      <c r="O65" s="21">
        <v>0</v>
      </c>
      <c r="P65" s="21">
        <f t="shared" si="6"/>
        <v>0.01</v>
      </c>
      <c r="Q65" s="21">
        <f t="shared" si="7"/>
        <v>0.01</v>
      </c>
      <c r="R65" s="25">
        <v>1</v>
      </c>
      <c r="S65">
        <v>0.25</v>
      </c>
      <c r="T65">
        <v>1</v>
      </c>
      <c r="U65">
        <v>0.25</v>
      </c>
      <c r="V65">
        <v>1</v>
      </c>
      <c r="W65">
        <v>1</v>
      </c>
      <c r="X65">
        <v>0</v>
      </c>
      <c r="Y65">
        <v>0</v>
      </c>
      <c r="Z65">
        <v>0</v>
      </c>
      <c r="AA65">
        <v>0</v>
      </c>
      <c r="AB65" s="52">
        <f t="shared" si="8"/>
        <v>-4.6051701859880909</v>
      </c>
      <c r="AC65" s="21">
        <f t="shared" si="8"/>
        <v>-2.2514165353719555</v>
      </c>
      <c r="AD65" s="21">
        <f t="shared" si="8"/>
        <v>-13.396858722874446</v>
      </c>
      <c r="AE65" s="21">
        <f t="shared" si="8"/>
        <v>-3.4594937006934927</v>
      </c>
      <c r="AF65" s="21">
        <f t="shared" si="8"/>
        <v>-12.56326321775316</v>
      </c>
      <c r="AG65" s="21">
        <f t="shared" si="8"/>
        <v>-7.0009497398042049</v>
      </c>
      <c r="AH65" s="21" t="str">
        <f t="shared" si="8"/>
        <v>na</v>
      </c>
      <c r="AI65" s="21" t="str">
        <f t="shared" si="8"/>
        <v>na</v>
      </c>
      <c r="AJ65" s="21" t="str">
        <f t="shared" si="8"/>
        <v>na</v>
      </c>
      <c r="AK65" s="21" t="str">
        <f t="shared" si="8"/>
        <v>na</v>
      </c>
      <c r="AL65" s="52">
        <f t="shared" si="9"/>
        <v>1</v>
      </c>
      <c r="AM65" s="21">
        <f t="shared" si="9"/>
        <v>0.23901234567901236</v>
      </c>
      <c r="AN65" s="21">
        <f t="shared" si="9"/>
        <v>8.4628099173553721</v>
      </c>
      <c r="AO65" s="21">
        <f t="shared" si="9"/>
        <v>0.56433075550267697</v>
      </c>
      <c r="AP65" s="21">
        <f t="shared" si="9"/>
        <v>7.4424092744545316</v>
      </c>
      <c r="AQ65" s="21">
        <f t="shared" si="9"/>
        <v>2.3111202930511441</v>
      </c>
      <c r="AR65" s="21" t="str">
        <f t="shared" si="9"/>
        <v>na</v>
      </c>
      <c r="AS65" s="21" t="str">
        <f t="shared" si="9"/>
        <v>na</v>
      </c>
      <c r="AT65" s="21" t="str">
        <f t="shared" si="9"/>
        <v>na</v>
      </c>
      <c r="AU65" s="53" t="str">
        <f t="shared" si="9"/>
        <v>na</v>
      </c>
    </row>
    <row r="66" spans="1:47" ht="16.5" x14ac:dyDescent="0.35">
      <c r="A66" s="28" t="s">
        <v>19</v>
      </c>
      <c r="B66" s="48">
        <v>1</v>
      </c>
      <c r="C66">
        <v>1</v>
      </c>
      <c r="E66">
        <v>1</v>
      </c>
      <c r="G66" s="49"/>
      <c r="H66" t="s">
        <v>245</v>
      </c>
      <c r="I66" t="s">
        <v>246</v>
      </c>
      <c r="J66" s="19">
        <v>37</v>
      </c>
      <c r="K66" s="34"/>
      <c r="L66" s="21">
        <v>1199.1338105927287</v>
      </c>
      <c r="M66" s="61">
        <v>26.117000000000004</v>
      </c>
      <c r="N66" s="21">
        <v>0</v>
      </c>
      <c r="O66" s="21">
        <v>0</v>
      </c>
      <c r="P66" s="21">
        <f t="shared" si="6"/>
        <v>0.01</v>
      </c>
      <c r="Q66" s="21">
        <f t="shared" si="7"/>
        <v>0.01</v>
      </c>
      <c r="R66" s="25">
        <v>1</v>
      </c>
      <c r="S66">
        <v>0.375</v>
      </c>
      <c r="T66">
        <v>0.25</v>
      </c>
      <c r="U66">
        <v>0.25</v>
      </c>
      <c r="V66">
        <v>0.2</v>
      </c>
      <c r="W66">
        <v>1</v>
      </c>
      <c r="X66">
        <v>1</v>
      </c>
      <c r="Y66">
        <v>0.25</v>
      </c>
      <c r="Z66">
        <v>1</v>
      </c>
      <c r="AA66">
        <v>0</v>
      </c>
      <c r="AB66" s="52">
        <f t="shared" si="8"/>
        <v>-4.6051701859880909</v>
      </c>
      <c r="AC66" s="21">
        <f t="shared" si="8"/>
        <v>-3.3771248030579337</v>
      </c>
      <c r="AD66" s="21">
        <f t="shared" si="8"/>
        <v>-3.3492146807186116</v>
      </c>
      <c r="AE66" s="21">
        <f t="shared" si="8"/>
        <v>-3.4594937006934927</v>
      </c>
      <c r="AF66" s="21">
        <f t="shared" si="8"/>
        <v>-2.5126526435506324</v>
      </c>
      <c r="AG66" s="21">
        <f t="shared" si="8"/>
        <v>-7.0009497398042049</v>
      </c>
      <c r="AH66" s="21">
        <f t="shared" si="8"/>
        <v>-8.8927424281149339</v>
      </c>
      <c r="AI66" s="21">
        <f t="shared" si="8"/>
        <v>-1.4468350775901282</v>
      </c>
      <c r="AJ66" s="21">
        <f t="shared" si="8"/>
        <v>-6.2797775263473969</v>
      </c>
      <c r="AK66" s="21" t="str">
        <f t="shared" si="8"/>
        <v>na</v>
      </c>
      <c r="AL66" s="52">
        <f t="shared" si="9"/>
        <v>1</v>
      </c>
      <c r="AM66" s="21">
        <f t="shared" si="9"/>
        <v>0.53777777777777791</v>
      </c>
      <c r="AN66" s="21">
        <f t="shared" si="9"/>
        <v>0.52892561983471076</v>
      </c>
      <c r="AO66" s="21">
        <f t="shared" si="9"/>
        <v>0.56433075550267697</v>
      </c>
      <c r="AP66" s="21">
        <f t="shared" si="9"/>
        <v>0.2976963709781813</v>
      </c>
      <c r="AQ66" s="21">
        <f t="shared" si="9"/>
        <v>2.3111202930511441</v>
      </c>
      <c r="AR66" s="21">
        <f t="shared" si="9"/>
        <v>3.7288941736028529</v>
      </c>
      <c r="AS66" s="21">
        <f t="shared" si="9"/>
        <v>9.8706713054711459E-2</v>
      </c>
      <c r="AT66" s="21">
        <f t="shared" si="9"/>
        <v>1.8595041322314052</v>
      </c>
      <c r="AU66" s="53" t="str">
        <f t="shared" si="9"/>
        <v>na</v>
      </c>
    </row>
    <row r="67" spans="1:47" ht="16.5" x14ac:dyDescent="0.35">
      <c r="A67" s="28" t="s">
        <v>112</v>
      </c>
      <c r="B67" s="48"/>
      <c r="D67">
        <v>1</v>
      </c>
      <c r="E67">
        <v>1</v>
      </c>
      <c r="G67" s="49"/>
      <c r="H67" t="s">
        <v>245</v>
      </c>
      <c r="I67" t="s">
        <v>246</v>
      </c>
      <c r="J67" s="19">
        <v>3</v>
      </c>
      <c r="K67" s="34"/>
      <c r="L67" s="21">
        <v>11.395479596723039</v>
      </c>
      <c r="M67" s="61">
        <v>26.117000000000004</v>
      </c>
      <c r="N67" s="21">
        <v>22.130325729079939</v>
      </c>
      <c r="O67" s="21">
        <v>15.497692132078781</v>
      </c>
      <c r="P67" s="21">
        <f t="shared" si="6"/>
        <v>1.9420267081557396</v>
      </c>
      <c r="Q67" s="21">
        <f t="shared" si="7"/>
        <v>1.3599859488612838</v>
      </c>
      <c r="R67" s="23">
        <v>1</v>
      </c>
      <c r="S67">
        <v>0.25</v>
      </c>
      <c r="T67">
        <v>0</v>
      </c>
      <c r="U67">
        <v>0.25</v>
      </c>
      <c r="V67">
        <v>0.2</v>
      </c>
      <c r="W67">
        <v>1</v>
      </c>
      <c r="X67">
        <v>0</v>
      </c>
      <c r="Y67">
        <v>0</v>
      </c>
      <c r="Z67">
        <v>0</v>
      </c>
      <c r="AA67" s="3">
        <v>0</v>
      </c>
      <c r="AB67" s="52">
        <f t="shared" si="8"/>
        <v>0.66373212268689008</v>
      </c>
      <c r="AC67" s="21">
        <f t="shared" si="8"/>
        <v>0.32449125998025735</v>
      </c>
      <c r="AD67" s="21" t="str">
        <f t="shared" si="8"/>
        <v>na</v>
      </c>
      <c r="AE67" s="21">
        <f t="shared" si="8"/>
        <v>0.49860852143307838</v>
      </c>
      <c r="AF67" s="21">
        <f t="shared" si="8"/>
        <v>0.36214259306919777</v>
      </c>
      <c r="AG67" s="21">
        <f t="shared" si="8"/>
        <v>1.0090300779247883</v>
      </c>
      <c r="AH67" s="21" t="str">
        <f t="shared" si="8"/>
        <v>na</v>
      </c>
      <c r="AI67" s="21" t="str">
        <f t="shared" si="8"/>
        <v>na</v>
      </c>
      <c r="AJ67" s="21" t="str">
        <f t="shared" si="8"/>
        <v>na</v>
      </c>
      <c r="AK67" s="21" t="str">
        <f t="shared" si="8"/>
        <v>na</v>
      </c>
      <c r="AL67" s="52">
        <f t="shared" si="9"/>
        <v>0.49040901605561305</v>
      </c>
      <c r="AM67" s="21">
        <f t="shared" si="9"/>
        <v>0.11721380926958849</v>
      </c>
      <c r="AN67" s="21" t="str">
        <f t="shared" si="9"/>
        <v>na</v>
      </c>
      <c r="AO67" s="21">
        <f t="shared" si="9"/>
        <v>0.27675289053598856</v>
      </c>
      <c r="AP67" s="21">
        <f t="shared" si="9"/>
        <v>0.14599298437473665</v>
      </c>
      <c r="AQ67" s="21">
        <f t="shared" si="9"/>
        <v>1.1333942289013716</v>
      </c>
      <c r="AR67" s="21" t="str">
        <f t="shared" si="9"/>
        <v>na</v>
      </c>
      <c r="AS67" s="21" t="str">
        <f t="shared" si="9"/>
        <v>na</v>
      </c>
      <c r="AT67" s="21" t="str">
        <f t="shared" si="9"/>
        <v>na</v>
      </c>
      <c r="AU67" s="53" t="str">
        <f t="shared" si="9"/>
        <v>na</v>
      </c>
    </row>
    <row r="68" spans="1:47" ht="16.5" x14ac:dyDescent="0.35">
      <c r="A68" s="28" t="s">
        <v>67</v>
      </c>
      <c r="B68" s="48">
        <v>1</v>
      </c>
      <c r="C68">
        <v>1</v>
      </c>
      <c r="D68">
        <v>1</v>
      </c>
      <c r="E68">
        <v>1</v>
      </c>
      <c r="F68">
        <v>1</v>
      </c>
      <c r="G68" s="49">
        <v>1</v>
      </c>
      <c r="H68" t="s">
        <v>245</v>
      </c>
      <c r="I68" t="s">
        <v>246</v>
      </c>
      <c r="J68" s="19">
        <v>2</v>
      </c>
      <c r="K68" s="34"/>
      <c r="L68" s="21">
        <v>472.38528301858821</v>
      </c>
      <c r="M68" s="61">
        <v>26.117000000000004</v>
      </c>
      <c r="N68" s="21">
        <v>63.750734084825702</v>
      </c>
      <c r="O68" s="21">
        <v>36.516818255447056</v>
      </c>
      <c r="P68" s="21">
        <f t="shared" si="6"/>
        <v>0.13495495388309361</v>
      </c>
      <c r="Q68" s="21">
        <f t="shared" si="7"/>
        <v>7.730303963345557E-2</v>
      </c>
      <c r="R68" s="25">
        <v>0</v>
      </c>
      <c r="S68" s="12">
        <v>0.25</v>
      </c>
      <c r="T68" s="12">
        <v>0.25</v>
      </c>
      <c r="U68" s="12">
        <v>0.25</v>
      </c>
      <c r="V68" s="12">
        <v>0.1</v>
      </c>
      <c r="W68" s="12">
        <v>0.25</v>
      </c>
      <c r="X68" s="12">
        <v>0</v>
      </c>
      <c r="Y68">
        <v>0</v>
      </c>
      <c r="Z68">
        <v>0.25</v>
      </c>
      <c r="AA68">
        <v>1</v>
      </c>
      <c r="AB68" s="52" t="str">
        <f t="shared" si="8"/>
        <v>na</v>
      </c>
      <c r="AC68" s="21">
        <f t="shared" si="8"/>
        <v>-0.97915362412541629</v>
      </c>
      <c r="AD68" s="21">
        <f t="shared" si="8"/>
        <v>-1.4565921681204541</v>
      </c>
      <c r="AE68" s="21">
        <f t="shared" si="8"/>
        <v>-1.5045531297536885</v>
      </c>
      <c r="AF68" s="21">
        <f t="shared" si="8"/>
        <v>-0.54638333321435983</v>
      </c>
      <c r="AG68" s="21">
        <f t="shared" si="8"/>
        <v>-0.76118803454962025</v>
      </c>
      <c r="AH68" s="21" t="str">
        <f t="shared" si="8"/>
        <v>na</v>
      </c>
      <c r="AI68" s="21" t="str">
        <f t="shared" si="8"/>
        <v>na</v>
      </c>
      <c r="AJ68" s="21">
        <f t="shared" si="8"/>
        <v>-0.68277757880646284</v>
      </c>
      <c r="AK68" s="21">
        <f t="shared" si="8"/>
        <v>-3.6699612727504172</v>
      </c>
      <c r="AL68" s="52" t="str">
        <f t="shared" si="9"/>
        <v>na</v>
      </c>
      <c r="AM68" s="21">
        <f t="shared" si="9"/>
        <v>7.8421620833482558E-2</v>
      </c>
      <c r="AN68" s="21">
        <f t="shared" si="9"/>
        <v>0.17354419199541254</v>
      </c>
      <c r="AO68" s="21">
        <f t="shared" si="9"/>
        <v>0.18516086441885324</v>
      </c>
      <c r="AP68" s="21">
        <f t="shared" si="9"/>
        <v>2.4419064904399927E-2</v>
      </c>
      <c r="AQ68" s="21">
        <f t="shared" si="9"/>
        <v>4.7393419889915224E-2</v>
      </c>
      <c r="AR68" s="21" t="str">
        <f t="shared" si="9"/>
        <v>na</v>
      </c>
      <c r="AS68" s="21" t="str">
        <f t="shared" si="9"/>
        <v>na</v>
      </c>
      <c r="AT68" s="21">
        <f t="shared" si="9"/>
        <v>3.8132268748992018E-2</v>
      </c>
      <c r="AU68" s="53">
        <f t="shared" si="9"/>
        <v>1.101684160795821</v>
      </c>
    </row>
    <row r="69" spans="1:47" ht="16.5" x14ac:dyDescent="0.35">
      <c r="A69" s="28" t="s">
        <v>20</v>
      </c>
      <c r="B69" s="48"/>
      <c r="C69">
        <v>1</v>
      </c>
      <c r="E69">
        <v>1</v>
      </c>
      <c r="G69" s="49">
        <v>1</v>
      </c>
      <c r="H69" t="s">
        <v>245</v>
      </c>
      <c r="I69" t="s">
        <v>246</v>
      </c>
      <c r="J69" s="19">
        <v>3</v>
      </c>
      <c r="K69" s="34"/>
      <c r="L69" s="21">
        <v>10.445287720937277</v>
      </c>
      <c r="M69" s="61">
        <v>26.117000000000004</v>
      </c>
      <c r="N69" s="21">
        <v>0</v>
      </c>
      <c r="O69" s="21">
        <v>0</v>
      </c>
      <c r="P69" s="21">
        <f t="shared" si="6"/>
        <v>0.01</v>
      </c>
      <c r="Q69" s="21">
        <f t="shared" si="7"/>
        <v>0.01</v>
      </c>
      <c r="R69" s="25">
        <v>0</v>
      </c>
      <c r="S69" s="12">
        <v>0.25</v>
      </c>
      <c r="T69" s="12">
        <v>0</v>
      </c>
      <c r="U69" s="12">
        <v>0.125</v>
      </c>
      <c r="V69" s="12">
        <v>0.05</v>
      </c>
      <c r="W69" s="13">
        <v>0.25</v>
      </c>
      <c r="X69" s="13">
        <v>0</v>
      </c>
      <c r="Y69">
        <v>0</v>
      </c>
      <c r="Z69">
        <v>0.25</v>
      </c>
      <c r="AA69">
        <v>0.25</v>
      </c>
      <c r="AB69" s="52" t="str">
        <f t="shared" si="8"/>
        <v>na</v>
      </c>
      <c r="AC69" s="21">
        <f t="shared" si="8"/>
        <v>-2.2514165353719555</v>
      </c>
      <c r="AD69" s="21" t="str">
        <f t="shared" si="8"/>
        <v>na</v>
      </c>
      <c r="AE69" s="21">
        <f t="shared" si="8"/>
        <v>-1.7297468503467464</v>
      </c>
      <c r="AF69" s="21">
        <f t="shared" si="8"/>
        <v>-0.62816316088765811</v>
      </c>
      <c r="AG69" s="21">
        <f t="shared" si="8"/>
        <v>-1.7502374349510512</v>
      </c>
      <c r="AH69" s="21" t="str">
        <f t="shared" si="8"/>
        <v>na</v>
      </c>
      <c r="AI69" s="21" t="str">
        <f t="shared" si="8"/>
        <v>na</v>
      </c>
      <c r="AJ69" s="21">
        <f t="shared" si="8"/>
        <v>-1.5699443815868492</v>
      </c>
      <c r="AK69" s="21">
        <f t="shared" si="8"/>
        <v>-2.1096310349219185</v>
      </c>
      <c r="AL69" s="52" t="str">
        <f t="shared" si="9"/>
        <v>na</v>
      </c>
      <c r="AM69" s="21">
        <f t="shared" si="9"/>
        <v>0.23901234567901236</v>
      </c>
      <c r="AN69" s="21" t="str">
        <f t="shared" si="9"/>
        <v>na</v>
      </c>
      <c r="AO69" s="21">
        <f t="shared" si="9"/>
        <v>0.14108268887566924</v>
      </c>
      <c r="AP69" s="21">
        <f t="shared" si="9"/>
        <v>1.8606023186136331E-2</v>
      </c>
      <c r="AQ69" s="21">
        <f t="shared" si="9"/>
        <v>0.14444501831569651</v>
      </c>
      <c r="AR69" s="21" t="str">
        <f t="shared" si="9"/>
        <v>na</v>
      </c>
      <c r="AS69" s="21" t="str">
        <f t="shared" si="9"/>
        <v>na</v>
      </c>
      <c r="AT69" s="21">
        <f t="shared" si="9"/>
        <v>0.11621900826446283</v>
      </c>
      <c r="AU69" s="53">
        <f t="shared" si="9"/>
        <v>0.20985612184388749</v>
      </c>
    </row>
    <row r="70" spans="1:47" ht="16.5" x14ac:dyDescent="0.35">
      <c r="A70" s="28" t="s">
        <v>68</v>
      </c>
      <c r="B70" s="48"/>
      <c r="D70">
        <v>1</v>
      </c>
      <c r="E70">
        <v>1</v>
      </c>
      <c r="G70" s="49"/>
      <c r="H70" t="s">
        <v>245</v>
      </c>
      <c r="I70" t="s">
        <v>246</v>
      </c>
      <c r="J70" s="19">
        <v>31</v>
      </c>
      <c r="K70" s="34"/>
      <c r="L70" s="21">
        <v>9.6356080679431599</v>
      </c>
      <c r="M70" s="61">
        <v>26.117000000000004</v>
      </c>
      <c r="N70" s="21">
        <v>0</v>
      </c>
      <c r="O70" s="21">
        <v>0</v>
      </c>
      <c r="P70" s="21">
        <f t="shared" si="6"/>
        <v>0.01</v>
      </c>
      <c r="Q70" s="21">
        <f t="shared" si="7"/>
        <v>0.01</v>
      </c>
      <c r="R70" s="25">
        <v>1</v>
      </c>
      <c r="S70">
        <v>0.125</v>
      </c>
      <c r="T70">
        <v>0.25</v>
      </c>
      <c r="U70">
        <v>0.25</v>
      </c>
      <c r="V70">
        <v>0.25</v>
      </c>
      <c r="W70">
        <v>1</v>
      </c>
      <c r="X70">
        <v>0</v>
      </c>
      <c r="Y70">
        <v>1</v>
      </c>
      <c r="Z70">
        <v>0</v>
      </c>
      <c r="AA70">
        <v>1</v>
      </c>
      <c r="AB70" s="52">
        <f t="shared" si="8"/>
        <v>-4.6051701859880909</v>
      </c>
      <c r="AC70" s="21">
        <f t="shared" si="8"/>
        <v>-1.1257082676859778</v>
      </c>
      <c r="AD70" s="21">
        <f t="shared" si="8"/>
        <v>-3.3492146807186116</v>
      </c>
      <c r="AE70" s="21">
        <f t="shared" si="8"/>
        <v>-3.4594937006934927</v>
      </c>
      <c r="AF70" s="21">
        <f t="shared" si="8"/>
        <v>-3.1408158044382901</v>
      </c>
      <c r="AG70" s="21">
        <f t="shared" ref="AG70:AK81" si="10">IF(W70&gt;0,(W70/W$83)*LN($P70),"na")</f>
        <v>-7.0009497398042049</v>
      </c>
      <c r="AH70" s="21" t="str">
        <f t="shared" si="10"/>
        <v>na</v>
      </c>
      <c r="AI70" s="21">
        <f t="shared" si="10"/>
        <v>-5.7873403103605128</v>
      </c>
      <c r="AJ70" s="21" t="str">
        <f t="shared" si="10"/>
        <v>na</v>
      </c>
      <c r="AK70" s="21">
        <f t="shared" si="10"/>
        <v>-8.438524139687674</v>
      </c>
      <c r="AL70" s="52">
        <f t="shared" si="9"/>
        <v>1</v>
      </c>
      <c r="AM70" s="21">
        <f t="shared" si="9"/>
        <v>5.975308641975309E-2</v>
      </c>
      <c r="AN70" s="21">
        <f t="shared" si="9"/>
        <v>0.52892561983471076</v>
      </c>
      <c r="AO70" s="21">
        <f t="shared" si="9"/>
        <v>0.56433075550267697</v>
      </c>
      <c r="AP70" s="21">
        <f t="shared" si="9"/>
        <v>0.46515057965340822</v>
      </c>
      <c r="AQ70" s="21">
        <f t="shared" ref="AQ70:AU81" si="11">IF(W70&gt;0,(((W70/W$83)^2)*($Q70^2))/($P70^2),"na")</f>
        <v>2.3111202930511441</v>
      </c>
      <c r="AR70" s="21" t="str">
        <f t="shared" si="11"/>
        <v>na</v>
      </c>
      <c r="AS70" s="21">
        <f t="shared" si="11"/>
        <v>1.5793074088753833</v>
      </c>
      <c r="AT70" s="21" t="str">
        <f t="shared" si="11"/>
        <v>na</v>
      </c>
      <c r="AU70" s="53">
        <f t="shared" si="11"/>
        <v>3.3576979495021999</v>
      </c>
    </row>
    <row r="71" spans="1:47" ht="16.5" x14ac:dyDescent="0.35">
      <c r="A71" s="28" t="s">
        <v>113</v>
      </c>
      <c r="B71" s="48"/>
      <c r="C71">
        <v>1</v>
      </c>
      <c r="D71">
        <v>1</v>
      </c>
      <c r="E71">
        <v>1</v>
      </c>
      <c r="F71">
        <v>1</v>
      </c>
      <c r="G71" s="49"/>
      <c r="H71" t="s">
        <v>245</v>
      </c>
      <c r="I71" t="s">
        <v>246</v>
      </c>
      <c r="J71" s="19">
        <v>9</v>
      </c>
      <c r="K71" s="34"/>
      <c r="L71" s="21">
        <v>0.5766956441455432</v>
      </c>
      <c r="M71" s="61">
        <v>26.117000000000004</v>
      </c>
      <c r="N71" s="21">
        <v>7.4650997150997016</v>
      </c>
      <c r="O71" s="21">
        <v>22.042618050849082</v>
      </c>
      <c r="P71" s="21">
        <f t="shared" si="6"/>
        <v>12.944609155424281</v>
      </c>
      <c r="Q71" s="21">
        <f t="shared" si="7"/>
        <v>38.222272483969185</v>
      </c>
      <c r="R71" s="23">
        <v>1</v>
      </c>
      <c r="S71">
        <v>0.25</v>
      </c>
      <c r="T71">
        <v>0.25</v>
      </c>
      <c r="U71">
        <v>0.25</v>
      </c>
      <c r="V71">
        <v>0.25</v>
      </c>
      <c r="W71">
        <v>1</v>
      </c>
      <c r="X71">
        <v>0</v>
      </c>
      <c r="Y71">
        <v>1</v>
      </c>
      <c r="Z71">
        <v>0</v>
      </c>
      <c r="AA71">
        <v>1</v>
      </c>
      <c r="AB71" s="52">
        <f t="shared" ref="AB71:AF81" si="12">IF(R71&gt;0,(R71/R$83)*LN($P71),"na")</f>
        <v>2.5606794200419585</v>
      </c>
      <c r="AC71" s="21">
        <f t="shared" si="12"/>
        <v>1.2518877164649573</v>
      </c>
      <c r="AD71" s="21">
        <f t="shared" si="12"/>
        <v>1.8623123054850608</v>
      </c>
      <c r="AE71" s="21">
        <f t="shared" si="12"/>
        <v>1.9236323448120078</v>
      </c>
      <c r="AF71" s="21">
        <f t="shared" si="12"/>
        <v>1.7464332625618315</v>
      </c>
      <c r="AG71" s="21">
        <f t="shared" si="10"/>
        <v>3.8928393947330857</v>
      </c>
      <c r="AH71" s="21" t="str">
        <f t="shared" si="10"/>
        <v>na</v>
      </c>
      <c r="AI71" s="21">
        <f t="shared" si="10"/>
        <v>3.2180185815086682</v>
      </c>
      <c r="AJ71" s="21" t="str">
        <f t="shared" si="10"/>
        <v>na</v>
      </c>
      <c r="AK71" s="21">
        <f t="shared" si="10"/>
        <v>4.6921946914735324</v>
      </c>
      <c r="AL71" s="52">
        <f t="shared" ref="AL71:AP81" si="13">IF(R71&gt;0,(((R71/R$83)^2)*($Q71^2))/($P71^2),"na")</f>
        <v>8.7187680560460379</v>
      </c>
      <c r="AM71" s="21">
        <f t="shared" si="13"/>
        <v>2.0838932045068059</v>
      </c>
      <c r="AN71" s="21">
        <f t="shared" si="13"/>
        <v>4.6115797982392266</v>
      </c>
      <c r="AO71" s="21">
        <f t="shared" si="13"/>
        <v>4.9202689641210666</v>
      </c>
      <c r="AP71" s="21">
        <f t="shared" si="13"/>
        <v>4.0555400151334338</v>
      </c>
      <c r="AQ71" s="21">
        <f t="shared" si="11"/>
        <v>20.150121784734075</v>
      </c>
      <c r="AR71" s="21" t="str">
        <f t="shared" si="11"/>
        <v>na</v>
      </c>
      <c r="AS71" s="21">
        <f t="shared" si="11"/>
        <v>13.769614987179532</v>
      </c>
      <c r="AT71" s="21" t="str">
        <f t="shared" si="11"/>
        <v>na</v>
      </c>
      <c r="AU71" s="53">
        <f t="shared" si="11"/>
        <v>29.274989623971067</v>
      </c>
    </row>
    <row r="72" spans="1:47" ht="16.5" x14ac:dyDescent="0.35">
      <c r="A72" s="28" t="s">
        <v>89</v>
      </c>
      <c r="B72" s="48"/>
      <c r="C72">
        <v>1</v>
      </c>
      <c r="E72">
        <v>1</v>
      </c>
      <c r="G72" s="49">
        <v>1</v>
      </c>
      <c r="H72" t="s">
        <v>245</v>
      </c>
      <c r="I72" t="s">
        <v>246</v>
      </c>
      <c r="J72" s="19">
        <v>3</v>
      </c>
      <c r="K72" s="34"/>
      <c r="L72" s="21">
        <v>12.660998246481322</v>
      </c>
      <c r="M72" s="61">
        <v>26.117000000000004</v>
      </c>
      <c r="N72" s="21">
        <v>3.5761047463175117</v>
      </c>
      <c r="O72" s="21">
        <v>1.3667949795178427</v>
      </c>
      <c r="P72" s="21">
        <f t="shared" si="6"/>
        <v>0.28245045743619496</v>
      </c>
      <c r="Q72" s="21">
        <f t="shared" si="7"/>
        <v>0.10795317659077118</v>
      </c>
      <c r="R72" s="25">
        <v>1</v>
      </c>
      <c r="S72" s="3">
        <v>0.25</v>
      </c>
      <c r="T72" s="3">
        <v>0.25</v>
      </c>
      <c r="U72" s="3">
        <v>0.25</v>
      </c>
      <c r="V72" s="3">
        <v>0.15</v>
      </c>
      <c r="W72" s="3">
        <v>1</v>
      </c>
      <c r="X72" s="3">
        <v>0</v>
      </c>
      <c r="Y72" s="3">
        <v>0</v>
      </c>
      <c r="Z72" s="3">
        <v>0</v>
      </c>
      <c r="AA72" s="3">
        <v>0</v>
      </c>
      <c r="AB72" s="52">
        <f t="shared" si="12"/>
        <v>-1.264252115682367</v>
      </c>
      <c r="AC72" s="21">
        <f t="shared" si="12"/>
        <v>-0.61807881211137938</v>
      </c>
      <c r="AD72" s="21">
        <f t="shared" si="12"/>
        <v>-0.91945608413263058</v>
      </c>
      <c r="AE72" s="21">
        <f t="shared" si="12"/>
        <v>-0.94973085763455856</v>
      </c>
      <c r="AF72" s="21">
        <f t="shared" si="12"/>
        <v>-0.51734674707285511</v>
      </c>
      <c r="AG72" s="21">
        <f t="shared" si="10"/>
        <v>-1.9219627424983661</v>
      </c>
      <c r="AH72" s="21" t="str">
        <f t="shared" si="10"/>
        <v>na</v>
      </c>
      <c r="AI72" s="21" t="str">
        <f t="shared" si="10"/>
        <v>na</v>
      </c>
      <c r="AJ72" s="21" t="str">
        <f t="shared" si="10"/>
        <v>na</v>
      </c>
      <c r="AK72" s="21" t="str">
        <f t="shared" si="10"/>
        <v>na</v>
      </c>
      <c r="AL72" s="52">
        <f t="shared" si="13"/>
        <v>0.14607849561651773</v>
      </c>
      <c r="AM72" s="21">
        <f t="shared" si="13"/>
        <v>3.4914563890565228E-2</v>
      </c>
      <c r="AN72" s="21">
        <f t="shared" si="13"/>
        <v>7.7264658838488723E-2</v>
      </c>
      <c r="AO72" s="21">
        <f t="shared" si="13"/>
        <v>8.2436587793963942E-2</v>
      </c>
      <c r="AP72" s="21">
        <f t="shared" si="13"/>
        <v>2.4461458887931588E-2</v>
      </c>
      <c r="AQ72" s="21">
        <f t="shared" si="11"/>
        <v>0.33760497559771674</v>
      </c>
      <c r="AR72" s="21" t="str">
        <f t="shared" si="11"/>
        <v>na</v>
      </c>
      <c r="AS72" s="21" t="str">
        <f t="shared" si="11"/>
        <v>na</v>
      </c>
      <c r="AT72" s="21" t="str">
        <f t="shared" si="11"/>
        <v>na</v>
      </c>
      <c r="AU72" s="53" t="str">
        <f t="shared" si="11"/>
        <v>na</v>
      </c>
    </row>
    <row r="73" spans="1:47" ht="16.5" x14ac:dyDescent="0.35">
      <c r="A73" s="28" t="s">
        <v>22</v>
      </c>
      <c r="B73" s="48"/>
      <c r="C73">
        <v>1</v>
      </c>
      <c r="E73">
        <v>1</v>
      </c>
      <c r="G73" s="49">
        <v>1</v>
      </c>
      <c r="H73" t="s">
        <v>245</v>
      </c>
      <c r="I73" t="s">
        <v>246</v>
      </c>
      <c r="J73" s="19">
        <v>26</v>
      </c>
      <c r="K73" s="34"/>
      <c r="L73" s="21">
        <v>4.0372637957478696</v>
      </c>
      <c r="M73" s="61">
        <v>26.117000000000004</v>
      </c>
      <c r="N73" s="21">
        <v>0.67757774140752747</v>
      </c>
      <c r="O73" s="21">
        <v>0.4905279058264797</v>
      </c>
      <c r="P73" s="21">
        <f t="shared" si="6"/>
        <v>0.16783093096893159</v>
      </c>
      <c r="Q73" s="21">
        <f t="shared" si="7"/>
        <v>0.12150008784244265</v>
      </c>
      <c r="R73" s="25">
        <v>0</v>
      </c>
      <c r="S73" s="12">
        <v>0.375</v>
      </c>
      <c r="T73" s="12">
        <v>0.25</v>
      </c>
      <c r="U73" s="12">
        <v>0.25</v>
      </c>
      <c r="V73" s="12">
        <v>0.15</v>
      </c>
      <c r="W73" s="13">
        <v>0.25</v>
      </c>
      <c r="X73" s="13">
        <v>0</v>
      </c>
      <c r="Y73">
        <v>0</v>
      </c>
      <c r="Z73">
        <v>1</v>
      </c>
      <c r="AA73">
        <v>0</v>
      </c>
      <c r="AB73" s="52" t="str">
        <f t="shared" si="12"/>
        <v>na</v>
      </c>
      <c r="AC73" s="21">
        <f t="shared" si="12"/>
        <v>-1.3088519910272158</v>
      </c>
      <c r="AD73" s="21">
        <f t="shared" si="12"/>
        <v>-1.2980350324236851</v>
      </c>
      <c r="AE73" s="21">
        <f t="shared" si="12"/>
        <v>-1.3407752103205626</v>
      </c>
      <c r="AF73" s="21">
        <f t="shared" si="12"/>
        <v>-0.73036027842971285</v>
      </c>
      <c r="AG73" s="21">
        <f t="shared" si="10"/>
        <v>-0.67832901805457868</v>
      </c>
      <c r="AH73" s="21" t="str">
        <f t="shared" si="10"/>
        <v>na</v>
      </c>
      <c r="AI73" s="21" t="str">
        <f t="shared" si="10"/>
        <v>na</v>
      </c>
      <c r="AJ73" s="21">
        <f t="shared" si="10"/>
        <v>-2.4338156857944098</v>
      </c>
      <c r="AK73" s="21" t="str">
        <f t="shared" si="10"/>
        <v>na</v>
      </c>
      <c r="AL73" s="52" t="str">
        <f t="shared" si="13"/>
        <v>na</v>
      </c>
      <c r="AM73" s="21">
        <f t="shared" si="13"/>
        <v>0.28184609938492861</v>
      </c>
      <c r="AN73" s="21">
        <f t="shared" si="13"/>
        <v>0.27720673663977674</v>
      </c>
      <c r="AO73" s="21">
        <f t="shared" si="13"/>
        <v>0.29576235533314332</v>
      </c>
      <c r="AP73" s="21">
        <f t="shared" si="13"/>
        <v>8.7761743774033729E-2</v>
      </c>
      <c r="AQ73" s="21">
        <f t="shared" si="11"/>
        <v>7.5702765473300113E-2</v>
      </c>
      <c r="AR73" s="21" t="str">
        <f t="shared" si="11"/>
        <v>na</v>
      </c>
      <c r="AS73" s="21" t="str">
        <f t="shared" si="11"/>
        <v>na</v>
      </c>
      <c r="AT73" s="21">
        <f t="shared" si="11"/>
        <v>0.97455493349921518</v>
      </c>
      <c r="AU73" s="53" t="str">
        <f t="shared" si="11"/>
        <v>na</v>
      </c>
    </row>
    <row r="74" spans="1:47" ht="16.5" x14ac:dyDescent="0.35">
      <c r="A74" s="1" t="s">
        <v>69</v>
      </c>
      <c r="B74" s="48">
        <v>1</v>
      </c>
      <c r="C74">
        <v>1</v>
      </c>
      <c r="D74">
        <v>1</v>
      </c>
      <c r="E74">
        <v>1</v>
      </c>
      <c r="G74" s="49"/>
      <c r="H74" t="s">
        <v>245</v>
      </c>
      <c r="I74" t="s">
        <v>246</v>
      </c>
      <c r="J74" s="19">
        <v>12</v>
      </c>
      <c r="K74" s="34"/>
      <c r="L74" s="21">
        <v>8.4911800217386642</v>
      </c>
      <c r="M74" s="61">
        <v>26.117000000000004</v>
      </c>
      <c r="N74" s="21">
        <v>0.85461182336182173</v>
      </c>
      <c r="O74" s="21">
        <v>0.69158659100621678</v>
      </c>
      <c r="P74" s="21">
        <f t="shared" si="6"/>
        <v>0.1006470032638444</v>
      </c>
      <c r="Q74" s="21">
        <f t="shared" si="7"/>
        <v>8.1447642051593994E-2</v>
      </c>
      <c r="R74" s="25">
        <v>1</v>
      </c>
      <c r="S74">
        <v>0.25</v>
      </c>
      <c r="T74">
        <v>0</v>
      </c>
      <c r="U74">
        <v>0.25</v>
      </c>
      <c r="V74">
        <v>0.05</v>
      </c>
      <c r="W74">
        <v>1</v>
      </c>
      <c r="X74">
        <v>0</v>
      </c>
      <c r="Y74">
        <v>0</v>
      </c>
      <c r="Z74">
        <v>0</v>
      </c>
      <c r="AA74">
        <v>0</v>
      </c>
      <c r="AB74" s="52">
        <f t="shared" si="12"/>
        <v>-2.2961359011712363</v>
      </c>
      <c r="AC74" s="21">
        <f t="shared" si="12"/>
        <v>-1.1225553294614934</v>
      </c>
      <c r="AD74" s="21" t="str">
        <f t="shared" si="12"/>
        <v>na</v>
      </c>
      <c r="AE74" s="21">
        <f t="shared" si="12"/>
        <v>-1.7249020916115629</v>
      </c>
      <c r="AF74" s="21">
        <f t="shared" si="12"/>
        <v>-0.3132018855450579</v>
      </c>
      <c r="AG74" s="21">
        <f t="shared" si="10"/>
        <v>-3.4906705703886511</v>
      </c>
      <c r="AH74" s="21" t="str">
        <f t="shared" si="10"/>
        <v>na</v>
      </c>
      <c r="AI74" s="21" t="str">
        <f t="shared" si="10"/>
        <v>na</v>
      </c>
      <c r="AJ74" s="21" t="str">
        <f t="shared" si="10"/>
        <v>na</v>
      </c>
      <c r="AK74" s="21" t="str">
        <f t="shared" si="10"/>
        <v>na</v>
      </c>
      <c r="AL74" s="52">
        <f t="shared" si="13"/>
        <v>0.65487036062284076</v>
      </c>
      <c r="AM74" s="21">
        <f t="shared" si="13"/>
        <v>0.15652210100812589</v>
      </c>
      <c r="AN74" s="21" t="str">
        <f t="shared" si="13"/>
        <v>na</v>
      </c>
      <c r="AO74" s="21">
        <f t="shared" si="13"/>
        <v>0.36956348536659828</v>
      </c>
      <c r="AP74" s="21">
        <f t="shared" si="13"/>
        <v>1.2184533113662037E-2</v>
      </c>
      <c r="AQ74" s="21">
        <f t="shared" si="11"/>
        <v>1.5134841797531682</v>
      </c>
      <c r="AR74" s="21" t="str">
        <f t="shared" si="11"/>
        <v>na</v>
      </c>
      <c r="AS74" s="21" t="str">
        <f t="shared" si="11"/>
        <v>na</v>
      </c>
      <c r="AT74" s="21" t="str">
        <f t="shared" si="11"/>
        <v>na</v>
      </c>
      <c r="AU74" s="53" t="str">
        <f t="shared" si="11"/>
        <v>na</v>
      </c>
    </row>
    <row r="75" spans="1:47" ht="16.5" x14ac:dyDescent="0.35">
      <c r="A75" s="1" t="s">
        <v>241</v>
      </c>
      <c r="B75" s="48">
        <v>1</v>
      </c>
      <c r="C75">
        <v>1</v>
      </c>
      <c r="D75">
        <v>1</v>
      </c>
      <c r="E75">
        <v>1</v>
      </c>
      <c r="F75">
        <v>1</v>
      </c>
      <c r="G75" s="49">
        <v>1</v>
      </c>
      <c r="H75" t="s">
        <v>245</v>
      </c>
      <c r="I75" t="s">
        <v>246</v>
      </c>
      <c r="J75" s="19">
        <v>3</v>
      </c>
      <c r="K75" s="34"/>
      <c r="L75" s="21">
        <v>36.8073715955491</v>
      </c>
      <c r="M75" s="61">
        <v>26.117000000000004</v>
      </c>
      <c r="N75" s="21">
        <v>12.06206431472388</v>
      </c>
      <c r="O75" s="21">
        <v>2.8335835293819103</v>
      </c>
      <c r="P75" s="21">
        <f t="shared" si="6"/>
        <v>0.32770784198517655</v>
      </c>
      <c r="Q75" s="21">
        <f t="shared" si="7"/>
        <v>7.6984131345161286E-2</v>
      </c>
      <c r="R75" s="25">
        <v>1</v>
      </c>
      <c r="S75">
        <v>1</v>
      </c>
      <c r="T75" s="3">
        <v>0.25</v>
      </c>
      <c r="U75" s="3">
        <v>0.375</v>
      </c>
      <c r="V75" s="3">
        <v>1</v>
      </c>
      <c r="W75" s="3">
        <v>0.05</v>
      </c>
      <c r="X75" s="3">
        <v>0</v>
      </c>
      <c r="Y75" s="3">
        <v>0</v>
      </c>
      <c r="Z75" s="3">
        <v>0</v>
      </c>
      <c r="AA75" s="3">
        <v>0</v>
      </c>
      <c r="AB75" s="52">
        <f t="shared" si="12"/>
        <v>-1.1156327931847614</v>
      </c>
      <c r="AC75" s="21">
        <f t="shared" si="12"/>
        <v>-2.1816819066724222</v>
      </c>
      <c r="AD75" s="21">
        <f t="shared" si="12"/>
        <v>-0.81136930413437192</v>
      </c>
      <c r="AE75" s="21">
        <f t="shared" si="12"/>
        <v>-1.2571276840277066</v>
      </c>
      <c r="AF75" s="21">
        <f t="shared" si="12"/>
        <v>-3.0435332178999688</v>
      </c>
      <c r="AG75" s="21">
        <f t="shared" si="10"/>
        <v>-8.4801308070312567E-2</v>
      </c>
      <c r="AH75" s="21" t="str">
        <f t="shared" si="10"/>
        <v>na</v>
      </c>
      <c r="AI75" s="21" t="str">
        <f t="shared" si="10"/>
        <v>na</v>
      </c>
      <c r="AJ75" s="21" t="str">
        <f t="shared" si="10"/>
        <v>na</v>
      </c>
      <c r="AK75" s="21" t="str">
        <f t="shared" si="10"/>
        <v>na</v>
      </c>
      <c r="AL75" s="52">
        <f t="shared" si="13"/>
        <v>5.5185980013704158E-2</v>
      </c>
      <c r="AM75" s="21">
        <f t="shared" si="13"/>
        <v>0.2110420885067284</v>
      </c>
      <c r="AN75" s="21">
        <f t="shared" si="13"/>
        <v>2.9189278684934435E-2</v>
      </c>
      <c r="AO75" s="21">
        <f t="shared" si="13"/>
        <v>7.0072078037150917E-2</v>
      </c>
      <c r="AP75" s="21">
        <f t="shared" si="13"/>
        <v>0.41071664947385422</v>
      </c>
      <c r="AQ75" s="21">
        <f t="shared" si="11"/>
        <v>3.1885359575396636E-4</v>
      </c>
      <c r="AR75" s="21" t="str">
        <f t="shared" si="11"/>
        <v>na</v>
      </c>
      <c r="AS75" s="21" t="str">
        <f t="shared" si="11"/>
        <v>na</v>
      </c>
      <c r="AT75" s="21" t="str">
        <f t="shared" si="11"/>
        <v>na</v>
      </c>
      <c r="AU75" s="53" t="str">
        <f t="shared" si="11"/>
        <v>na</v>
      </c>
    </row>
    <row r="76" spans="1:47" ht="16.5" x14ac:dyDescent="0.35">
      <c r="A76" s="28" t="s">
        <v>23</v>
      </c>
      <c r="B76" s="48">
        <v>1</v>
      </c>
      <c r="C76">
        <v>1</v>
      </c>
      <c r="G76" s="49"/>
      <c r="H76" t="s">
        <v>245</v>
      </c>
      <c r="I76" t="s">
        <v>246</v>
      </c>
      <c r="J76" s="19">
        <v>29</v>
      </c>
      <c r="K76" s="34"/>
      <c r="L76" s="21">
        <v>2.9452103966391965</v>
      </c>
      <c r="M76" s="61">
        <v>26.117000000000004</v>
      </c>
      <c r="N76" s="21">
        <v>0</v>
      </c>
      <c r="O76" s="21">
        <v>0</v>
      </c>
      <c r="P76" s="21">
        <f t="shared" si="6"/>
        <v>0.01</v>
      </c>
      <c r="Q76" s="21">
        <f t="shared" si="7"/>
        <v>0.01</v>
      </c>
      <c r="R76" s="25">
        <v>0</v>
      </c>
      <c r="S76" s="12">
        <v>0.25</v>
      </c>
      <c r="T76" s="12">
        <v>0.25</v>
      </c>
      <c r="U76" s="12">
        <v>0.125</v>
      </c>
      <c r="V76" s="12">
        <v>0.25</v>
      </c>
      <c r="W76" s="13">
        <v>0.25</v>
      </c>
      <c r="X76" s="13">
        <v>0</v>
      </c>
      <c r="Y76">
        <v>0</v>
      </c>
      <c r="Z76">
        <v>0</v>
      </c>
      <c r="AA76">
        <v>0</v>
      </c>
      <c r="AB76" s="52" t="str">
        <f t="shared" si="12"/>
        <v>na</v>
      </c>
      <c r="AC76" s="21">
        <f t="shared" si="12"/>
        <v>-2.2514165353719555</v>
      </c>
      <c r="AD76" s="21">
        <f t="shared" si="12"/>
        <v>-3.3492146807186116</v>
      </c>
      <c r="AE76" s="21">
        <f t="shared" si="12"/>
        <v>-1.7297468503467464</v>
      </c>
      <c r="AF76" s="21">
        <f t="shared" si="12"/>
        <v>-3.1408158044382901</v>
      </c>
      <c r="AG76" s="21">
        <f t="shared" si="10"/>
        <v>-1.7502374349510512</v>
      </c>
      <c r="AH76" s="21" t="str">
        <f t="shared" si="10"/>
        <v>na</v>
      </c>
      <c r="AI76" s="21" t="str">
        <f t="shared" si="10"/>
        <v>na</v>
      </c>
      <c r="AJ76" s="21" t="str">
        <f t="shared" si="10"/>
        <v>na</v>
      </c>
      <c r="AK76" s="21" t="str">
        <f t="shared" si="10"/>
        <v>na</v>
      </c>
      <c r="AL76" s="52" t="str">
        <f t="shared" si="13"/>
        <v>na</v>
      </c>
      <c r="AM76" s="21">
        <f t="shared" si="13"/>
        <v>0.23901234567901236</v>
      </c>
      <c r="AN76" s="21">
        <f t="shared" si="13"/>
        <v>0.52892561983471076</v>
      </c>
      <c r="AO76" s="21">
        <f t="shared" si="13"/>
        <v>0.14108268887566924</v>
      </c>
      <c r="AP76" s="21">
        <f t="shared" si="13"/>
        <v>0.46515057965340822</v>
      </c>
      <c r="AQ76" s="21">
        <f t="shared" si="11"/>
        <v>0.14444501831569651</v>
      </c>
      <c r="AR76" s="21" t="str">
        <f t="shared" si="11"/>
        <v>na</v>
      </c>
      <c r="AS76" s="21" t="str">
        <f t="shared" si="11"/>
        <v>na</v>
      </c>
      <c r="AT76" s="21" t="str">
        <f t="shared" si="11"/>
        <v>na</v>
      </c>
      <c r="AU76" s="53" t="str">
        <f t="shared" si="11"/>
        <v>na</v>
      </c>
    </row>
    <row r="77" spans="1:47" ht="16.5" x14ac:dyDescent="0.35">
      <c r="A77" s="28" t="s">
        <v>90</v>
      </c>
      <c r="B77" s="48"/>
      <c r="E77">
        <v>1</v>
      </c>
      <c r="G77" s="49">
        <v>1</v>
      </c>
      <c r="H77" t="s">
        <v>245</v>
      </c>
      <c r="I77" t="s">
        <v>246</v>
      </c>
      <c r="J77" s="19">
        <v>6</v>
      </c>
      <c r="K77" s="34"/>
      <c r="L77" s="21">
        <v>6.5529893154725976</v>
      </c>
      <c r="M77" s="61">
        <v>26.117000000000004</v>
      </c>
      <c r="N77" s="21">
        <v>0</v>
      </c>
      <c r="O77" s="21">
        <v>0</v>
      </c>
      <c r="P77" s="21">
        <f t="shared" si="6"/>
        <v>0.01</v>
      </c>
      <c r="Q77" s="21">
        <f t="shared" si="7"/>
        <v>0.01</v>
      </c>
      <c r="R77" s="23">
        <v>1</v>
      </c>
      <c r="S77" s="3">
        <v>1</v>
      </c>
      <c r="T77" s="3">
        <v>0</v>
      </c>
      <c r="U77" s="3">
        <v>0.25</v>
      </c>
      <c r="V77" s="3">
        <v>0.3</v>
      </c>
      <c r="W77" s="3">
        <v>1</v>
      </c>
      <c r="X77" s="3">
        <v>0</v>
      </c>
      <c r="Y77" s="3">
        <v>0</v>
      </c>
      <c r="Z77" s="3">
        <v>0</v>
      </c>
      <c r="AA77" s="3">
        <v>0</v>
      </c>
      <c r="AB77" s="52">
        <f t="shared" si="12"/>
        <v>-4.6051701859880909</v>
      </c>
      <c r="AC77" s="21">
        <f t="shared" si="12"/>
        <v>-9.0056661414878221</v>
      </c>
      <c r="AD77" s="21" t="str">
        <f t="shared" si="12"/>
        <v>na</v>
      </c>
      <c r="AE77" s="21">
        <f t="shared" si="12"/>
        <v>-3.4594937006934927</v>
      </c>
      <c r="AF77" s="21">
        <f t="shared" si="12"/>
        <v>-3.7689789653259482</v>
      </c>
      <c r="AG77" s="21">
        <f t="shared" si="10"/>
        <v>-7.0009497398042049</v>
      </c>
      <c r="AH77" s="21" t="str">
        <f t="shared" si="10"/>
        <v>na</v>
      </c>
      <c r="AI77" s="21" t="str">
        <f t="shared" si="10"/>
        <v>na</v>
      </c>
      <c r="AJ77" s="21" t="str">
        <f t="shared" si="10"/>
        <v>na</v>
      </c>
      <c r="AK77" s="21" t="str">
        <f t="shared" si="10"/>
        <v>na</v>
      </c>
      <c r="AL77" s="52">
        <f t="shared" si="13"/>
        <v>1</v>
      </c>
      <c r="AM77" s="21">
        <f t="shared" si="13"/>
        <v>3.8241975308641978</v>
      </c>
      <c r="AN77" s="21" t="str">
        <f t="shared" si="13"/>
        <v>na</v>
      </c>
      <c r="AO77" s="21">
        <f t="shared" si="13"/>
        <v>0.56433075550267697</v>
      </c>
      <c r="AP77" s="21">
        <f t="shared" si="13"/>
        <v>0.6698168347009078</v>
      </c>
      <c r="AQ77" s="21">
        <f t="shared" si="11"/>
        <v>2.3111202930511441</v>
      </c>
      <c r="AR77" s="21" t="str">
        <f t="shared" si="11"/>
        <v>na</v>
      </c>
      <c r="AS77" s="21" t="str">
        <f t="shared" si="11"/>
        <v>na</v>
      </c>
      <c r="AT77" s="21" t="str">
        <f t="shared" si="11"/>
        <v>na</v>
      </c>
      <c r="AU77" s="53" t="str">
        <f t="shared" si="11"/>
        <v>na</v>
      </c>
    </row>
    <row r="78" spans="1:47" ht="16.5" x14ac:dyDescent="0.35">
      <c r="A78" s="28" t="s">
        <v>24</v>
      </c>
      <c r="B78" s="48">
        <v>1</v>
      </c>
      <c r="C78">
        <v>1</v>
      </c>
      <c r="E78">
        <v>1</v>
      </c>
      <c r="F78">
        <v>1</v>
      </c>
      <c r="G78" s="49">
        <v>1</v>
      </c>
      <c r="H78" t="s">
        <v>245</v>
      </c>
      <c r="I78" t="s">
        <v>246</v>
      </c>
      <c r="J78" s="19">
        <v>11</v>
      </c>
      <c r="K78" s="34"/>
      <c r="L78" s="21">
        <v>24.876027745850262</v>
      </c>
      <c r="M78" s="61">
        <v>26.117000000000004</v>
      </c>
      <c r="N78" s="21">
        <v>0</v>
      </c>
      <c r="O78" s="21">
        <v>0</v>
      </c>
      <c r="P78" s="21">
        <f t="shared" si="6"/>
        <v>0.01</v>
      </c>
      <c r="Q78" s="21">
        <f t="shared" si="7"/>
        <v>0.01</v>
      </c>
      <c r="R78" s="25">
        <v>1</v>
      </c>
      <c r="S78">
        <v>1</v>
      </c>
      <c r="T78">
        <v>0.375</v>
      </c>
      <c r="U78">
        <v>1</v>
      </c>
      <c r="V78">
        <v>0.15</v>
      </c>
      <c r="W78" s="3">
        <v>1</v>
      </c>
      <c r="X78" s="3">
        <v>0</v>
      </c>
      <c r="Y78">
        <v>0.25</v>
      </c>
      <c r="Z78">
        <v>1</v>
      </c>
      <c r="AA78">
        <v>1</v>
      </c>
      <c r="AB78" s="52">
        <f t="shared" si="12"/>
        <v>-4.6051701859880909</v>
      </c>
      <c r="AC78" s="21">
        <f t="shared" si="12"/>
        <v>-9.0056661414878221</v>
      </c>
      <c r="AD78" s="21">
        <f t="shared" si="12"/>
        <v>-5.0238220210779172</v>
      </c>
      <c r="AE78" s="21">
        <f t="shared" si="12"/>
        <v>-13.837974802773971</v>
      </c>
      <c r="AF78" s="21">
        <f t="shared" si="12"/>
        <v>-1.8844894826629741</v>
      </c>
      <c r="AG78" s="21">
        <f t="shared" si="10"/>
        <v>-7.0009497398042049</v>
      </c>
      <c r="AH78" s="21" t="str">
        <f t="shared" si="10"/>
        <v>na</v>
      </c>
      <c r="AI78" s="21">
        <f t="shared" si="10"/>
        <v>-1.4468350775901282</v>
      </c>
      <c r="AJ78" s="21">
        <f t="shared" si="10"/>
        <v>-6.2797775263473969</v>
      </c>
      <c r="AK78" s="21">
        <f t="shared" si="10"/>
        <v>-8.438524139687674</v>
      </c>
      <c r="AL78" s="52">
        <f t="shared" si="13"/>
        <v>1</v>
      </c>
      <c r="AM78" s="21">
        <f t="shared" si="13"/>
        <v>3.8241975308641978</v>
      </c>
      <c r="AN78" s="21">
        <f t="shared" si="13"/>
        <v>1.190082644628099</v>
      </c>
      <c r="AO78" s="21">
        <f t="shared" si="13"/>
        <v>9.0292920880428316</v>
      </c>
      <c r="AP78" s="21">
        <f t="shared" si="13"/>
        <v>0.16745420867522695</v>
      </c>
      <c r="AQ78" s="21">
        <f t="shared" si="11"/>
        <v>2.3111202930511441</v>
      </c>
      <c r="AR78" s="21" t="str">
        <f t="shared" si="11"/>
        <v>na</v>
      </c>
      <c r="AS78" s="21">
        <f t="shared" si="11"/>
        <v>9.8706713054711459E-2</v>
      </c>
      <c r="AT78" s="21">
        <f t="shared" si="11"/>
        <v>1.8595041322314052</v>
      </c>
      <c r="AU78" s="53">
        <f t="shared" si="11"/>
        <v>3.3576979495021999</v>
      </c>
    </row>
    <row r="79" spans="1:47" ht="16.5" x14ac:dyDescent="0.35">
      <c r="A79" s="28" t="s">
        <v>91</v>
      </c>
      <c r="B79" s="48"/>
      <c r="E79">
        <v>1</v>
      </c>
      <c r="G79" s="49">
        <v>1</v>
      </c>
      <c r="H79" t="s">
        <v>245</v>
      </c>
      <c r="I79" t="s">
        <v>246</v>
      </c>
      <c r="J79" s="19">
        <v>39</v>
      </c>
      <c r="K79" s="34"/>
      <c r="L79" s="21">
        <v>1.8524932224483586</v>
      </c>
      <c r="M79" s="61">
        <v>26.117000000000004</v>
      </c>
      <c r="N79" s="21">
        <v>0</v>
      </c>
      <c r="O79" s="21">
        <v>0</v>
      </c>
      <c r="P79" s="21">
        <f t="shared" si="6"/>
        <v>0.01</v>
      </c>
      <c r="Q79" s="21">
        <f t="shared" si="7"/>
        <v>0.01</v>
      </c>
      <c r="R79" s="23">
        <v>1</v>
      </c>
      <c r="S79" s="3">
        <v>1</v>
      </c>
      <c r="T79" s="3">
        <v>0.375</v>
      </c>
      <c r="U79" s="3">
        <v>0.375</v>
      </c>
      <c r="V79" s="3">
        <v>0.15</v>
      </c>
      <c r="W79" s="3">
        <v>1</v>
      </c>
      <c r="X79" s="3">
        <v>0</v>
      </c>
      <c r="Y79" s="3">
        <v>0.25</v>
      </c>
      <c r="Z79" s="3">
        <v>1</v>
      </c>
      <c r="AA79" s="3">
        <v>1</v>
      </c>
      <c r="AB79" s="52">
        <f t="shared" si="12"/>
        <v>-4.6051701859880909</v>
      </c>
      <c r="AC79" s="21">
        <f t="shared" si="12"/>
        <v>-9.0056661414878221</v>
      </c>
      <c r="AD79" s="21">
        <f t="shared" si="12"/>
        <v>-5.0238220210779172</v>
      </c>
      <c r="AE79" s="21">
        <f t="shared" si="12"/>
        <v>-5.1892405510402382</v>
      </c>
      <c r="AF79" s="21">
        <f t="shared" si="12"/>
        <v>-1.8844894826629741</v>
      </c>
      <c r="AG79" s="21">
        <f t="shared" si="10"/>
        <v>-7.0009497398042049</v>
      </c>
      <c r="AH79" s="21" t="str">
        <f t="shared" si="10"/>
        <v>na</v>
      </c>
      <c r="AI79" s="21">
        <f t="shared" si="10"/>
        <v>-1.4468350775901282</v>
      </c>
      <c r="AJ79" s="21">
        <f t="shared" si="10"/>
        <v>-6.2797775263473969</v>
      </c>
      <c r="AK79" s="21">
        <f t="shared" si="10"/>
        <v>-8.438524139687674</v>
      </c>
      <c r="AL79" s="52">
        <f t="shared" si="13"/>
        <v>1</v>
      </c>
      <c r="AM79" s="21">
        <f t="shared" si="13"/>
        <v>3.8241975308641978</v>
      </c>
      <c r="AN79" s="21">
        <f t="shared" si="13"/>
        <v>1.190082644628099</v>
      </c>
      <c r="AO79" s="21">
        <f t="shared" si="13"/>
        <v>1.2697441998810231</v>
      </c>
      <c r="AP79" s="21">
        <f t="shared" si="13"/>
        <v>0.16745420867522695</v>
      </c>
      <c r="AQ79" s="21">
        <f t="shared" si="11"/>
        <v>2.3111202930511441</v>
      </c>
      <c r="AR79" s="21" t="str">
        <f t="shared" si="11"/>
        <v>na</v>
      </c>
      <c r="AS79" s="21">
        <f t="shared" si="11"/>
        <v>9.8706713054711459E-2</v>
      </c>
      <c r="AT79" s="21">
        <f t="shared" si="11"/>
        <v>1.8595041322314052</v>
      </c>
      <c r="AU79" s="53">
        <f t="shared" si="11"/>
        <v>3.3576979495021999</v>
      </c>
    </row>
    <row r="80" spans="1:47" ht="16.5" x14ac:dyDescent="0.35">
      <c r="A80" s="28" t="s">
        <v>25</v>
      </c>
      <c r="B80" s="48">
        <v>1</v>
      </c>
      <c r="C80">
        <v>1</v>
      </c>
      <c r="E80">
        <v>1</v>
      </c>
      <c r="G80" s="49"/>
      <c r="H80" t="s">
        <v>245</v>
      </c>
      <c r="I80" t="s">
        <v>246</v>
      </c>
      <c r="J80" s="19">
        <v>11</v>
      </c>
      <c r="K80" s="34"/>
      <c r="L80" s="21">
        <v>16.871767547050535</v>
      </c>
      <c r="M80" s="61">
        <v>26.117000000000004</v>
      </c>
      <c r="N80" s="21">
        <v>0</v>
      </c>
      <c r="O80" s="21">
        <v>0</v>
      </c>
      <c r="P80" s="21">
        <f t="shared" si="6"/>
        <v>0.01</v>
      </c>
      <c r="Q80" s="21">
        <f t="shared" si="7"/>
        <v>0.01</v>
      </c>
      <c r="R80" s="25">
        <v>0</v>
      </c>
      <c r="S80" s="12">
        <v>0.25</v>
      </c>
      <c r="T80" s="12">
        <v>0.25</v>
      </c>
      <c r="U80" s="12">
        <v>0.125</v>
      </c>
      <c r="V80" s="12">
        <v>0.05</v>
      </c>
      <c r="W80" s="13">
        <v>0.25</v>
      </c>
      <c r="X80" s="13">
        <v>0</v>
      </c>
      <c r="Y80">
        <v>0.125</v>
      </c>
      <c r="Z80">
        <v>0</v>
      </c>
      <c r="AA80">
        <v>0.125</v>
      </c>
      <c r="AB80" s="52" t="str">
        <f t="shared" si="12"/>
        <v>na</v>
      </c>
      <c r="AC80" s="21">
        <f t="shared" si="12"/>
        <v>-2.2514165353719555</v>
      </c>
      <c r="AD80" s="21">
        <f t="shared" si="12"/>
        <v>-3.3492146807186116</v>
      </c>
      <c r="AE80" s="21">
        <f t="shared" si="12"/>
        <v>-1.7297468503467464</v>
      </c>
      <c r="AF80" s="21">
        <f t="shared" si="12"/>
        <v>-0.62816316088765811</v>
      </c>
      <c r="AG80" s="21">
        <f t="shared" si="10"/>
        <v>-1.7502374349510512</v>
      </c>
      <c r="AH80" s="21" t="str">
        <f t="shared" si="10"/>
        <v>na</v>
      </c>
      <c r="AI80" s="21">
        <f t="shared" si="10"/>
        <v>-0.7234175387950641</v>
      </c>
      <c r="AJ80" s="21" t="str">
        <f t="shared" si="10"/>
        <v>na</v>
      </c>
      <c r="AK80" s="21">
        <f t="shared" si="10"/>
        <v>-1.0548155174609593</v>
      </c>
      <c r="AL80" s="52" t="str">
        <f t="shared" si="13"/>
        <v>na</v>
      </c>
      <c r="AM80" s="21">
        <f t="shared" si="13"/>
        <v>0.23901234567901236</v>
      </c>
      <c r="AN80" s="21">
        <f t="shared" si="13"/>
        <v>0.52892561983471076</v>
      </c>
      <c r="AO80" s="21">
        <f t="shared" si="13"/>
        <v>0.14108268887566924</v>
      </c>
      <c r="AP80" s="21">
        <f t="shared" si="13"/>
        <v>1.8606023186136331E-2</v>
      </c>
      <c r="AQ80" s="21">
        <f t="shared" si="11"/>
        <v>0.14444501831569651</v>
      </c>
      <c r="AR80" s="21" t="str">
        <f t="shared" si="11"/>
        <v>na</v>
      </c>
      <c r="AS80" s="21">
        <f t="shared" si="11"/>
        <v>2.4676678263677865E-2</v>
      </c>
      <c r="AT80" s="21" t="str">
        <f t="shared" si="11"/>
        <v>na</v>
      </c>
      <c r="AU80" s="53">
        <f t="shared" si="11"/>
        <v>5.2464030460971874E-2</v>
      </c>
    </row>
    <row r="81" spans="1:47" ht="16.5" x14ac:dyDescent="0.35">
      <c r="A81" s="28" t="s">
        <v>70</v>
      </c>
      <c r="B81" s="48">
        <v>1</v>
      </c>
      <c r="C81">
        <v>1</v>
      </c>
      <c r="D81">
        <v>1</v>
      </c>
      <c r="E81">
        <v>1</v>
      </c>
      <c r="G81" s="49"/>
      <c r="H81" t="s">
        <v>245</v>
      </c>
      <c r="I81" t="s">
        <v>246</v>
      </c>
      <c r="J81" s="19">
        <v>2</v>
      </c>
      <c r="K81" s="34"/>
      <c r="L81" s="21">
        <v>47.027015061671754</v>
      </c>
      <c r="M81" s="61">
        <v>26.117000000000004</v>
      </c>
      <c r="N81" s="21">
        <v>63.265268874643787</v>
      </c>
      <c r="O81" s="21">
        <v>82.698363987528012</v>
      </c>
      <c r="P81" s="21">
        <f t="shared" si="6"/>
        <v>1.3452962896258034</v>
      </c>
      <c r="Q81" s="21">
        <f t="shared" si="7"/>
        <v>1.7585288770524019</v>
      </c>
      <c r="R81" s="25">
        <v>0</v>
      </c>
      <c r="S81" s="12">
        <v>0</v>
      </c>
      <c r="T81" s="13">
        <v>0.25</v>
      </c>
      <c r="U81" s="12">
        <v>0.125</v>
      </c>
      <c r="V81" s="12">
        <v>0.05</v>
      </c>
      <c r="W81" s="12">
        <v>0.25</v>
      </c>
      <c r="X81" s="12">
        <v>0</v>
      </c>
      <c r="Y81">
        <v>0.25</v>
      </c>
      <c r="Z81">
        <v>0</v>
      </c>
      <c r="AA81" s="3">
        <v>0.25</v>
      </c>
      <c r="AB81" s="52" t="str">
        <f t="shared" si="12"/>
        <v>na</v>
      </c>
      <c r="AC81" s="21" t="str">
        <f t="shared" si="12"/>
        <v>na</v>
      </c>
      <c r="AD81" s="21">
        <f t="shared" si="12"/>
        <v>0.21571947525687624</v>
      </c>
      <c r="AE81" s="21">
        <f t="shared" si="12"/>
        <v>0.11141121679425255</v>
      </c>
      <c r="AF81" s="21">
        <f t="shared" si="12"/>
        <v>4.0459343565671872E-2</v>
      </c>
      <c r="AG81" s="21">
        <f t="shared" si="10"/>
        <v>0.11273099428836016</v>
      </c>
      <c r="AH81" s="21" t="str">
        <f t="shared" si="10"/>
        <v>na</v>
      </c>
      <c r="AI81" s="21">
        <f t="shared" si="10"/>
        <v>9.3189160288171619E-2</v>
      </c>
      <c r="AJ81" s="21" t="str">
        <f t="shared" si="10"/>
        <v>na</v>
      </c>
      <c r="AK81" s="21">
        <f t="shared" si="10"/>
        <v>0.13587916667716643</v>
      </c>
      <c r="AL81" s="52" t="str">
        <f t="shared" si="13"/>
        <v>na</v>
      </c>
      <c r="AM81" s="21" t="str">
        <f t="shared" si="13"/>
        <v>na</v>
      </c>
      <c r="AN81" s="21">
        <f t="shared" si="13"/>
        <v>0.90376958875236646</v>
      </c>
      <c r="AO81" s="21">
        <f t="shared" si="13"/>
        <v>0.24106649200522251</v>
      </c>
      <c r="AP81" s="21">
        <f t="shared" si="13"/>
        <v>3.1791914198647228E-2</v>
      </c>
      <c r="AQ81" s="21">
        <f t="shared" si="11"/>
        <v>0.24681166860720491</v>
      </c>
      <c r="AR81" s="21" t="str">
        <f t="shared" si="11"/>
        <v>na</v>
      </c>
      <c r="AS81" s="21">
        <f t="shared" si="11"/>
        <v>0.16865911220642318</v>
      </c>
      <c r="AT81" s="21" t="str">
        <f t="shared" si="11"/>
        <v>na</v>
      </c>
      <c r="AU81" s="53">
        <f t="shared" si="11"/>
        <v>0.35857892645715655</v>
      </c>
    </row>
    <row r="82" spans="1:47" x14ac:dyDescent="0.35">
      <c r="B82" s="48"/>
      <c r="G82" s="49"/>
      <c r="N82" s="21"/>
      <c r="O82" s="21"/>
      <c r="AK82"/>
      <c r="AL82" s="48"/>
      <c r="AU82" s="49"/>
    </row>
    <row r="83" spans="1:47" x14ac:dyDescent="0.35">
      <c r="A83" t="s">
        <v>3945</v>
      </c>
      <c r="M83" s="61">
        <f>AVERAGE(M5:M81)</f>
        <v>26.116999999999976</v>
      </c>
      <c r="N83" s="21"/>
      <c r="O83" s="21"/>
      <c r="R83" s="21">
        <f t="shared" ref="R83:AA83" si="14">SUM(R5:R81)/R84</f>
        <v>1</v>
      </c>
      <c r="S83" s="21">
        <f t="shared" si="14"/>
        <v>0.51136363636363635</v>
      </c>
      <c r="T83" s="21">
        <f t="shared" si="14"/>
        <v>0.34375</v>
      </c>
      <c r="U83" s="21">
        <f t="shared" si="14"/>
        <v>0.33279220779220781</v>
      </c>
      <c r="V83" s="21">
        <f t="shared" si="14"/>
        <v>0.36655844155844158</v>
      </c>
      <c r="W83" s="21">
        <f t="shared" si="14"/>
        <v>0.65779220779220782</v>
      </c>
      <c r="X83" s="21">
        <f t="shared" si="14"/>
        <v>0.5178571428571429</v>
      </c>
      <c r="Y83" s="21">
        <f t="shared" si="14"/>
        <v>0.79573170731707321</v>
      </c>
      <c r="Z83" s="21">
        <f t="shared" si="14"/>
        <v>0.73333333333333328</v>
      </c>
      <c r="AA83" s="21">
        <f t="shared" si="14"/>
        <v>0.54573170731707321</v>
      </c>
      <c r="AB83" s="52">
        <f>(1/R84)*(SUM(AB5:AB81))</f>
        <v>-2.7281017807237342</v>
      </c>
      <c r="AC83" s="21">
        <f t="shared" ref="AC83:AK83" si="15">(1/S84)*(SUM(AC5:AC81))</f>
        <v>-3.1756533096241362</v>
      </c>
      <c r="AD83" s="21">
        <f t="shared" si="15"/>
        <v>-3.0068804296082141</v>
      </c>
      <c r="AE83" s="21">
        <f t="shared" si="15"/>
        <v>-2.9389782485360714</v>
      </c>
      <c r="AF83" s="21">
        <f t="shared" si="15"/>
        <v>-2.5248148889693098</v>
      </c>
      <c r="AG83" s="21">
        <f t="shared" si="15"/>
        <v>-2.6867687936448372</v>
      </c>
      <c r="AH83" s="21">
        <f t="shared" si="15"/>
        <v>-3.1186782209587456</v>
      </c>
      <c r="AI83" s="21">
        <f t="shared" si="15"/>
        <v>-2.1390427765837869</v>
      </c>
      <c r="AJ83" s="21">
        <f t="shared" si="15"/>
        <v>-3.5138887069608993</v>
      </c>
      <c r="AK83" s="53">
        <f t="shared" si="15"/>
        <v>-2.5841139922472838</v>
      </c>
      <c r="AL83" s="21">
        <f>SUM(AL5:AL81)</f>
        <v>258.3086711282516</v>
      </c>
      <c r="AM83" s="21">
        <f t="shared" ref="AM83:AU83" si="16">SUM(AM5:AM81)</f>
        <v>213.9454967687972</v>
      </c>
      <c r="AN83" s="21">
        <f t="shared" si="16"/>
        <v>109.02871488559227</v>
      </c>
      <c r="AO83" s="21">
        <f t="shared" si="16"/>
        <v>320.51603695232097</v>
      </c>
      <c r="AP83" s="21">
        <f t="shared" si="16"/>
        <v>1319.003708844416</v>
      </c>
      <c r="AQ83" s="21">
        <f t="shared" si="16"/>
        <v>510.55238906318237</v>
      </c>
      <c r="AR83" s="21">
        <f t="shared" si="16"/>
        <v>60.503731467610073</v>
      </c>
      <c r="AS83" s="21">
        <f t="shared" si="16"/>
        <v>291.31364846549292</v>
      </c>
      <c r="AT83" s="21">
        <f t="shared" si="16"/>
        <v>273.77004858103709</v>
      </c>
      <c r="AU83" s="53">
        <f t="shared" si="16"/>
        <v>100.40191118297547</v>
      </c>
    </row>
    <row r="84" spans="1:47" x14ac:dyDescent="0.35">
      <c r="A84" t="s">
        <v>3225</v>
      </c>
      <c r="N84" s="21"/>
      <c r="O84" s="21"/>
      <c r="R84">
        <f t="shared" ref="R84:AA84" si="17">COUNTIF(R5:R81,"&gt;0")</f>
        <v>65</v>
      </c>
      <c r="S84">
        <f t="shared" si="17"/>
        <v>66</v>
      </c>
      <c r="T84">
        <f t="shared" si="17"/>
        <v>52</v>
      </c>
      <c r="U84">
        <f t="shared" si="17"/>
        <v>77</v>
      </c>
      <c r="V84">
        <f t="shared" si="17"/>
        <v>77</v>
      </c>
      <c r="W84">
        <f t="shared" si="17"/>
        <v>77</v>
      </c>
      <c r="X84">
        <f t="shared" si="17"/>
        <v>14</v>
      </c>
      <c r="Y84">
        <f t="shared" si="17"/>
        <v>41</v>
      </c>
      <c r="Z84">
        <f t="shared" si="17"/>
        <v>15</v>
      </c>
      <c r="AA84">
        <f t="shared" si="17"/>
        <v>41</v>
      </c>
      <c r="AL84" s="21">
        <f>AL83*AB85^2</f>
        <v>1.1029095222042706</v>
      </c>
      <c r="AM84" s="21">
        <f t="shared" ref="AM84:AU84" si="18">AM83*AC85^2</f>
        <v>0.37322070770626475</v>
      </c>
      <c r="AN84" s="21">
        <f t="shared" si="18"/>
        <v>0.2665616920322062</v>
      </c>
      <c r="AO84" s="21">
        <f t="shared" si="18"/>
        <v>0.89760588786528417</v>
      </c>
      <c r="AP84" s="21">
        <f t="shared" si="18"/>
        <v>8.4570649993603748</v>
      </c>
      <c r="AQ84" s="21">
        <f t="shared" si="18"/>
        <v>2.3677867737351908</v>
      </c>
      <c r="AR84" s="21">
        <f t="shared" si="18"/>
        <v>0.11828581743328179</v>
      </c>
      <c r="AS84" s="21">
        <f t="shared" si="18"/>
        <v>4.0402839063006786</v>
      </c>
      <c r="AT84" s="21">
        <f t="shared" si="18"/>
        <v>0.24280687647252799</v>
      </c>
      <c r="AU84" s="53">
        <f t="shared" si="18"/>
        <v>0.57175383322389761</v>
      </c>
    </row>
    <row r="85" spans="1:47" ht="24" x14ac:dyDescent="0.65">
      <c r="A85" s="54" t="s">
        <v>3946</v>
      </c>
      <c r="N85" s="21"/>
      <c r="O85" s="21"/>
      <c r="R85" s="78">
        <f>IF(R5&gt;0,$M5,0)+IF(R6&gt;0,$M6,0)+IF(R7&gt;0,$M7,0)+IF(R8&gt;0,$M8,0)+IF(R9&gt;0,$M9,0)+IF(R10&gt;0,$M10,0)+IF(R11&gt;0,$M11,0)+IF(R12&gt;0,$M12,0)+IF(R13&gt;0,$M13,0)+IF(R14&gt;0,$M14,0)+IF(R15&gt;0,$M15,0)+IF(R16&gt;0,$M16,0)+IF(R17&gt;0,$M17,0)+IF(R18&gt;0,$M18,0)+IF(R19&gt;0,$M19,0)+IF(R20&gt;0,$M20,0)+IF(R21&gt;0,$M21,0)+IF(R22&gt;0,$M22,0)+IF(R23&gt;0,$M23,0)+IF(R24&gt;0,$M24,0)*IF(R25&gt;0,$M25,0)+IF(R26&gt;0,$M26,0)+IF(R27&gt;0,$M27,0)+IF(R28&gt;0,$M28,0)+IF(R29&gt;0,$M29,0)+IF(R30&gt;0,$M30,0)+IF(R31&gt;0,$M31,0)+IF(R32&gt;0,$M32,0)+IF(R33&gt;0,$M33,0)+IF(R34&gt;0,$M34,0)+IF(R35&gt;0,$M35,0)+IF(R36&gt;0,$M36,0)+IF(R37&gt;0,$M37,0)+IF(R38&gt;0,$M38,0)+IF(R39&gt;0,$M39,0)+IF(R40&gt;0,$M40,0)+IF(R41&gt;0,$M41,0)+IF(R42&gt;0,$M42,0)+IF(R43&gt;0,$M43,0)+IF(R44&gt;0,$M44,0)+IF(R45&gt;0,$M45,0)+IF(R46&gt;0,$M46,0)+IF(R47&gt;0,$M47,0)*IF(R48&gt;0,$M48,0)+IF(R49&gt;0,$M49,0)+IF(R50&gt;0,$M50,0)+IF(R51&gt;0,$M51,0)+IF(R52&gt;0,$M52,0)+IF(R53&gt;0,$M53,0)+IF(R54&gt;0,$M54,0)+IF(R55&gt;0,$M55,0)+IF(R56&gt;0,$M56,0)+IF(R57&gt;0,$M57,0)+IF(R58&gt;0,$M58,0)+IF(R59&gt;0,$M59,0)+IF(R60&gt;0,$M60,0)+IF(R61&gt;0,$M61,0)+IF(R62&gt;0,$M62,0)+IF(R63&gt;0,$M63,0)+IF(R64&gt;0,$M64,0)+IF(R65&gt;0,$M65,0)+IF(R66&gt;0,$M66,0)+IF(R67&gt;0,$M67,0)+IF(R68&gt;0,$M68,0)+IF(R69&gt;0,$M69,0)+IF(R70&gt;0,$M70,0)+IF(R71&gt;0,$M71,0)+IF(R72&gt;0,$M72,0)+IF(R73&gt;0,$M73,0)+IF(R74&gt;0,$M74,0)+IF(R75&gt;0,$M75,0)+IF(R76&gt;0,$M76,0)+IF(R77&gt;0,$M77,0)+IF(R78&gt;0,$M78,0)+IF(R79&gt;0,$M79,0)+IF(R80&gt;0,$M80,0)+IF(R81&gt;0,$M81,0)</f>
        <v>2957.3323780000046</v>
      </c>
      <c r="S85" s="61">
        <f t="shared" ref="S85:AA85" si="19">IF(S5&gt;0,$M5,0)+IF(S6&gt;0,$M6,0)+IF(S7&gt;0,$M7,0)+IF(S8&gt;0,$M8,0)+IF(S9&gt;0,$M9,0)+IF(S10&gt;0,$M10,0)+IF(S11&gt;0,$M11,0)+IF(S12&gt;0,$M12,0)+IF(S13&gt;0,$M13,0)+IF(S14&gt;0,$M14,0)+IF(S15&gt;0,$M15,0)+IF(S16&gt;0,$M16,0)+IF(S17&gt;0,$M17,0)+IF(S18&gt;0,$M18,0)+IF(S19&gt;0,$M19,0)+IF(S20&gt;0,$M20,0)+IF(S21&gt;0,$M21,0)+IF(S22&gt;0,$M22,0)+IF(S23&gt;0,$M23,0)+IF(S24&gt;0,$M24,0)*IF(S25&gt;0,$M25,0)+IF(S26&gt;0,$M26,0)+IF(S27&gt;0,$M27,0)+IF(S28&gt;0,$M28,0)+IF(S29&gt;0,$M29,0)+IF(S30&gt;0,$M30,0)+IF(S31&gt;0,$M31,0)+IF(S32&gt;0,$M32,0)+IF(S33&gt;0,$M33,0)+IF(S34&gt;0,$M34,0)+IF(S35&gt;0,$M35,0)+IF(S36&gt;0,$M36,0)+IF(S37&gt;0,$M37,0)+IF(S38&gt;0,$M38,0)+IF(S39&gt;0,$M39,0)+IF(S40&gt;0,$M40,0)+IF(S41&gt;0,$M41,0)+IF(S42&gt;0,$M42,0)+IF(S43&gt;0,$M43,0)+IF(S44&gt;0,$M44,0)+IF(S45&gt;0,$M45,0)+IF(S46&gt;0,$M46,0)+IF(S47&gt;0,$M47,0)*IF(S48&gt;0,$M48,0)+IF(S49&gt;0,$M49,0)+IF(S50&gt;0,$M50,0)+IF(S51&gt;0,$M51,0)+IF(S52&gt;0,$M52,0)+IF(S53&gt;0,$M53,0)+IF(S54&gt;0,$M54,0)+IF(S55&gt;0,$M55,0)+IF(S56&gt;0,$M56,0)+IF(S57&gt;0,$M57,0)+IF(S58&gt;0,$M58,0)+IF(S59&gt;0,$M59,0)+IF(S60&gt;0,$M60,0)+IF(S61&gt;0,$M61,0)+IF(S62&gt;0,$M62,0)+IF(S63&gt;0,$M63,0)+IF(S64&gt;0,$M64,0)+IF(S65&gt;0,$M65,0)+IF(S66&gt;0,$M66,0)+IF(S67&gt;0,$M67,0)+IF(S68&gt;0,$M68,0)+IF(S69&gt;0,$M69,0)+IF(S70&gt;0,$M70,0)+IF(S71&gt;0,$M71,0)+IF(S72&gt;0,$M72,0)+IF(S73&gt;0,$M73,0)+IF(S74&gt;0,$M74,0)+IF(S75&gt;0,$M75,0)+IF(S76&gt;0,$M76,0)+IF(S77&gt;0,$M77,0)+IF(S78&gt;0,$M78,0)+IF(S79&gt;0,$M79,0)+IF(S80&gt;0,$M80,0)+IF(S81&gt;0,$M81,0)</f>
        <v>2327.4686890000012</v>
      </c>
      <c r="T85" s="61">
        <f t="shared" si="19"/>
        <v>1961.8306889999992</v>
      </c>
      <c r="U85" s="61">
        <f t="shared" si="19"/>
        <v>3270.7363780000064</v>
      </c>
      <c r="V85" s="61">
        <f t="shared" si="19"/>
        <v>3270.7363780000064</v>
      </c>
      <c r="W85" s="61">
        <f t="shared" si="19"/>
        <v>3270.7363780000064</v>
      </c>
      <c r="X85" s="61">
        <f t="shared" si="19"/>
        <v>339.52100000000019</v>
      </c>
      <c r="Y85" s="61">
        <f t="shared" si="19"/>
        <v>1044.6799999999996</v>
      </c>
      <c r="Z85" s="61">
        <f t="shared" si="19"/>
        <v>365.6380000000002</v>
      </c>
      <c r="AA85" s="61">
        <f t="shared" si="19"/>
        <v>1044.6799999999996</v>
      </c>
      <c r="AB85" s="75">
        <f>EXP(AB83)</f>
        <v>6.5343207755602248E-2</v>
      </c>
      <c r="AC85" s="120">
        <f t="shared" ref="AC85:AK85" si="20">EXP(AC83)</f>
        <v>4.1766808511690269E-2</v>
      </c>
      <c r="AD85" s="120">
        <f t="shared" si="20"/>
        <v>4.9445687718079202E-2</v>
      </c>
      <c r="AE85" s="120">
        <f t="shared" si="20"/>
        <v>5.2919771978758773E-2</v>
      </c>
      <c r="AF85" s="120">
        <f t="shared" si="20"/>
        <v>8.0073133835243268E-2</v>
      </c>
      <c r="AG85" s="120">
        <f t="shared" si="20"/>
        <v>6.8100631438510237E-2</v>
      </c>
      <c r="AH85" s="120">
        <f t="shared" si="20"/>
        <v>4.4215573029922794E-2</v>
      </c>
      <c r="AI85" s="120">
        <f t="shared" si="20"/>
        <v>0.11776751891194724</v>
      </c>
      <c r="AJ85" s="120">
        <f t="shared" si="20"/>
        <v>2.978087985611037E-2</v>
      </c>
      <c r="AK85" s="76">
        <f t="shared" si="20"/>
        <v>7.5462910714249029E-2</v>
      </c>
      <c r="AL85" s="21">
        <f t="shared" ref="AL85:AU85" si="21">SQRT(AL84)</f>
        <v>1.0501949924677181</v>
      </c>
      <c r="AM85" s="21">
        <f t="shared" si="21"/>
        <v>0.6109179222336375</v>
      </c>
      <c r="AN85" s="21">
        <f t="shared" si="21"/>
        <v>0.51629612823669924</v>
      </c>
      <c r="AO85" s="21">
        <f t="shared" si="21"/>
        <v>0.94742064990440444</v>
      </c>
      <c r="AP85" s="21">
        <f t="shared" si="21"/>
        <v>2.9081033336799389</v>
      </c>
      <c r="AQ85" s="21">
        <f t="shared" si="21"/>
        <v>1.5387614414636177</v>
      </c>
      <c r="AR85" s="21">
        <f t="shared" si="21"/>
        <v>0.34392705248828825</v>
      </c>
      <c r="AS85" s="21">
        <f t="shared" si="21"/>
        <v>2.0100457473153885</v>
      </c>
      <c r="AT85" s="21">
        <f t="shared" si="21"/>
        <v>0.49275437742604378</v>
      </c>
      <c r="AU85" s="53">
        <f t="shared" si="21"/>
        <v>0.7561440558675957</v>
      </c>
    </row>
    <row r="86" spans="1:47" ht="16.5" x14ac:dyDescent="0.45">
      <c r="A86" s="51" t="s">
        <v>3226</v>
      </c>
      <c r="N86" s="21"/>
      <c r="O86" s="21"/>
    </row>
    <row r="87" spans="1:47" x14ac:dyDescent="0.35">
      <c r="A87" s="51" t="s">
        <v>3947</v>
      </c>
      <c r="N87" s="21"/>
      <c r="O87" s="21"/>
      <c r="Z87" t="s">
        <v>3227</v>
      </c>
      <c r="AB87" s="52">
        <f>SQRT(((R85-1)*(AL85^2))/(R85-1))</f>
        <v>1.0501949924677181</v>
      </c>
      <c r="AC87" s="21">
        <f t="shared" ref="AC87:AK87" si="22">SQRT(((S85-1)*(AM85^2))/(S85-1))</f>
        <v>0.6109179222336375</v>
      </c>
      <c r="AD87" s="21">
        <f t="shared" si="22"/>
        <v>0.51629612823669924</v>
      </c>
      <c r="AE87" s="21">
        <f t="shared" si="22"/>
        <v>0.94742064990440444</v>
      </c>
      <c r="AF87" s="21">
        <f t="shared" si="22"/>
        <v>2.9081033336799389</v>
      </c>
      <c r="AG87" s="21">
        <f t="shared" si="22"/>
        <v>1.5387614414636177</v>
      </c>
      <c r="AH87" s="21">
        <f t="shared" si="22"/>
        <v>0.34392705248828825</v>
      </c>
      <c r="AI87" s="21">
        <f t="shared" si="22"/>
        <v>2.0100457473153885</v>
      </c>
      <c r="AJ87" s="21">
        <f t="shared" si="22"/>
        <v>0.49275437742604378</v>
      </c>
      <c r="AK87" s="53">
        <f t="shared" si="22"/>
        <v>0.7561440558675957</v>
      </c>
    </row>
    <row r="88" spans="1:47" x14ac:dyDescent="0.35">
      <c r="A88" s="51"/>
      <c r="N88" s="21"/>
      <c r="O88" s="21"/>
      <c r="Z88" t="s">
        <v>3228</v>
      </c>
      <c r="AB88" s="52">
        <f t="shared" ref="AB88:AK88" si="23">(1-AB85)/(SQRT((2*(AB87^2)/R85)))</f>
        <v>34.222938312836646</v>
      </c>
      <c r="AC88" s="21">
        <f t="shared" si="23"/>
        <v>53.507575100796913</v>
      </c>
      <c r="AD88" s="21">
        <f t="shared" si="23"/>
        <v>57.662548420851337</v>
      </c>
      <c r="AE88" s="21">
        <f t="shared" si="23"/>
        <v>40.425155255796554</v>
      </c>
      <c r="AF88" s="21">
        <f t="shared" si="23"/>
        <v>12.792376739756014</v>
      </c>
      <c r="AG88" s="21">
        <f t="shared" si="23"/>
        <v>24.490942301036132</v>
      </c>
      <c r="AH88" s="21">
        <f t="shared" si="23"/>
        <v>36.20861683978648</v>
      </c>
      <c r="AI88" s="21">
        <f t="shared" si="23"/>
        <v>10.031219732915966</v>
      </c>
      <c r="AJ88" s="21">
        <f t="shared" si="23"/>
        <v>26.622571525459815</v>
      </c>
      <c r="AK88" s="53">
        <f t="shared" si="23"/>
        <v>27.944506099377701</v>
      </c>
    </row>
    <row r="89" spans="1:47" x14ac:dyDescent="0.35">
      <c r="A89" s="51"/>
      <c r="N89" s="21"/>
      <c r="O89" s="21"/>
      <c r="Z89" t="s">
        <v>3229</v>
      </c>
      <c r="AB89" s="52">
        <f t="shared" ref="AB89:AK89" si="24">TINV(0.05,2*R85-2)</f>
        <v>1.960365329046668</v>
      </c>
      <c r="AC89" s="21">
        <f t="shared" si="24"/>
        <v>1.9604740615125407</v>
      </c>
      <c r="AD89" s="21">
        <f t="shared" si="24"/>
        <v>1.9605691850597453</v>
      </c>
      <c r="AE89" s="21">
        <f t="shared" si="24"/>
        <v>1.9603268386356734</v>
      </c>
      <c r="AF89" s="21">
        <f t="shared" si="24"/>
        <v>1.9603268386356734</v>
      </c>
      <c r="AG89" s="21">
        <f t="shared" si="24"/>
        <v>1.9603268386356734</v>
      </c>
      <c r="AH89" s="21">
        <f t="shared" si="24"/>
        <v>1.9634742444194384</v>
      </c>
      <c r="AI89" s="21">
        <f t="shared" si="24"/>
        <v>1.9611013224587266</v>
      </c>
      <c r="AJ89" s="21">
        <f t="shared" si="24"/>
        <v>1.9632234465206992</v>
      </c>
      <c r="AK89" s="53">
        <f t="shared" si="24"/>
        <v>1.9611013224587266</v>
      </c>
    </row>
    <row r="90" spans="1:47" x14ac:dyDescent="0.35">
      <c r="A90" s="51"/>
      <c r="N90" s="21"/>
      <c r="O90" s="21"/>
      <c r="Z90" t="s">
        <v>3230</v>
      </c>
      <c r="AB90" s="52">
        <f t="shared" ref="AB90:AK90" si="25">TDIST(ABS(AB88),2*R85-2,1)</f>
        <v>1.1810684253078899E-234</v>
      </c>
      <c r="AC90" s="21">
        <f t="shared" si="25"/>
        <v>0</v>
      </c>
      <c r="AD90" s="21">
        <f t="shared" si="25"/>
        <v>0</v>
      </c>
      <c r="AE90" s="21">
        <f t="shared" si="25"/>
        <v>0</v>
      </c>
      <c r="AF90" s="21">
        <f t="shared" si="25"/>
        <v>2.5062502717287095E-37</v>
      </c>
      <c r="AG90" s="21">
        <f t="shared" si="25"/>
        <v>4.127217063301024E-127</v>
      </c>
      <c r="AH90" s="21">
        <f t="shared" si="25"/>
        <v>8.1493123361480503E-161</v>
      </c>
      <c r="AI90" s="21">
        <f t="shared" si="25"/>
        <v>1.8425565860541065E-23</v>
      </c>
      <c r="AJ90" s="21">
        <f t="shared" si="25"/>
        <v>6.4525216154862935E-110</v>
      </c>
      <c r="AK90" s="53">
        <f t="shared" si="25"/>
        <v>1.5044896175561533E-146</v>
      </c>
    </row>
    <row r="91" spans="1:47" x14ac:dyDescent="0.35">
      <c r="A91" s="51"/>
      <c r="N91" s="21"/>
      <c r="O91" s="21"/>
      <c r="Z91" t="s">
        <v>3231</v>
      </c>
      <c r="AB91" s="52" t="str">
        <f t="shared" ref="AB91:AK91" si="26">IF(R84&gt;4,IF(AB90&lt;0.001,"***",IF(AB90&lt;0.01,"**",IF(AB90&lt;0.05,"*","ns"))),"na")</f>
        <v>***</v>
      </c>
      <c r="AC91" s="21" t="str">
        <f t="shared" si="26"/>
        <v>***</v>
      </c>
      <c r="AD91" s="21" t="str">
        <f t="shared" si="26"/>
        <v>***</v>
      </c>
      <c r="AE91" s="21" t="str">
        <f t="shared" si="26"/>
        <v>***</v>
      </c>
      <c r="AF91" s="21" t="str">
        <f t="shared" si="26"/>
        <v>***</v>
      </c>
      <c r="AG91" s="21" t="str">
        <f t="shared" si="26"/>
        <v>***</v>
      </c>
      <c r="AH91" s="21" t="str">
        <f t="shared" si="26"/>
        <v>***</v>
      </c>
      <c r="AI91" s="21" t="str">
        <f t="shared" si="26"/>
        <v>***</v>
      </c>
      <c r="AJ91" s="21" t="str">
        <f t="shared" si="26"/>
        <v>***</v>
      </c>
      <c r="AK91" s="53" t="str">
        <f t="shared" si="26"/>
        <v>***</v>
      </c>
    </row>
    <row r="92" spans="1:47" x14ac:dyDescent="0.35">
      <c r="A92" s="51"/>
      <c r="N92" s="21"/>
      <c r="O92" s="21"/>
      <c r="AB92"/>
      <c r="AK92"/>
    </row>
    <row r="93" spans="1:47" ht="16.5" x14ac:dyDescent="0.35">
      <c r="A93" s="11" t="s">
        <v>4</v>
      </c>
      <c r="B93">
        <v>1</v>
      </c>
      <c r="C93">
        <v>1</v>
      </c>
      <c r="H93" t="s">
        <v>245</v>
      </c>
      <c r="I93" t="s">
        <v>247</v>
      </c>
      <c r="J93" s="20" t="s">
        <v>248</v>
      </c>
      <c r="K93" s="20"/>
      <c r="N93" s="21"/>
      <c r="O93" s="21"/>
      <c r="P93" s="20"/>
      <c r="Q93" s="20"/>
      <c r="R93" s="25">
        <v>0</v>
      </c>
      <c r="S93">
        <v>1</v>
      </c>
      <c r="T93">
        <v>0</v>
      </c>
      <c r="U93">
        <v>1</v>
      </c>
      <c r="V93">
        <v>1</v>
      </c>
      <c r="W93" s="3">
        <v>0.25</v>
      </c>
      <c r="X93" s="3">
        <v>1</v>
      </c>
      <c r="Y93">
        <v>0</v>
      </c>
      <c r="Z93">
        <v>0.125</v>
      </c>
      <c r="AA93">
        <v>0</v>
      </c>
      <c r="AK93"/>
    </row>
    <row r="94" spans="1:47" x14ac:dyDescent="0.35">
      <c r="A94" s="11" t="s">
        <v>181</v>
      </c>
      <c r="C94">
        <v>1</v>
      </c>
      <c r="H94" s="12" t="s">
        <v>248</v>
      </c>
      <c r="I94" t="s">
        <v>247</v>
      </c>
      <c r="J94" s="20" t="s">
        <v>248</v>
      </c>
      <c r="K94" s="20"/>
      <c r="N94" s="21"/>
      <c r="O94" s="21"/>
      <c r="P94" s="20"/>
      <c r="Q94" s="20"/>
      <c r="R94" s="25">
        <v>0</v>
      </c>
      <c r="S94">
        <v>1</v>
      </c>
      <c r="T94">
        <v>0.25</v>
      </c>
      <c r="U94">
        <v>0.25</v>
      </c>
      <c r="V94">
        <v>1</v>
      </c>
      <c r="W94" s="3">
        <v>0.25</v>
      </c>
      <c r="X94" s="3">
        <v>0.25</v>
      </c>
      <c r="Y94">
        <v>0</v>
      </c>
      <c r="Z94">
        <v>1</v>
      </c>
      <c r="AA94">
        <v>0</v>
      </c>
      <c r="AK94"/>
    </row>
    <row r="95" spans="1:47" ht="16.5" x14ac:dyDescent="0.35">
      <c r="A95" s="11" t="s">
        <v>15</v>
      </c>
      <c r="C95">
        <v>1</v>
      </c>
      <c r="H95" t="s">
        <v>245</v>
      </c>
      <c r="I95" t="s">
        <v>246</v>
      </c>
      <c r="J95" s="20" t="s">
        <v>248</v>
      </c>
      <c r="K95" s="20"/>
      <c r="N95" s="21"/>
      <c r="O95" s="21"/>
      <c r="P95" s="20"/>
      <c r="Q95" s="20"/>
      <c r="R95" s="25">
        <v>0</v>
      </c>
      <c r="S95">
        <v>0.125</v>
      </c>
      <c r="T95">
        <v>0</v>
      </c>
      <c r="U95">
        <v>0.125</v>
      </c>
      <c r="V95">
        <v>1</v>
      </c>
      <c r="W95" s="3">
        <v>1</v>
      </c>
      <c r="X95" s="3">
        <v>0</v>
      </c>
      <c r="Y95">
        <v>0</v>
      </c>
      <c r="Z95">
        <v>0</v>
      </c>
      <c r="AA95">
        <v>0</v>
      </c>
      <c r="AK95"/>
    </row>
    <row r="96" spans="1:47" x14ac:dyDescent="0.35">
      <c r="A96" s="11" t="s">
        <v>17</v>
      </c>
      <c r="C96">
        <v>1</v>
      </c>
      <c r="H96" s="12" t="s">
        <v>248</v>
      </c>
      <c r="I96" t="s">
        <v>247</v>
      </c>
      <c r="J96" s="20" t="s">
        <v>248</v>
      </c>
      <c r="K96" s="20"/>
      <c r="N96" s="21"/>
      <c r="O96" s="21"/>
      <c r="P96" s="20"/>
      <c r="Q96" s="20"/>
      <c r="R96" s="25">
        <v>0</v>
      </c>
      <c r="S96">
        <v>1</v>
      </c>
      <c r="T96">
        <v>0</v>
      </c>
      <c r="U96">
        <v>1</v>
      </c>
      <c r="V96">
        <v>0.25</v>
      </c>
      <c r="W96" s="3">
        <v>1</v>
      </c>
      <c r="X96" s="3">
        <v>0</v>
      </c>
      <c r="Y96">
        <v>0</v>
      </c>
      <c r="Z96">
        <v>1</v>
      </c>
      <c r="AA96">
        <v>0</v>
      </c>
      <c r="AK96"/>
    </row>
    <row r="97" spans="1:47" ht="16.5" x14ac:dyDescent="0.35">
      <c r="A97" s="11" t="s">
        <v>3</v>
      </c>
      <c r="B97" s="48"/>
      <c r="C97">
        <v>1</v>
      </c>
      <c r="E97">
        <v>1</v>
      </c>
      <c r="G97" s="49"/>
      <c r="H97" t="s">
        <v>245</v>
      </c>
      <c r="I97" t="s">
        <v>246</v>
      </c>
      <c r="J97" s="20">
        <v>62</v>
      </c>
      <c r="K97" s="34"/>
      <c r="L97" s="21">
        <v>0.51233080818386667</v>
      </c>
      <c r="N97" s="21"/>
      <c r="O97" s="21"/>
      <c r="P97" s="21"/>
      <c r="Q97" s="21"/>
      <c r="R97" s="25">
        <v>0</v>
      </c>
      <c r="S97">
        <v>1</v>
      </c>
      <c r="T97">
        <v>0</v>
      </c>
      <c r="U97">
        <v>1</v>
      </c>
      <c r="V97">
        <v>0.3</v>
      </c>
      <c r="W97" s="3">
        <v>1</v>
      </c>
      <c r="X97" s="3">
        <v>0</v>
      </c>
      <c r="Y97">
        <v>0</v>
      </c>
      <c r="Z97">
        <v>0</v>
      </c>
      <c r="AA97">
        <v>0</v>
      </c>
      <c r="AB97" s="52"/>
      <c r="AC97" s="21"/>
      <c r="AD97" s="21"/>
      <c r="AE97" s="21"/>
      <c r="AF97" s="21"/>
      <c r="AG97" s="21"/>
      <c r="AH97" s="21"/>
      <c r="AI97" s="21"/>
      <c r="AJ97" s="21"/>
      <c r="AK97" s="21"/>
      <c r="AL97" s="52"/>
      <c r="AM97" s="21"/>
      <c r="AN97" s="21"/>
      <c r="AO97" s="21"/>
      <c r="AP97" s="21"/>
      <c r="AQ97" s="21"/>
      <c r="AR97" s="21"/>
      <c r="AS97" s="21"/>
      <c r="AT97" s="21"/>
      <c r="AU97" s="53"/>
    </row>
    <row r="98" spans="1:47" ht="16.5" x14ac:dyDescent="0.35">
      <c r="A98" s="11" t="s">
        <v>202</v>
      </c>
      <c r="B98" s="48">
        <v>1</v>
      </c>
      <c r="C98">
        <v>1</v>
      </c>
      <c r="G98" s="49"/>
      <c r="H98" t="s">
        <v>245</v>
      </c>
      <c r="I98" t="s">
        <v>246</v>
      </c>
      <c r="J98" s="20">
        <v>64</v>
      </c>
      <c r="K98" s="34"/>
      <c r="L98" s="21">
        <v>0.47371291523283576</v>
      </c>
      <c r="N98" s="21"/>
      <c r="O98" s="21"/>
      <c r="P98" s="21"/>
      <c r="Q98" s="21"/>
      <c r="R98" s="25">
        <v>0</v>
      </c>
      <c r="S98">
        <v>0.25</v>
      </c>
      <c r="T98">
        <v>0.25</v>
      </c>
      <c r="U98">
        <v>0.25</v>
      </c>
      <c r="V98">
        <v>0.15</v>
      </c>
      <c r="W98" s="3">
        <v>1</v>
      </c>
      <c r="X98" s="3">
        <v>0</v>
      </c>
      <c r="Y98">
        <v>0</v>
      </c>
      <c r="Z98">
        <v>0</v>
      </c>
      <c r="AA98">
        <v>0</v>
      </c>
      <c r="AB98" s="52"/>
      <c r="AC98" s="21"/>
      <c r="AD98" s="21"/>
      <c r="AE98" s="21"/>
      <c r="AF98" s="21"/>
      <c r="AG98" s="21"/>
      <c r="AH98" s="21"/>
      <c r="AI98" s="21"/>
      <c r="AJ98" s="21"/>
      <c r="AK98" s="21"/>
      <c r="AL98" s="52"/>
      <c r="AM98" s="21"/>
      <c r="AN98" s="21"/>
      <c r="AO98" s="21"/>
      <c r="AP98" s="21"/>
      <c r="AQ98" s="21"/>
      <c r="AR98" s="21"/>
      <c r="AS98" s="21"/>
      <c r="AT98" s="21"/>
      <c r="AU98" s="53"/>
    </row>
    <row r="99" spans="1:47" ht="16.5" x14ac:dyDescent="0.35">
      <c r="A99" s="11" t="s">
        <v>6</v>
      </c>
      <c r="B99" s="48"/>
      <c r="C99">
        <v>1</v>
      </c>
      <c r="G99" s="49">
        <v>1</v>
      </c>
      <c r="H99" t="s">
        <v>245</v>
      </c>
      <c r="I99" t="s">
        <v>246</v>
      </c>
      <c r="J99" s="20">
        <v>64</v>
      </c>
      <c r="K99" s="34"/>
      <c r="L99" s="21">
        <v>0.23932485720116195</v>
      </c>
      <c r="N99" s="21"/>
      <c r="O99" s="21"/>
      <c r="P99" s="21"/>
      <c r="Q99" s="21"/>
      <c r="R99" s="25">
        <v>0</v>
      </c>
      <c r="S99">
        <v>1</v>
      </c>
      <c r="T99">
        <v>0.375</v>
      </c>
      <c r="U99">
        <v>0.375</v>
      </c>
      <c r="V99">
        <v>0.25</v>
      </c>
      <c r="W99" s="3">
        <v>1</v>
      </c>
      <c r="X99" s="3">
        <v>0</v>
      </c>
      <c r="Y99">
        <v>0</v>
      </c>
      <c r="Z99">
        <v>0</v>
      </c>
      <c r="AA99">
        <v>0</v>
      </c>
      <c r="AB99" s="52"/>
      <c r="AC99" s="21"/>
      <c r="AD99" s="21"/>
      <c r="AE99" s="21"/>
      <c r="AF99" s="21"/>
      <c r="AG99" s="21"/>
      <c r="AH99" s="21"/>
      <c r="AI99" s="21"/>
      <c r="AJ99" s="21"/>
      <c r="AK99" s="21"/>
      <c r="AL99" s="52"/>
      <c r="AM99" s="21"/>
      <c r="AN99" s="21"/>
      <c r="AO99" s="21"/>
      <c r="AP99" s="21"/>
      <c r="AQ99" s="21"/>
      <c r="AR99" s="21"/>
      <c r="AS99" s="21"/>
      <c r="AT99" s="21"/>
      <c r="AU99" s="53"/>
    </row>
    <row r="100" spans="1:47" ht="16.5" x14ac:dyDescent="0.35">
      <c r="A100" s="11" t="s">
        <v>2</v>
      </c>
      <c r="B100" s="48">
        <v>1</v>
      </c>
      <c r="C100">
        <v>1</v>
      </c>
      <c r="G100" s="49"/>
      <c r="H100" t="s">
        <v>245</v>
      </c>
      <c r="I100" t="s">
        <v>246</v>
      </c>
      <c r="J100" s="20">
        <v>62</v>
      </c>
      <c r="K100" s="34"/>
      <c r="L100" s="21">
        <v>0.72413277949301835</v>
      </c>
      <c r="N100" s="21"/>
      <c r="O100" s="21"/>
      <c r="P100" s="21"/>
      <c r="Q100" s="21"/>
      <c r="R100" s="25">
        <v>0</v>
      </c>
      <c r="S100">
        <v>0.25</v>
      </c>
      <c r="T100">
        <v>0.25</v>
      </c>
      <c r="U100">
        <v>0.25</v>
      </c>
      <c r="V100">
        <v>0.25</v>
      </c>
      <c r="W100" s="3">
        <v>0.25</v>
      </c>
      <c r="X100" s="3">
        <v>1</v>
      </c>
      <c r="Y100">
        <v>0</v>
      </c>
      <c r="Z100">
        <v>0</v>
      </c>
      <c r="AA100">
        <v>0</v>
      </c>
      <c r="AB100" s="52"/>
      <c r="AC100" s="21"/>
      <c r="AD100" s="21"/>
      <c r="AE100" s="21"/>
      <c r="AF100" s="21"/>
      <c r="AG100" s="21"/>
      <c r="AH100" s="21"/>
      <c r="AI100" s="21"/>
      <c r="AJ100" s="21"/>
      <c r="AK100" s="21"/>
      <c r="AL100" s="52"/>
      <c r="AM100" s="21"/>
      <c r="AN100" s="21"/>
      <c r="AO100" s="21"/>
      <c r="AP100" s="21"/>
      <c r="AQ100" s="21"/>
      <c r="AR100" s="21"/>
      <c r="AS100" s="21"/>
      <c r="AT100" s="21"/>
      <c r="AU100" s="53"/>
    </row>
    <row r="101" spans="1:47" ht="16.5" x14ac:dyDescent="0.35">
      <c r="A101" s="11" t="s">
        <v>57</v>
      </c>
      <c r="B101" s="48"/>
      <c r="D101">
        <v>1</v>
      </c>
      <c r="E101">
        <v>1</v>
      </c>
      <c r="G101" s="49"/>
      <c r="H101" t="s">
        <v>245</v>
      </c>
      <c r="I101" t="s">
        <v>246</v>
      </c>
      <c r="J101" s="20">
        <v>64</v>
      </c>
      <c r="K101" s="34"/>
      <c r="L101" s="21">
        <v>1.4864443857901821</v>
      </c>
      <c r="N101" s="21"/>
      <c r="O101" s="21"/>
      <c r="P101" s="21"/>
      <c r="Q101" s="21"/>
      <c r="R101" s="25">
        <v>0</v>
      </c>
      <c r="S101">
        <v>1</v>
      </c>
      <c r="T101" s="3">
        <v>0.25</v>
      </c>
      <c r="U101">
        <v>1</v>
      </c>
      <c r="V101">
        <v>1</v>
      </c>
      <c r="W101">
        <v>0.05</v>
      </c>
      <c r="X101">
        <v>0.25</v>
      </c>
      <c r="Y101">
        <v>1</v>
      </c>
      <c r="Z101">
        <v>0</v>
      </c>
      <c r="AA101">
        <v>0.125</v>
      </c>
      <c r="AB101" s="52"/>
      <c r="AC101" s="21"/>
      <c r="AD101" s="21"/>
      <c r="AE101" s="21"/>
      <c r="AF101" s="21"/>
      <c r="AG101" s="21"/>
      <c r="AH101" s="21"/>
      <c r="AI101" s="21"/>
      <c r="AJ101" s="21"/>
      <c r="AK101" s="21"/>
      <c r="AL101" s="52"/>
      <c r="AM101" s="21"/>
      <c r="AN101" s="21"/>
      <c r="AO101" s="21"/>
      <c r="AP101" s="21"/>
      <c r="AQ101" s="21"/>
      <c r="AR101" s="21"/>
      <c r="AS101" s="21"/>
      <c r="AT101" s="21"/>
      <c r="AU101" s="53"/>
    </row>
    <row r="102" spans="1:47" s="17" customFormat="1" ht="16.5" x14ac:dyDescent="0.35">
      <c r="A102" s="40" t="s">
        <v>84</v>
      </c>
      <c r="B102" s="39"/>
      <c r="G102" s="45">
        <v>1</v>
      </c>
      <c r="H102" s="17" t="s">
        <v>245</v>
      </c>
      <c r="I102" s="17" t="s">
        <v>246</v>
      </c>
      <c r="J102" s="43">
        <v>64</v>
      </c>
      <c r="K102" s="47"/>
      <c r="L102" s="21">
        <v>1.3648887557014136E-2</v>
      </c>
      <c r="M102" s="61"/>
      <c r="N102" s="42"/>
      <c r="O102" s="42"/>
      <c r="P102" s="42"/>
      <c r="Q102" s="42"/>
      <c r="R102" s="41">
        <v>0</v>
      </c>
      <c r="S102" s="46">
        <v>0</v>
      </c>
      <c r="T102" s="46">
        <v>0</v>
      </c>
      <c r="U102" s="46">
        <v>0</v>
      </c>
      <c r="V102" s="46">
        <v>0</v>
      </c>
      <c r="W102" s="46">
        <v>0</v>
      </c>
      <c r="X102" s="46">
        <v>0</v>
      </c>
      <c r="Y102" s="46">
        <v>0</v>
      </c>
      <c r="Z102" s="46">
        <v>0</v>
      </c>
      <c r="AA102" s="46">
        <v>0</v>
      </c>
      <c r="AB102" s="77"/>
      <c r="AC102" s="42"/>
      <c r="AD102" s="42"/>
      <c r="AE102" s="42"/>
      <c r="AF102" s="42"/>
      <c r="AG102" s="42"/>
      <c r="AH102" s="42"/>
      <c r="AI102" s="42"/>
      <c r="AJ102" s="42"/>
      <c r="AK102" s="42"/>
    </row>
    <row r="103" spans="1:47" ht="16.5" x14ac:dyDescent="0.35">
      <c r="A103" s="11" t="s">
        <v>231</v>
      </c>
      <c r="B103" s="48">
        <v>1</v>
      </c>
      <c r="C103">
        <v>1</v>
      </c>
      <c r="E103">
        <v>1</v>
      </c>
      <c r="G103" s="49"/>
      <c r="H103" t="s">
        <v>245</v>
      </c>
      <c r="I103" t="s">
        <v>246</v>
      </c>
      <c r="J103" s="20">
        <v>64</v>
      </c>
      <c r="K103" s="34"/>
      <c r="L103" s="21">
        <v>0.25204264130937781</v>
      </c>
      <c r="N103" s="21"/>
      <c r="O103" s="21"/>
      <c r="P103" s="21"/>
      <c r="Q103" s="21"/>
      <c r="R103" s="23">
        <v>0</v>
      </c>
      <c r="S103">
        <v>1</v>
      </c>
      <c r="T103">
        <v>0.125</v>
      </c>
      <c r="U103">
        <v>1</v>
      </c>
      <c r="V103">
        <v>1</v>
      </c>
      <c r="W103">
        <v>0.05</v>
      </c>
      <c r="X103">
        <v>1</v>
      </c>
      <c r="Y103">
        <v>0</v>
      </c>
      <c r="Z103">
        <v>1</v>
      </c>
      <c r="AA103">
        <v>0</v>
      </c>
      <c r="AB103" s="52"/>
      <c r="AC103" s="21"/>
      <c r="AD103" s="21"/>
      <c r="AE103" s="21"/>
      <c r="AF103" s="21"/>
      <c r="AG103" s="21"/>
      <c r="AH103" s="21"/>
      <c r="AI103" s="21"/>
      <c r="AJ103" s="21"/>
      <c r="AK103" s="21"/>
      <c r="AL103" s="52"/>
      <c r="AM103" s="21"/>
      <c r="AN103" s="21"/>
      <c r="AO103" s="21"/>
      <c r="AP103" s="21"/>
      <c r="AQ103" s="21"/>
      <c r="AR103" s="21"/>
      <c r="AS103" s="21"/>
      <c r="AT103" s="21"/>
      <c r="AU103" s="53"/>
    </row>
    <row r="104" spans="1:47" ht="16.5" x14ac:dyDescent="0.35">
      <c r="A104" s="11" t="s">
        <v>16</v>
      </c>
      <c r="B104" s="48">
        <v>1</v>
      </c>
      <c r="C104">
        <v>1</v>
      </c>
      <c r="D104">
        <v>1</v>
      </c>
      <c r="G104" s="49"/>
      <c r="H104" t="s">
        <v>245</v>
      </c>
      <c r="I104" t="s">
        <v>246</v>
      </c>
      <c r="J104" s="20">
        <v>64</v>
      </c>
      <c r="K104" s="34"/>
      <c r="L104" s="21">
        <v>0.47277414196034329</v>
      </c>
      <c r="N104" s="21"/>
      <c r="O104" s="21"/>
      <c r="P104" s="21"/>
      <c r="Q104" s="21"/>
      <c r="R104" s="25">
        <v>0</v>
      </c>
      <c r="S104">
        <v>1</v>
      </c>
      <c r="T104">
        <v>0.25</v>
      </c>
      <c r="U104">
        <v>0.25</v>
      </c>
      <c r="V104">
        <v>1</v>
      </c>
      <c r="W104" s="3">
        <v>0.25</v>
      </c>
      <c r="X104" s="3">
        <v>1</v>
      </c>
      <c r="Y104">
        <v>0</v>
      </c>
      <c r="Z104">
        <v>0</v>
      </c>
      <c r="AA104">
        <v>0</v>
      </c>
      <c r="AB104" s="52"/>
      <c r="AC104" s="21"/>
      <c r="AD104" s="21"/>
      <c r="AE104" s="21"/>
      <c r="AF104" s="21"/>
      <c r="AG104" s="21"/>
      <c r="AH104" s="21"/>
      <c r="AI104" s="21"/>
      <c r="AJ104" s="21"/>
      <c r="AK104" s="21"/>
      <c r="AL104" s="52"/>
      <c r="AM104" s="21"/>
      <c r="AN104" s="21"/>
      <c r="AO104" s="21"/>
      <c r="AP104" s="21"/>
      <c r="AQ104" s="21"/>
      <c r="AR104" s="21"/>
      <c r="AS104" s="21"/>
      <c r="AT104" s="21"/>
      <c r="AU104" s="53"/>
    </row>
    <row r="105" spans="1:47" ht="16.5" x14ac:dyDescent="0.35">
      <c r="A105" s="29" t="s">
        <v>21</v>
      </c>
      <c r="B105" s="48">
        <v>1</v>
      </c>
      <c r="C105">
        <v>1</v>
      </c>
      <c r="F105">
        <v>1</v>
      </c>
      <c r="G105" s="49"/>
      <c r="H105" t="s">
        <v>245</v>
      </c>
      <c r="I105" t="s">
        <v>246</v>
      </c>
      <c r="J105" s="20">
        <v>64</v>
      </c>
      <c r="K105" s="34"/>
      <c r="L105" s="21">
        <v>1.3253095041672762</v>
      </c>
      <c r="N105" s="21"/>
      <c r="O105" s="21"/>
      <c r="P105" s="21"/>
      <c r="Q105" s="21"/>
      <c r="R105" s="25">
        <v>0</v>
      </c>
      <c r="S105">
        <v>0.125</v>
      </c>
      <c r="T105">
        <v>0</v>
      </c>
      <c r="U105">
        <v>0.25</v>
      </c>
      <c r="V105">
        <v>1</v>
      </c>
      <c r="W105" s="3">
        <v>1</v>
      </c>
      <c r="X105" s="3">
        <v>0</v>
      </c>
      <c r="Y105">
        <v>0</v>
      </c>
      <c r="Z105">
        <v>0.25</v>
      </c>
      <c r="AA105">
        <v>0</v>
      </c>
      <c r="AB105" s="52"/>
      <c r="AC105" s="21"/>
      <c r="AD105" s="21"/>
      <c r="AE105" s="21"/>
      <c r="AF105" s="21"/>
      <c r="AG105" s="21"/>
      <c r="AH105" s="21"/>
      <c r="AI105" s="21"/>
      <c r="AJ105" s="21"/>
      <c r="AK105" s="21"/>
      <c r="AL105" s="52"/>
      <c r="AM105" s="21"/>
      <c r="AN105" s="21"/>
      <c r="AO105" s="21"/>
      <c r="AP105" s="21"/>
      <c r="AQ105" s="21"/>
      <c r="AR105" s="21"/>
      <c r="AS105" s="21"/>
      <c r="AT105" s="21"/>
      <c r="AU105" s="53"/>
    </row>
    <row r="106" spans="1:47" x14ac:dyDescent="0.35">
      <c r="A106" s="1"/>
      <c r="J106" s="19"/>
      <c r="K106" s="19"/>
      <c r="L106" s="19"/>
      <c r="N106" s="21"/>
      <c r="O106" s="21"/>
      <c r="P106" s="19"/>
      <c r="Q106" s="19"/>
      <c r="R106" s="27"/>
      <c r="W106" s="3"/>
      <c r="X106" s="3"/>
      <c r="AB106"/>
      <c r="AK106"/>
    </row>
    <row r="107" spans="1:47" x14ac:dyDescent="0.35">
      <c r="N107" s="21"/>
      <c r="O107" s="21"/>
      <c r="AB107"/>
      <c r="AK107"/>
    </row>
    <row r="108" spans="1:47" ht="34.5" customHeight="1" x14ac:dyDescent="0.45">
      <c r="A108" s="31" t="s">
        <v>3253</v>
      </c>
      <c r="B108" s="48" t="s">
        <v>41</v>
      </c>
      <c r="G108" s="49"/>
      <c r="K108" s="132" t="s">
        <v>3216</v>
      </c>
      <c r="L108" s="56"/>
      <c r="M108" s="62"/>
      <c r="N108" s="9"/>
      <c r="O108" s="9"/>
      <c r="P108" s="9"/>
      <c r="Q108" s="9"/>
      <c r="R108" s="129" t="s">
        <v>26</v>
      </c>
      <c r="S108" s="128"/>
      <c r="T108" s="128"/>
      <c r="U108" s="128"/>
      <c r="V108" s="128"/>
      <c r="W108" s="128"/>
      <c r="X108" s="128"/>
      <c r="Y108" s="128"/>
      <c r="Z108" s="128"/>
      <c r="AA108" s="128"/>
      <c r="AB108" s="129" t="s">
        <v>3944</v>
      </c>
      <c r="AC108" s="128"/>
      <c r="AD108" s="128"/>
      <c r="AE108" s="128"/>
      <c r="AF108" s="128"/>
      <c r="AG108" s="128"/>
      <c r="AH108" s="128"/>
      <c r="AI108" s="128"/>
      <c r="AJ108" s="128"/>
      <c r="AK108" s="130"/>
      <c r="AL108" s="129" t="s">
        <v>3948</v>
      </c>
      <c r="AM108" s="128"/>
      <c r="AN108" s="128"/>
      <c r="AO108" s="128"/>
      <c r="AP108" s="128"/>
      <c r="AQ108" s="128"/>
      <c r="AR108" s="128"/>
      <c r="AS108" s="128"/>
      <c r="AT108" s="128"/>
      <c r="AU108" s="130"/>
    </row>
    <row r="109" spans="1:47" ht="61.5" customHeight="1" x14ac:dyDescent="0.55000000000000004">
      <c r="B109" s="35" t="s">
        <v>101</v>
      </c>
      <c r="C109" s="3" t="s">
        <v>40</v>
      </c>
      <c r="D109" s="3" t="s">
        <v>103</v>
      </c>
      <c r="E109" s="3" t="s">
        <v>73</v>
      </c>
      <c r="F109" s="3" t="s">
        <v>104</v>
      </c>
      <c r="G109" s="36" t="s">
        <v>99</v>
      </c>
      <c r="H109" s="9"/>
      <c r="I109" s="9"/>
      <c r="J109" s="9"/>
      <c r="K109" s="132"/>
      <c r="L109" s="32" t="s">
        <v>3223</v>
      </c>
      <c r="M109" s="63"/>
      <c r="N109" s="133" t="s">
        <v>3254</v>
      </c>
      <c r="O109" s="134" t="s">
        <v>3220</v>
      </c>
      <c r="P109" s="133" t="s">
        <v>3255</v>
      </c>
      <c r="Q109" s="134" t="s">
        <v>3220</v>
      </c>
      <c r="R109" s="4"/>
      <c r="S109" s="128" t="s">
        <v>27</v>
      </c>
      <c r="T109" s="128"/>
      <c r="U109" s="128"/>
      <c r="V109" s="128"/>
      <c r="W109" s="3" t="s">
        <v>28</v>
      </c>
      <c r="X109" s="3"/>
      <c r="Y109" s="128" t="s">
        <v>29</v>
      </c>
      <c r="Z109" s="128"/>
      <c r="AA109" s="128"/>
      <c r="AB109" s="4"/>
      <c r="AC109" s="128" t="s">
        <v>27</v>
      </c>
      <c r="AD109" s="128"/>
      <c r="AE109" s="128"/>
      <c r="AF109" s="128"/>
      <c r="AG109" s="3" t="s">
        <v>28</v>
      </c>
      <c r="AH109" s="3"/>
      <c r="AI109" s="128" t="s">
        <v>29</v>
      </c>
      <c r="AJ109" s="128"/>
      <c r="AK109" s="130"/>
      <c r="AL109" s="4"/>
      <c r="AM109" s="128" t="s">
        <v>27</v>
      </c>
      <c r="AN109" s="128"/>
      <c r="AO109" s="128"/>
      <c r="AP109" s="128"/>
      <c r="AQ109" s="3" t="s">
        <v>28</v>
      </c>
      <c r="AR109" s="3"/>
      <c r="AS109" s="128" t="s">
        <v>29</v>
      </c>
      <c r="AT109" s="128"/>
      <c r="AU109" s="130"/>
    </row>
    <row r="110" spans="1:47" ht="45" customHeight="1" x14ac:dyDescent="0.35">
      <c r="B110" s="35" t="s">
        <v>126</v>
      </c>
      <c r="C110" s="3" t="s">
        <v>127</v>
      </c>
      <c r="D110" s="3" t="s">
        <v>125</v>
      </c>
      <c r="E110" s="3"/>
      <c r="F110" s="3"/>
      <c r="G110" s="36"/>
      <c r="H110" s="9" t="s">
        <v>244</v>
      </c>
      <c r="I110" s="9" t="s">
        <v>243</v>
      </c>
      <c r="J110" s="9" t="s">
        <v>249</v>
      </c>
      <c r="K110" s="50" t="s">
        <v>3217</v>
      </c>
      <c r="L110" s="56" t="s">
        <v>3219</v>
      </c>
      <c r="M110" s="62" t="s">
        <v>3224</v>
      </c>
      <c r="N110" s="133"/>
      <c r="O110" s="134"/>
      <c r="P110" s="133"/>
      <c r="Q110" s="134"/>
      <c r="R110" s="129" t="s">
        <v>30</v>
      </c>
      <c r="S110" s="9" t="s">
        <v>117</v>
      </c>
      <c r="T110" s="9" t="s">
        <v>128</v>
      </c>
      <c r="U110" s="9" t="s">
        <v>129</v>
      </c>
      <c r="V110" s="9" t="s">
        <v>130</v>
      </c>
      <c r="W110" s="3" t="s">
        <v>131</v>
      </c>
      <c r="X110" s="3" t="s">
        <v>136</v>
      </c>
      <c r="Y110" s="9" t="s">
        <v>132</v>
      </c>
      <c r="Z110" s="9" t="s">
        <v>133</v>
      </c>
      <c r="AA110" s="9" t="s">
        <v>134</v>
      </c>
      <c r="AB110" s="129" t="s">
        <v>30</v>
      </c>
      <c r="AC110" s="9" t="s">
        <v>117</v>
      </c>
      <c r="AD110" s="9" t="s">
        <v>128</v>
      </c>
      <c r="AE110" s="9" t="s">
        <v>129</v>
      </c>
      <c r="AF110" s="9" t="s">
        <v>130</v>
      </c>
      <c r="AG110" s="3" t="s">
        <v>131</v>
      </c>
      <c r="AH110" s="3" t="s">
        <v>136</v>
      </c>
      <c r="AI110" s="9" t="s">
        <v>132</v>
      </c>
      <c r="AJ110" s="9" t="s">
        <v>133</v>
      </c>
      <c r="AK110" s="55" t="s">
        <v>134</v>
      </c>
      <c r="AL110" s="129" t="s">
        <v>30</v>
      </c>
      <c r="AM110" s="9" t="s">
        <v>117</v>
      </c>
      <c r="AN110" s="9" t="s">
        <v>128</v>
      </c>
      <c r="AO110" s="9" t="s">
        <v>129</v>
      </c>
      <c r="AP110" s="9" t="s">
        <v>130</v>
      </c>
      <c r="AQ110" s="3" t="s">
        <v>131</v>
      </c>
      <c r="AR110" s="3" t="s">
        <v>136</v>
      </c>
      <c r="AS110" s="9" t="s">
        <v>132</v>
      </c>
      <c r="AT110" s="9" t="s">
        <v>133</v>
      </c>
      <c r="AU110" s="55" t="s">
        <v>134</v>
      </c>
    </row>
    <row r="111" spans="1:47" ht="30" customHeight="1" x14ac:dyDescent="0.35">
      <c r="A111" t="s">
        <v>1</v>
      </c>
      <c r="B111" s="48" t="s">
        <v>102</v>
      </c>
      <c r="C111" t="s">
        <v>75</v>
      </c>
      <c r="D111" t="s">
        <v>74</v>
      </c>
      <c r="E111" t="s">
        <v>105</v>
      </c>
      <c r="F111" t="s">
        <v>106</v>
      </c>
      <c r="G111" s="49" t="s">
        <v>100</v>
      </c>
      <c r="H111" s="9"/>
      <c r="I111" s="9"/>
      <c r="J111" s="9"/>
      <c r="K111" s="56"/>
      <c r="L111" s="56"/>
      <c r="M111" s="64" t="s">
        <v>3222</v>
      </c>
      <c r="N111" s="128" t="s">
        <v>3221</v>
      </c>
      <c r="O111" s="128"/>
      <c r="P111" s="128"/>
      <c r="Q111" s="130"/>
      <c r="R111" s="128"/>
      <c r="S111" s="9" t="s">
        <v>31</v>
      </c>
      <c r="T111" s="9" t="s">
        <v>32</v>
      </c>
      <c r="U111" s="9" t="s">
        <v>33</v>
      </c>
      <c r="V111" s="9" t="s">
        <v>34</v>
      </c>
      <c r="W111" s="9" t="s">
        <v>35</v>
      </c>
      <c r="X111" s="9" t="s">
        <v>36</v>
      </c>
      <c r="Y111" s="9" t="s">
        <v>37</v>
      </c>
      <c r="Z111" s="9" t="s">
        <v>38</v>
      </c>
      <c r="AA111" s="9" t="s">
        <v>39</v>
      </c>
      <c r="AB111" s="129"/>
      <c r="AC111" s="9" t="s">
        <v>31</v>
      </c>
      <c r="AD111" s="9" t="s">
        <v>32</v>
      </c>
      <c r="AE111" s="9" t="s">
        <v>33</v>
      </c>
      <c r="AF111" s="9" t="s">
        <v>34</v>
      </c>
      <c r="AG111" s="9" t="s">
        <v>35</v>
      </c>
      <c r="AH111" s="9" t="s">
        <v>36</v>
      </c>
      <c r="AI111" s="9" t="s">
        <v>37</v>
      </c>
      <c r="AJ111" s="9" t="s">
        <v>38</v>
      </c>
      <c r="AK111" s="55" t="s">
        <v>39</v>
      </c>
      <c r="AL111" s="129"/>
      <c r="AM111" s="9" t="s">
        <v>31</v>
      </c>
      <c r="AN111" s="9" t="s">
        <v>32</v>
      </c>
      <c r="AO111" s="9" t="s">
        <v>33</v>
      </c>
      <c r="AP111" s="9" t="s">
        <v>34</v>
      </c>
      <c r="AQ111" s="9" t="s">
        <v>35</v>
      </c>
      <c r="AR111" s="9" t="s">
        <v>36</v>
      </c>
      <c r="AS111" s="9" t="s">
        <v>37</v>
      </c>
      <c r="AT111" s="9" t="s">
        <v>38</v>
      </c>
      <c r="AU111" s="55" t="s">
        <v>39</v>
      </c>
    </row>
    <row r="112" spans="1:47" ht="16.5" x14ac:dyDescent="0.35">
      <c r="A112" s="1" t="s">
        <v>96</v>
      </c>
      <c r="B112" s="48">
        <v>1</v>
      </c>
      <c r="D112">
        <v>1</v>
      </c>
      <c r="F112">
        <v>1</v>
      </c>
      <c r="G112" s="49">
        <v>1</v>
      </c>
      <c r="H112" t="s">
        <v>245</v>
      </c>
      <c r="I112" t="s">
        <v>246</v>
      </c>
      <c r="J112" s="19">
        <v>4</v>
      </c>
      <c r="K112" s="34"/>
      <c r="L112" s="21">
        <v>193.16113338123304</v>
      </c>
      <c r="M112" s="60">
        <v>30.105999999999998</v>
      </c>
      <c r="N112" s="21">
        <v>10.09907547827088</v>
      </c>
      <c r="O112" s="21">
        <v>14.67843656860536</v>
      </c>
      <c r="P112" s="21">
        <f t="shared" ref="P112:P140" si="27">IF(N112&lt;0.01*L112,0.01,IF(N112&gt;100*L112,100,N112/L112))</f>
        <v>5.2283165362976045E-2</v>
      </c>
      <c r="Q112" s="21">
        <f t="shared" ref="Q112:Q140" si="28">IF(O112&gt;0,SQRT((((1/L112)^2)*((O112^2)+(N112^2))-((1/L112)^2)*(N112^2))),0.01)</f>
        <v>7.5990631819472826E-2</v>
      </c>
      <c r="R112" s="23">
        <v>1</v>
      </c>
      <c r="S112">
        <v>0.375</v>
      </c>
      <c r="T112">
        <v>0.25</v>
      </c>
      <c r="U112">
        <v>0.25</v>
      </c>
      <c r="V112">
        <v>0.25</v>
      </c>
      <c r="W112">
        <v>1</v>
      </c>
      <c r="X112">
        <v>0</v>
      </c>
      <c r="Y112">
        <v>1</v>
      </c>
      <c r="Z112">
        <v>0</v>
      </c>
      <c r="AA112">
        <v>1</v>
      </c>
      <c r="AB112" s="73">
        <f>IF(R112&gt;0,(R112/R$190)*LN($P112),"na")</f>
        <v>-2.951080845712835</v>
      </c>
      <c r="AC112" s="72">
        <f t="shared" ref="AC112:AK127" si="29">IF(S112&gt;0,(S112/S$190)*LN($P112),"na")</f>
        <v>-2.1641259535227459</v>
      </c>
      <c r="AD112" s="72">
        <f t="shared" si="29"/>
        <v>-2.14624061506388</v>
      </c>
      <c r="AE112" s="72">
        <f t="shared" si="29"/>
        <v>-2.2169095133647638</v>
      </c>
      <c r="AF112" s="72">
        <f t="shared" si="29"/>
        <v>-2.0126946423373631</v>
      </c>
      <c r="AG112" s="72">
        <f t="shared" si="29"/>
        <v>-4.4863420556740037</v>
      </c>
      <c r="AH112" s="72" t="str">
        <f t="shared" si="29"/>
        <v>na</v>
      </c>
      <c r="AI112" s="72">
        <f t="shared" si="29"/>
        <v>-3.7086379976774322</v>
      </c>
      <c r="AJ112" s="72" t="str">
        <f t="shared" si="29"/>
        <v>na</v>
      </c>
      <c r="AK112" s="72">
        <f t="shared" si="29"/>
        <v>-5.4075671362782671</v>
      </c>
      <c r="AL112" s="73">
        <f>IF(R112&gt;0,(((R112/R$190)^2)*($Q112^2))/($P112^2),"na")</f>
        <v>2.1124982836424451</v>
      </c>
      <c r="AM112" s="72">
        <f t="shared" ref="AM112:AU127" si="30">IF(S112&gt;0,(((S112/S$190)^2)*($Q112^2))/($P112^2),"na")</f>
        <v>1.1360546325366041</v>
      </c>
      <c r="AN112" s="72">
        <f t="shared" si="30"/>
        <v>1.117354464075343</v>
      </c>
      <c r="AO112" s="72">
        <f t="shared" si="30"/>
        <v>1.1921477524060495</v>
      </c>
      <c r="AP112" s="72">
        <f t="shared" si="30"/>
        <v>0.98262980115311338</v>
      </c>
      <c r="AQ112" s="72">
        <f t="shared" si="30"/>
        <v>4.8822376523617663</v>
      </c>
      <c r="AR112" s="72" t="str">
        <f t="shared" si="30"/>
        <v>na</v>
      </c>
      <c r="AS112" s="72">
        <f t="shared" si="30"/>
        <v>3.3362841905930445</v>
      </c>
      <c r="AT112" s="72" t="str">
        <f t="shared" si="30"/>
        <v>na</v>
      </c>
      <c r="AU112" s="74">
        <f t="shared" si="30"/>
        <v>7.0931311553131549</v>
      </c>
    </row>
    <row r="113" spans="1:47" ht="16.5" x14ac:dyDescent="0.35">
      <c r="A113" s="1" t="s">
        <v>199</v>
      </c>
      <c r="B113" s="48"/>
      <c r="C113">
        <v>1</v>
      </c>
      <c r="E113">
        <v>1</v>
      </c>
      <c r="G113" s="49">
        <v>1</v>
      </c>
      <c r="H113" t="s">
        <v>245</v>
      </c>
      <c r="I113" t="s">
        <v>246</v>
      </c>
      <c r="J113" s="19">
        <v>2</v>
      </c>
      <c r="K113" s="34"/>
      <c r="L113" s="21">
        <v>356.87573101348994</v>
      </c>
      <c r="M113" s="60">
        <v>30.105999999999998</v>
      </c>
      <c r="N113" s="21">
        <v>0.6952224622381683</v>
      </c>
      <c r="O113" s="21">
        <v>1.023842945567327</v>
      </c>
      <c r="P113" s="21">
        <f t="shared" si="27"/>
        <v>0.01</v>
      </c>
      <c r="Q113" s="21">
        <f t="shared" si="28"/>
        <v>2.8689060549444471E-3</v>
      </c>
      <c r="R113" s="23">
        <v>1</v>
      </c>
      <c r="S113">
        <v>0.375</v>
      </c>
      <c r="T113">
        <v>1</v>
      </c>
      <c r="U113">
        <v>0.125</v>
      </c>
      <c r="V113">
        <v>0.1</v>
      </c>
      <c r="W113">
        <v>1</v>
      </c>
      <c r="X113">
        <v>0</v>
      </c>
      <c r="Y113">
        <v>1</v>
      </c>
      <c r="Z113">
        <v>0</v>
      </c>
      <c r="AA113">
        <v>1</v>
      </c>
      <c r="AB113" s="52">
        <f t="shared" ref="AB113:AK151" si="31">IF(R113&gt;0,(R113/R$190)*LN($P113),"na")</f>
        <v>-4.6051701859880909</v>
      </c>
      <c r="AC113" s="21">
        <f t="shared" si="29"/>
        <v>-3.3771248030579337</v>
      </c>
      <c r="AD113" s="21">
        <f t="shared" si="29"/>
        <v>-13.396858722874446</v>
      </c>
      <c r="AE113" s="21">
        <f t="shared" si="29"/>
        <v>-1.7297468503467464</v>
      </c>
      <c r="AF113" s="21">
        <f t="shared" si="29"/>
        <v>-1.2563263217753162</v>
      </c>
      <c r="AG113" s="21">
        <f t="shared" si="29"/>
        <v>-7.0009497398042049</v>
      </c>
      <c r="AH113" s="21" t="str">
        <f t="shared" si="29"/>
        <v>na</v>
      </c>
      <c r="AI113" s="21">
        <f t="shared" si="29"/>
        <v>-5.7873403103605128</v>
      </c>
      <c r="AJ113" s="21" t="str">
        <f t="shared" si="29"/>
        <v>na</v>
      </c>
      <c r="AK113" s="21">
        <f t="shared" si="29"/>
        <v>-8.438524139687674</v>
      </c>
      <c r="AL113" s="52">
        <f t="shared" ref="AL113:AU151" si="32">IF(R113&gt;0,(((R113/R$190)^2)*($Q113^2))/($P113^2),"na")</f>
        <v>8.2306219520969101E-2</v>
      </c>
      <c r="AM113" s="21">
        <f t="shared" si="30"/>
        <v>4.4262455831276727E-2</v>
      </c>
      <c r="AN113" s="21">
        <f t="shared" si="30"/>
        <v>0.69654189082208562</v>
      </c>
      <c r="AO113" s="21">
        <f t="shared" si="30"/>
        <v>1.161198276120942E-2</v>
      </c>
      <c r="AP113" s="21">
        <f t="shared" si="30"/>
        <v>6.1255657150815117E-3</v>
      </c>
      <c r="AQ113" s="21">
        <f t="shared" si="30"/>
        <v>0.19021957417923394</v>
      </c>
      <c r="AR113" s="21" t="str">
        <f t="shared" si="30"/>
        <v>na</v>
      </c>
      <c r="AS113" s="21">
        <f t="shared" si="30"/>
        <v>0.12998682228599023</v>
      </c>
      <c r="AT113" s="21" t="str">
        <f t="shared" si="30"/>
        <v>na</v>
      </c>
      <c r="AU113" s="53">
        <f t="shared" si="30"/>
        <v>0.27635942451683587</v>
      </c>
    </row>
    <row r="114" spans="1:47" ht="16.5" x14ac:dyDescent="0.35">
      <c r="A114" s="1" t="s">
        <v>198</v>
      </c>
      <c r="B114" s="48"/>
      <c r="D114">
        <v>1</v>
      </c>
      <c r="E114">
        <v>1</v>
      </c>
      <c r="G114" s="49"/>
      <c r="H114" t="s">
        <v>245</v>
      </c>
      <c r="I114" t="s">
        <v>246</v>
      </c>
      <c r="J114" s="19">
        <v>5</v>
      </c>
      <c r="K114" s="34"/>
      <c r="L114" s="21">
        <v>9.1080591601497307</v>
      </c>
      <c r="M114" s="60">
        <v>30.105999999999998</v>
      </c>
      <c r="N114" s="21">
        <v>0.31449492915461441</v>
      </c>
      <c r="O114" s="21">
        <v>0.65980423838319668</v>
      </c>
      <c r="P114" s="21">
        <f t="shared" si="27"/>
        <v>3.452930241501026E-2</v>
      </c>
      <c r="Q114" s="21">
        <f t="shared" si="28"/>
        <v>7.2441804206764729E-2</v>
      </c>
      <c r="R114" s="24">
        <v>1</v>
      </c>
      <c r="S114">
        <v>0</v>
      </c>
      <c r="T114">
        <v>0.25</v>
      </c>
      <c r="U114">
        <v>0.25</v>
      </c>
      <c r="V114">
        <v>0.1</v>
      </c>
      <c r="W114">
        <v>1</v>
      </c>
      <c r="X114">
        <v>0</v>
      </c>
      <c r="Y114">
        <v>1</v>
      </c>
      <c r="Z114">
        <v>0</v>
      </c>
      <c r="AA114">
        <v>1</v>
      </c>
      <c r="AB114" s="52">
        <f t="shared" si="31"/>
        <v>-3.3659469700718736</v>
      </c>
      <c r="AC114" s="21" t="str">
        <f t="shared" si="29"/>
        <v>na</v>
      </c>
      <c r="AD114" s="21">
        <f t="shared" si="29"/>
        <v>-2.4479614327795445</v>
      </c>
      <c r="AE114" s="21">
        <f t="shared" si="29"/>
        <v>-2.5285650409320417</v>
      </c>
      <c r="AF114" s="21">
        <f t="shared" si="29"/>
        <v>-0.91825656933758815</v>
      </c>
      <c r="AG114" s="21">
        <f t="shared" si="29"/>
        <v>-5.1170368547983065</v>
      </c>
      <c r="AH114" s="21" t="str">
        <f t="shared" si="29"/>
        <v>na</v>
      </c>
      <c r="AI114" s="21">
        <f t="shared" si="29"/>
        <v>-4.2300023225424308</v>
      </c>
      <c r="AJ114" s="21" t="str">
        <f t="shared" si="29"/>
        <v>na</v>
      </c>
      <c r="AK114" s="21">
        <f t="shared" si="29"/>
        <v>-6.1677687496289071</v>
      </c>
      <c r="AL114" s="52">
        <f t="shared" si="32"/>
        <v>4.4015223073688974</v>
      </c>
      <c r="AM114" s="21" t="str">
        <f t="shared" si="30"/>
        <v>na</v>
      </c>
      <c r="AN114" s="21">
        <f t="shared" si="30"/>
        <v>2.3280779146414003</v>
      </c>
      <c r="AO114" s="21">
        <f t="shared" si="30"/>
        <v>2.4839144090793757</v>
      </c>
      <c r="AP114" s="21">
        <f t="shared" si="30"/>
        <v>0.3275793044208079</v>
      </c>
      <c r="AQ114" s="21">
        <f t="shared" si="30"/>
        <v>10.172447524877553</v>
      </c>
      <c r="AR114" s="21" t="str">
        <f t="shared" si="30"/>
        <v>na</v>
      </c>
      <c r="AS114" s="21">
        <f t="shared" si="30"/>
        <v>6.9513567903579716</v>
      </c>
      <c r="AT114" s="21" t="str">
        <f t="shared" si="30"/>
        <v>na</v>
      </c>
      <c r="AU114" s="53">
        <f t="shared" si="30"/>
        <v>14.778982426140736</v>
      </c>
    </row>
    <row r="115" spans="1:47" ht="16.5" x14ac:dyDescent="0.35">
      <c r="A115" s="1" t="s">
        <v>76</v>
      </c>
      <c r="B115" s="48"/>
      <c r="E115">
        <v>1</v>
      </c>
      <c r="G115" s="49">
        <v>1</v>
      </c>
      <c r="H115" t="s">
        <v>245</v>
      </c>
      <c r="I115" t="s">
        <v>246</v>
      </c>
      <c r="J115" s="19">
        <v>5</v>
      </c>
      <c r="K115" s="34"/>
      <c r="L115" s="21">
        <v>17.05370645873532</v>
      </c>
      <c r="M115" s="60">
        <v>30.105999999999998</v>
      </c>
      <c r="N115" s="21">
        <v>0</v>
      </c>
      <c r="O115" s="21">
        <v>0</v>
      </c>
      <c r="P115" s="21">
        <f t="shared" si="27"/>
        <v>0.01</v>
      </c>
      <c r="Q115" s="21">
        <f t="shared" si="28"/>
        <v>0.01</v>
      </c>
      <c r="R115" s="25">
        <v>1</v>
      </c>
      <c r="S115" s="3">
        <v>1</v>
      </c>
      <c r="T115" s="3">
        <v>0</v>
      </c>
      <c r="U115" s="3">
        <v>0.375</v>
      </c>
      <c r="V115" s="3">
        <v>1</v>
      </c>
      <c r="W115" s="3">
        <v>0.05</v>
      </c>
      <c r="X115" s="3">
        <v>0</v>
      </c>
      <c r="Y115" s="3">
        <v>0</v>
      </c>
      <c r="Z115" s="3">
        <v>0</v>
      </c>
      <c r="AA115" s="3">
        <v>0</v>
      </c>
      <c r="AB115" s="52">
        <f t="shared" si="31"/>
        <v>-4.6051701859880909</v>
      </c>
      <c r="AC115" s="21">
        <f t="shared" si="29"/>
        <v>-9.0056661414878221</v>
      </c>
      <c r="AD115" s="21" t="str">
        <f t="shared" si="29"/>
        <v>na</v>
      </c>
      <c r="AE115" s="21">
        <f t="shared" si="29"/>
        <v>-5.1892405510402382</v>
      </c>
      <c r="AF115" s="21">
        <f t="shared" si="29"/>
        <v>-12.56326321775316</v>
      </c>
      <c r="AG115" s="21">
        <f t="shared" si="29"/>
        <v>-0.35004748699021027</v>
      </c>
      <c r="AH115" s="21" t="str">
        <f t="shared" si="29"/>
        <v>na</v>
      </c>
      <c r="AI115" s="21" t="str">
        <f t="shared" si="29"/>
        <v>na</v>
      </c>
      <c r="AJ115" s="21" t="str">
        <f t="shared" si="29"/>
        <v>na</v>
      </c>
      <c r="AK115" s="21" t="str">
        <f t="shared" si="29"/>
        <v>na</v>
      </c>
      <c r="AL115" s="52">
        <f t="shared" si="32"/>
        <v>1</v>
      </c>
      <c r="AM115" s="21">
        <f t="shared" si="30"/>
        <v>3.8241975308641978</v>
      </c>
      <c r="AN115" s="21" t="str">
        <f t="shared" si="30"/>
        <v>na</v>
      </c>
      <c r="AO115" s="21">
        <f t="shared" si="30"/>
        <v>1.2697441998810231</v>
      </c>
      <c r="AP115" s="21">
        <f t="shared" si="30"/>
        <v>7.4424092744545316</v>
      </c>
      <c r="AQ115" s="21">
        <f t="shared" si="30"/>
        <v>5.7778007326278608E-3</v>
      </c>
      <c r="AR115" s="21" t="str">
        <f t="shared" si="30"/>
        <v>na</v>
      </c>
      <c r="AS115" s="21" t="str">
        <f t="shared" si="30"/>
        <v>na</v>
      </c>
      <c r="AT115" s="21" t="str">
        <f t="shared" si="30"/>
        <v>na</v>
      </c>
      <c r="AU115" s="53" t="str">
        <f t="shared" si="30"/>
        <v>na</v>
      </c>
    </row>
    <row r="116" spans="1:47" ht="16.5" x14ac:dyDescent="0.35">
      <c r="A116" s="1" t="s">
        <v>204</v>
      </c>
      <c r="B116" s="48"/>
      <c r="C116">
        <v>1</v>
      </c>
      <c r="D116">
        <v>1</v>
      </c>
      <c r="E116">
        <v>1</v>
      </c>
      <c r="G116" s="49">
        <v>1</v>
      </c>
      <c r="H116" t="s">
        <v>245</v>
      </c>
      <c r="I116" t="s">
        <v>246</v>
      </c>
      <c r="J116" s="19">
        <v>2</v>
      </c>
      <c r="K116" s="34"/>
      <c r="L116" s="21">
        <v>35.883443764818566</v>
      </c>
      <c r="M116" s="60">
        <v>30.105999999999998</v>
      </c>
      <c r="N116" s="21">
        <v>3.8109906963309985</v>
      </c>
      <c r="O116" s="21">
        <v>2.5843800325371875</v>
      </c>
      <c r="P116" s="21">
        <f t="shared" si="27"/>
        <v>0.10620470881525124</v>
      </c>
      <c r="Q116" s="21">
        <f t="shared" si="28"/>
        <v>7.2021516370483027E-2</v>
      </c>
      <c r="R116" s="25">
        <v>0</v>
      </c>
      <c r="S116" s="12">
        <v>0.25</v>
      </c>
      <c r="T116" s="12">
        <v>0.25</v>
      </c>
      <c r="U116" s="12">
        <v>0.125</v>
      </c>
      <c r="V116" s="12">
        <v>0.1</v>
      </c>
      <c r="W116" s="13">
        <v>0.25</v>
      </c>
      <c r="X116" s="13">
        <v>0</v>
      </c>
      <c r="Y116">
        <v>0.25</v>
      </c>
      <c r="Z116">
        <v>0.125</v>
      </c>
      <c r="AA116">
        <v>0.125</v>
      </c>
      <c r="AB116" s="52" t="str">
        <f t="shared" si="31"/>
        <v>na</v>
      </c>
      <c r="AC116" s="21">
        <f t="shared" si="29"/>
        <v>-1.0962780067705102</v>
      </c>
      <c r="AD116" s="21">
        <f t="shared" si="29"/>
        <v>-1.6308267869313375</v>
      </c>
      <c r="AE116" s="21">
        <f t="shared" si="29"/>
        <v>-0.84226237105539203</v>
      </c>
      <c r="AF116" s="21">
        <f t="shared" si="29"/>
        <v>-0.61174060608097558</v>
      </c>
      <c r="AG116" s="21">
        <f t="shared" si="29"/>
        <v>-0.85223981276582106</v>
      </c>
      <c r="AH116" s="21" t="str">
        <f t="shared" si="29"/>
        <v>na</v>
      </c>
      <c r="AI116" s="21">
        <f t="shared" si="29"/>
        <v>-0.70450467519734983</v>
      </c>
      <c r="AJ116" s="21">
        <f t="shared" si="29"/>
        <v>-0.38222502818703225</v>
      </c>
      <c r="AK116" s="21">
        <f t="shared" si="29"/>
        <v>-0.5136193302416433</v>
      </c>
      <c r="AL116" s="52" t="str">
        <f t="shared" si="32"/>
        <v>na</v>
      </c>
      <c r="AM116" s="21">
        <f t="shared" si="30"/>
        <v>0.10991508772828303</v>
      </c>
      <c r="AN116" s="21">
        <f t="shared" si="30"/>
        <v>0.24323808772600028</v>
      </c>
      <c r="AO116" s="21">
        <f t="shared" si="30"/>
        <v>6.4879979654008824E-2</v>
      </c>
      <c r="AP116" s="21">
        <f t="shared" si="30"/>
        <v>3.422555709360952E-2</v>
      </c>
      <c r="AQ116" s="21">
        <f t="shared" si="30"/>
        <v>6.6426220850554843E-2</v>
      </c>
      <c r="AR116" s="21" t="str">
        <f t="shared" si="30"/>
        <v>na</v>
      </c>
      <c r="AS116" s="21">
        <f t="shared" si="30"/>
        <v>4.5392454494168628E-2</v>
      </c>
      <c r="AT116" s="21">
        <f t="shared" si="30"/>
        <v>1.3361467221276874E-2</v>
      </c>
      <c r="AU116" s="53">
        <f t="shared" si="30"/>
        <v>2.4126739120168387E-2</v>
      </c>
    </row>
    <row r="117" spans="1:47" ht="16.5" x14ac:dyDescent="0.35">
      <c r="A117" s="1" t="s">
        <v>250</v>
      </c>
      <c r="B117" s="48">
        <v>1</v>
      </c>
      <c r="C117">
        <v>1</v>
      </c>
      <c r="G117" s="49"/>
      <c r="H117" t="s">
        <v>245</v>
      </c>
      <c r="I117" t="s">
        <v>246</v>
      </c>
      <c r="J117" s="19">
        <v>6</v>
      </c>
      <c r="K117" s="34"/>
      <c r="L117" s="21">
        <v>6.8544222434175728</v>
      </c>
      <c r="M117" s="60">
        <v>30.105999999999998</v>
      </c>
      <c r="N117" s="21">
        <v>0</v>
      </c>
      <c r="O117" s="21">
        <v>0</v>
      </c>
      <c r="P117" s="21">
        <f t="shared" si="27"/>
        <v>0.01</v>
      </c>
      <c r="Q117" s="21">
        <f t="shared" si="28"/>
        <v>0.01</v>
      </c>
      <c r="R117" s="25">
        <v>1</v>
      </c>
      <c r="S117">
        <v>1</v>
      </c>
      <c r="T117">
        <v>0.125</v>
      </c>
      <c r="U117">
        <v>0.25</v>
      </c>
      <c r="V117">
        <v>0.15</v>
      </c>
      <c r="W117" s="3">
        <v>0.05</v>
      </c>
      <c r="X117" s="3">
        <v>0</v>
      </c>
      <c r="Y117">
        <v>0</v>
      </c>
      <c r="Z117">
        <v>0</v>
      </c>
      <c r="AA117">
        <v>0</v>
      </c>
      <c r="AB117" s="52">
        <f t="shared" si="31"/>
        <v>-4.6051701859880909</v>
      </c>
      <c r="AC117" s="21">
        <f t="shared" si="29"/>
        <v>-9.0056661414878221</v>
      </c>
      <c r="AD117" s="21">
        <f t="shared" si="29"/>
        <v>-1.6746073403593058</v>
      </c>
      <c r="AE117" s="21">
        <f t="shared" si="29"/>
        <v>-3.4594937006934927</v>
      </c>
      <c r="AF117" s="21">
        <f t="shared" si="29"/>
        <v>-1.8844894826629741</v>
      </c>
      <c r="AG117" s="21">
        <f t="shared" si="29"/>
        <v>-0.35004748699021027</v>
      </c>
      <c r="AH117" s="21" t="str">
        <f t="shared" si="29"/>
        <v>na</v>
      </c>
      <c r="AI117" s="21" t="str">
        <f t="shared" si="29"/>
        <v>na</v>
      </c>
      <c r="AJ117" s="21" t="str">
        <f t="shared" si="29"/>
        <v>na</v>
      </c>
      <c r="AK117" s="21" t="str">
        <f t="shared" si="29"/>
        <v>na</v>
      </c>
      <c r="AL117" s="52">
        <f t="shared" si="32"/>
        <v>1</v>
      </c>
      <c r="AM117" s="21">
        <f t="shared" si="30"/>
        <v>3.8241975308641978</v>
      </c>
      <c r="AN117" s="21">
        <f t="shared" si="30"/>
        <v>0.13223140495867769</v>
      </c>
      <c r="AO117" s="21">
        <f t="shared" si="30"/>
        <v>0.56433075550267697</v>
      </c>
      <c r="AP117" s="21">
        <f t="shared" si="30"/>
        <v>0.16745420867522695</v>
      </c>
      <c r="AQ117" s="21">
        <f t="shared" si="30"/>
        <v>5.7778007326278608E-3</v>
      </c>
      <c r="AR117" s="21" t="str">
        <f t="shared" si="30"/>
        <v>na</v>
      </c>
      <c r="AS117" s="21" t="str">
        <f t="shared" si="30"/>
        <v>na</v>
      </c>
      <c r="AT117" s="21" t="str">
        <f t="shared" si="30"/>
        <v>na</v>
      </c>
      <c r="AU117" s="53" t="str">
        <f t="shared" si="30"/>
        <v>na</v>
      </c>
    </row>
    <row r="118" spans="1:47" ht="16.5" x14ac:dyDescent="0.35">
      <c r="A118" s="1" t="s">
        <v>77</v>
      </c>
      <c r="B118" s="48"/>
      <c r="C118">
        <v>1</v>
      </c>
      <c r="E118">
        <v>1</v>
      </c>
      <c r="G118" s="49">
        <v>1</v>
      </c>
      <c r="H118" t="s">
        <v>245</v>
      </c>
      <c r="I118" t="s">
        <v>246</v>
      </c>
      <c r="J118" s="19">
        <v>2</v>
      </c>
      <c r="K118" s="34"/>
      <c r="L118" s="21">
        <v>726.03716564156332</v>
      </c>
      <c r="M118" s="60">
        <v>30.105999999999998</v>
      </c>
      <c r="N118" s="21">
        <v>62.54130715125482</v>
      </c>
      <c r="O118" s="21">
        <v>67.512399503442779</v>
      </c>
      <c r="P118" s="21">
        <f t="shared" si="27"/>
        <v>8.6140641431200218E-2</v>
      </c>
      <c r="Q118" s="21">
        <f t="shared" si="28"/>
        <v>9.2987525568040852E-2</v>
      </c>
      <c r="R118" s="25">
        <v>1</v>
      </c>
      <c r="S118" s="3">
        <v>0.25</v>
      </c>
      <c r="T118" s="3">
        <v>0.375</v>
      </c>
      <c r="U118" s="3">
        <v>0.375</v>
      </c>
      <c r="V118" s="3">
        <v>1</v>
      </c>
      <c r="W118" s="3">
        <v>1</v>
      </c>
      <c r="X118" s="3">
        <v>0.25</v>
      </c>
      <c r="Y118" s="3">
        <v>1</v>
      </c>
      <c r="Z118" s="3">
        <v>0</v>
      </c>
      <c r="AA118" s="3">
        <v>1</v>
      </c>
      <c r="AB118" s="52">
        <f t="shared" si="31"/>
        <v>-2.4517739530035829</v>
      </c>
      <c r="AC118" s="21">
        <f t="shared" si="29"/>
        <v>-1.1986450436906404</v>
      </c>
      <c r="AD118" s="21">
        <f t="shared" si="29"/>
        <v>-2.6746624941857267</v>
      </c>
      <c r="AE118" s="21">
        <f t="shared" si="29"/>
        <v>-2.7627306494820858</v>
      </c>
      <c r="AF118" s="21">
        <f t="shared" si="29"/>
        <v>-6.688630447520846</v>
      </c>
      <c r="AG118" s="21">
        <f t="shared" si="29"/>
        <v>-3.7272772829472038</v>
      </c>
      <c r="AH118" s="21">
        <f t="shared" si="29"/>
        <v>-1.183615011794833</v>
      </c>
      <c r="AI118" s="21">
        <f t="shared" si="29"/>
        <v>-3.081156538640518</v>
      </c>
      <c r="AJ118" s="21" t="str">
        <f t="shared" si="29"/>
        <v>na</v>
      </c>
      <c r="AK118" s="21">
        <f t="shared" si="29"/>
        <v>-4.4926360703082411</v>
      </c>
      <c r="AL118" s="52">
        <f t="shared" si="32"/>
        <v>1.1652877462414704</v>
      </c>
      <c r="AM118" s="21">
        <f t="shared" si="30"/>
        <v>0.2785181576201835</v>
      </c>
      <c r="AN118" s="21">
        <f t="shared" si="30"/>
        <v>1.3867887227997662</v>
      </c>
      <c r="AO118" s="21">
        <f t="shared" si="30"/>
        <v>1.4796173569825362</v>
      </c>
      <c r="AP118" s="21">
        <f t="shared" si="30"/>
        <v>8.6725483300357364</v>
      </c>
      <c r="AQ118" s="21">
        <f t="shared" si="30"/>
        <v>2.6931201575824941</v>
      </c>
      <c r="AR118" s="21">
        <f t="shared" si="30"/>
        <v>0.27157716797066367</v>
      </c>
      <c r="AS118" s="21">
        <f t="shared" si="30"/>
        <v>1.8403475711108517</v>
      </c>
      <c r="AT118" s="21" t="str">
        <f t="shared" si="30"/>
        <v>na</v>
      </c>
      <c r="AU118" s="53">
        <f t="shared" si="30"/>
        <v>3.9126842761350247</v>
      </c>
    </row>
    <row r="119" spans="1:47" ht="16.5" x14ac:dyDescent="0.35">
      <c r="A119" s="1" t="s">
        <v>5</v>
      </c>
      <c r="B119" s="48"/>
      <c r="C119">
        <v>1</v>
      </c>
      <c r="G119" s="49"/>
      <c r="H119" t="s">
        <v>245</v>
      </c>
      <c r="I119" t="s">
        <v>246</v>
      </c>
      <c r="J119" s="19">
        <v>4</v>
      </c>
      <c r="K119" s="34"/>
      <c r="L119" s="21">
        <v>88.583554165737723</v>
      </c>
      <c r="M119" s="60">
        <v>30.105999999999998</v>
      </c>
      <c r="N119" s="21">
        <v>6.5963222586259169</v>
      </c>
      <c r="O119" s="21">
        <v>13.687819210637441</v>
      </c>
      <c r="P119" s="21">
        <f t="shared" si="27"/>
        <v>7.446441182845695E-2</v>
      </c>
      <c r="Q119" s="21">
        <f t="shared" si="28"/>
        <v>0.15451874040894606</v>
      </c>
      <c r="R119" s="25">
        <v>0</v>
      </c>
      <c r="S119" s="12">
        <v>0.25</v>
      </c>
      <c r="T119" s="12">
        <v>0</v>
      </c>
      <c r="U119" s="12">
        <v>0.125</v>
      </c>
      <c r="V119" s="12">
        <v>0.05</v>
      </c>
      <c r="W119" s="13">
        <v>1</v>
      </c>
      <c r="X119" s="13">
        <v>0</v>
      </c>
      <c r="Y119">
        <v>1</v>
      </c>
      <c r="Z119">
        <v>0.125</v>
      </c>
      <c r="AA119">
        <v>0</v>
      </c>
      <c r="AB119" s="52" t="str">
        <f t="shared" si="31"/>
        <v>na</v>
      </c>
      <c r="AC119" s="21">
        <f t="shared" si="29"/>
        <v>-1.2698566033053058</v>
      </c>
      <c r="AD119" s="21" t="str">
        <f t="shared" si="29"/>
        <v>na</v>
      </c>
      <c r="AE119" s="21">
        <f t="shared" si="29"/>
        <v>-0.97562153668578377</v>
      </c>
      <c r="AF119" s="21">
        <f t="shared" si="29"/>
        <v>-0.35430011518261412</v>
      </c>
      <c r="AG119" s="21">
        <f t="shared" si="29"/>
        <v>-3.9487150053422639</v>
      </c>
      <c r="AH119" s="21" t="str">
        <f t="shared" si="29"/>
        <v>na</v>
      </c>
      <c r="AI119" s="21">
        <f t="shared" si="29"/>
        <v>-3.2642081965841716</v>
      </c>
      <c r="AJ119" s="21">
        <f t="shared" si="29"/>
        <v>-0.4427444252226661</v>
      </c>
      <c r="AK119" s="21" t="str">
        <f t="shared" si="29"/>
        <v>na</v>
      </c>
      <c r="AL119" s="52" t="str">
        <f t="shared" si="32"/>
        <v>na</v>
      </c>
      <c r="AM119" s="21">
        <f t="shared" si="30"/>
        <v>1.0291652781084275</v>
      </c>
      <c r="AN119" s="21" t="str">
        <f t="shared" si="30"/>
        <v>na</v>
      </c>
      <c r="AO119" s="21">
        <f t="shared" si="30"/>
        <v>0.60748914170320489</v>
      </c>
      <c r="AP119" s="21">
        <f t="shared" si="30"/>
        <v>8.0115832395402889E-2</v>
      </c>
      <c r="AQ119" s="21">
        <f t="shared" si="30"/>
        <v>9.9514723910300056</v>
      </c>
      <c r="AR119" s="21" t="str">
        <f t="shared" si="30"/>
        <v>na</v>
      </c>
      <c r="AS119" s="21">
        <f t="shared" si="30"/>
        <v>6.8003531117039602</v>
      </c>
      <c r="AT119" s="21">
        <f t="shared" si="30"/>
        <v>0.12510710233626685</v>
      </c>
      <c r="AU119" s="53" t="str">
        <f t="shared" si="30"/>
        <v>na</v>
      </c>
    </row>
    <row r="120" spans="1:47" ht="16.5" x14ac:dyDescent="0.35">
      <c r="A120" s="1" t="s">
        <v>208</v>
      </c>
      <c r="B120" s="48"/>
      <c r="F120">
        <v>1</v>
      </c>
      <c r="G120" s="49">
        <v>1</v>
      </c>
      <c r="H120" t="s">
        <v>245</v>
      </c>
      <c r="I120" t="s">
        <v>246</v>
      </c>
      <c r="J120" s="19">
        <v>45</v>
      </c>
      <c r="K120" s="34"/>
      <c r="L120" s="21">
        <v>1.5653651709422767</v>
      </c>
      <c r="M120" s="60">
        <v>30.105999999999998</v>
      </c>
      <c r="N120" s="21">
        <v>1.771561771561769E-2</v>
      </c>
      <c r="O120" s="21">
        <v>0.19856637575997507</v>
      </c>
      <c r="P120" s="21">
        <f t="shared" si="27"/>
        <v>1.1317242803449956E-2</v>
      </c>
      <c r="Q120" s="21">
        <f t="shared" si="28"/>
        <v>0.12684987467840964</v>
      </c>
      <c r="R120" s="25">
        <v>1</v>
      </c>
      <c r="S120">
        <v>0.25</v>
      </c>
      <c r="T120">
        <v>0.25</v>
      </c>
      <c r="U120">
        <v>0.25</v>
      </c>
      <c r="V120">
        <v>0.25</v>
      </c>
      <c r="W120" s="3">
        <v>0.25</v>
      </c>
      <c r="X120" s="3">
        <v>0</v>
      </c>
      <c r="Y120">
        <v>1</v>
      </c>
      <c r="Z120">
        <v>0</v>
      </c>
      <c r="AA120">
        <v>0.125</v>
      </c>
      <c r="AB120" s="52">
        <f t="shared" si="31"/>
        <v>-4.4814278044745759</v>
      </c>
      <c r="AC120" s="21">
        <f t="shared" si="29"/>
        <v>-2.1909202599653481</v>
      </c>
      <c r="AD120" s="21">
        <f t="shared" si="29"/>
        <v>-3.2592202214360553</v>
      </c>
      <c r="AE120" s="21">
        <f t="shared" si="29"/>
        <v>-3.3665360092150474</v>
      </c>
      <c r="AF120" s="21">
        <f t="shared" si="29"/>
        <v>-3.056421088968488</v>
      </c>
      <c r="AG120" s="21">
        <f t="shared" si="29"/>
        <v>-1.7032080007134369</v>
      </c>
      <c r="AH120" s="21" t="str">
        <f t="shared" si="29"/>
        <v>na</v>
      </c>
      <c r="AI120" s="21">
        <f t="shared" si="29"/>
        <v>-5.6318326431711139</v>
      </c>
      <c r="AJ120" s="21" t="str">
        <f t="shared" si="29"/>
        <v>na</v>
      </c>
      <c r="AK120" s="21">
        <f t="shared" si="29"/>
        <v>-1.0264722904103776</v>
      </c>
      <c r="AL120" s="52">
        <f t="shared" si="32"/>
        <v>125.63157894736838</v>
      </c>
      <c r="AM120" s="21">
        <f t="shared" si="30"/>
        <v>30.027498375568541</v>
      </c>
      <c r="AN120" s="21">
        <f t="shared" si="30"/>
        <v>66.449760765550224</v>
      </c>
      <c r="AO120" s="21">
        <f t="shared" si="30"/>
        <v>70.897763862362609</v>
      </c>
      <c r="AP120" s="21">
        <f t="shared" si="30"/>
        <v>58.43760177014132</v>
      </c>
      <c r="AQ120" s="21">
        <f t="shared" si="30"/>
        <v>18.146855722082496</v>
      </c>
      <c r="AR120" s="21" t="str">
        <f t="shared" si="30"/>
        <v>na</v>
      </c>
      <c r="AS120" s="21">
        <f t="shared" si="30"/>
        <v>198.41088342029153</v>
      </c>
      <c r="AT120" s="21" t="str">
        <f t="shared" si="30"/>
        <v>na</v>
      </c>
      <c r="AU120" s="53">
        <f t="shared" si="30"/>
        <v>6.5911389847547284</v>
      </c>
    </row>
    <row r="121" spans="1:47" ht="16.5" x14ac:dyDescent="0.35">
      <c r="A121" s="1" t="s">
        <v>148</v>
      </c>
      <c r="B121" s="48"/>
      <c r="E121">
        <v>1</v>
      </c>
      <c r="G121" s="49">
        <v>1</v>
      </c>
      <c r="H121" t="s">
        <v>245</v>
      </c>
      <c r="I121" t="s">
        <v>246</v>
      </c>
      <c r="J121" s="19">
        <v>37</v>
      </c>
      <c r="K121" s="34"/>
      <c r="L121" s="21">
        <v>2.348123967652521</v>
      </c>
      <c r="M121" s="60">
        <v>30.105999999999998</v>
      </c>
      <c r="N121" s="21">
        <v>0.31010873942811057</v>
      </c>
      <c r="O121" s="21">
        <v>1.031053491116299</v>
      </c>
      <c r="P121" s="21">
        <f t="shared" si="27"/>
        <v>0.13206659601457674</v>
      </c>
      <c r="Q121" s="21">
        <f t="shared" si="28"/>
        <v>0.43909670243989257</v>
      </c>
      <c r="R121" s="25">
        <v>1</v>
      </c>
      <c r="S121" s="3">
        <v>0.25</v>
      </c>
      <c r="T121" s="3">
        <v>0.375</v>
      </c>
      <c r="U121" s="3">
        <v>0.375</v>
      </c>
      <c r="V121" s="3">
        <v>1</v>
      </c>
      <c r="W121" s="3">
        <v>0.05</v>
      </c>
      <c r="X121" s="3">
        <v>0</v>
      </c>
      <c r="Y121" s="3">
        <v>0</v>
      </c>
      <c r="Z121" s="3">
        <v>0</v>
      </c>
      <c r="AA121" s="3">
        <v>0</v>
      </c>
      <c r="AB121" s="52">
        <f t="shared" si="31"/>
        <v>-2.0244489683588567</v>
      </c>
      <c r="AC121" s="21">
        <f t="shared" si="29"/>
        <v>-0.98973060675321878</v>
      </c>
      <c r="AD121" s="21">
        <f t="shared" si="29"/>
        <v>-2.208489783664207</v>
      </c>
      <c r="AE121" s="21">
        <f t="shared" si="29"/>
        <v>-2.2812083497116871</v>
      </c>
      <c r="AF121" s="21">
        <f t="shared" si="29"/>
        <v>-5.5228545815281471</v>
      </c>
      <c r="AG121" s="21">
        <f t="shared" si="29"/>
        <v>-0.15388210322174922</v>
      </c>
      <c r="AH121" s="21" t="str">
        <f t="shared" si="29"/>
        <v>na</v>
      </c>
      <c r="AI121" s="21" t="str">
        <f t="shared" si="29"/>
        <v>na</v>
      </c>
      <c r="AJ121" s="21" t="str">
        <f t="shared" si="29"/>
        <v>na</v>
      </c>
      <c r="AK121" s="21" t="str">
        <f t="shared" si="29"/>
        <v>na</v>
      </c>
      <c r="AL121" s="52">
        <f t="shared" si="32"/>
        <v>11.054379830695618</v>
      </c>
      <c r="AM121" s="21">
        <f t="shared" si="30"/>
        <v>2.6421332533613229</v>
      </c>
      <c r="AN121" s="21">
        <f t="shared" si="30"/>
        <v>13.155625583637759</v>
      </c>
      <c r="AO121" s="21">
        <f t="shared" si="30"/>
        <v>14.036234673307527</v>
      </c>
      <c r="AP121" s="21">
        <f t="shared" si="30"/>
        <v>82.271218975312181</v>
      </c>
      <c r="AQ121" s="21">
        <f t="shared" si="30"/>
        <v>6.3870003884539797E-2</v>
      </c>
      <c r="AR121" s="21" t="str">
        <f t="shared" si="30"/>
        <v>na</v>
      </c>
      <c r="AS121" s="21" t="str">
        <f t="shared" si="30"/>
        <v>na</v>
      </c>
      <c r="AT121" s="21" t="str">
        <f t="shared" si="30"/>
        <v>na</v>
      </c>
      <c r="AU121" s="53" t="str">
        <f t="shared" si="30"/>
        <v>na</v>
      </c>
    </row>
    <row r="122" spans="1:47" ht="16.5" x14ac:dyDescent="0.35">
      <c r="A122" s="1" t="s">
        <v>7</v>
      </c>
      <c r="B122" s="48"/>
      <c r="C122">
        <v>1</v>
      </c>
      <c r="E122">
        <v>1</v>
      </c>
      <c r="G122" s="49">
        <v>1</v>
      </c>
      <c r="H122" t="s">
        <v>245</v>
      </c>
      <c r="I122" t="s">
        <v>246</v>
      </c>
      <c r="J122" s="19">
        <v>9</v>
      </c>
      <c r="K122" s="34"/>
      <c r="L122" s="21">
        <v>6.9288231472371207</v>
      </c>
      <c r="M122" s="60">
        <v>30.105999999999998</v>
      </c>
      <c r="N122" s="21">
        <v>0.46516310914216591</v>
      </c>
      <c r="O122" s="21">
        <v>1.1376999335372797</v>
      </c>
      <c r="P122" s="21">
        <f t="shared" si="27"/>
        <v>6.7134504555459815E-2</v>
      </c>
      <c r="Q122" s="21">
        <f t="shared" si="28"/>
        <v>0.16419814871316774</v>
      </c>
      <c r="R122" s="25">
        <v>1</v>
      </c>
      <c r="S122">
        <v>1</v>
      </c>
      <c r="T122">
        <v>0.125</v>
      </c>
      <c r="U122">
        <v>1</v>
      </c>
      <c r="V122">
        <v>1</v>
      </c>
      <c r="W122" s="3">
        <v>0.05</v>
      </c>
      <c r="X122" s="3">
        <v>0</v>
      </c>
      <c r="Y122">
        <v>0</v>
      </c>
      <c r="Z122">
        <v>0</v>
      </c>
      <c r="AA122">
        <v>0</v>
      </c>
      <c r="AB122" s="52">
        <f t="shared" si="31"/>
        <v>-2.7010571413095299</v>
      </c>
      <c r="AC122" s="21">
        <f t="shared" si="29"/>
        <v>-5.2820672985608583</v>
      </c>
      <c r="AD122" s="21">
        <f t="shared" si="29"/>
        <v>-0.98220259683982913</v>
      </c>
      <c r="AE122" s="21">
        <f t="shared" si="29"/>
        <v>-8.1163473124227821</v>
      </c>
      <c r="AF122" s="21">
        <f t="shared" si="29"/>
        <v>-7.3686944156185579</v>
      </c>
      <c r="AG122" s="21">
        <f t="shared" si="29"/>
        <v>-0.20531233946775301</v>
      </c>
      <c r="AH122" s="21" t="str">
        <f t="shared" si="29"/>
        <v>na</v>
      </c>
      <c r="AI122" s="21" t="str">
        <f t="shared" si="29"/>
        <v>na</v>
      </c>
      <c r="AJ122" s="21" t="str">
        <f t="shared" si="29"/>
        <v>na</v>
      </c>
      <c r="AK122" s="21" t="str">
        <f t="shared" si="29"/>
        <v>na</v>
      </c>
      <c r="AL122" s="52">
        <f t="shared" si="32"/>
        <v>5.9819797161902413</v>
      </c>
      <c r="AM122" s="21">
        <f t="shared" si="30"/>
        <v>22.876272060334433</v>
      </c>
      <c r="AN122" s="21">
        <f t="shared" si="30"/>
        <v>0.79100558230614759</v>
      </c>
      <c r="AO122" s="21">
        <f t="shared" si="30"/>
        <v>54.013042122229244</v>
      </c>
      <c r="AP122" s="21">
        <f t="shared" si="30"/>
        <v>44.520341319373138</v>
      </c>
      <c r="AQ122" s="21">
        <f t="shared" si="30"/>
        <v>3.4562686786768979E-2</v>
      </c>
      <c r="AR122" s="21" t="str">
        <f t="shared" si="30"/>
        <v>na</v>
      </c>
      <c r="AS122" s="21" t="str">
        <f t="shared" si="30"/>
        <v>na</v>
      </c>
      <c r="AT122" s="21" t="str">
        <f t="shared" si="30"/>
        <v>na</v>
      </c>
      <c r="AU122" s="53" t="str">
        <f t="shared" si="30"/>
        <v>na</v>
      </c>
    </row>
    <row r="123" spans="1:47" ht="16.5" x14ac:dyDescent="0.35">
      <c r="A123" s="1" t="s">
        <v>78</v>
      </c>
      <c r="B123" s="48"/>
      <c r="E123">
        <v>1</v>
      </c>
      <c r="G123" s="49">
        <v>1</v>
      </c>
      <c r="H123" t="s">
        <v>245</v>
      </c>
      <c r="I123" t="s">
        <v>246</v>
      </c>
      <c r="J123" s="19">
        <v>37</v>
      </c>
      <c r="K123" s="34"/>
      <c r="L123" s="21">
        <v>1.9039652719482691</v>
      </c>
      <c r="M123" s="60">
        <v>30.105999999999998</v>
      </c>
      <c r="N123" s="21">
        <v>3.4775491524182613</v>
      </c>
      <c r="O123" s="21">
        <v>4.0630499379631555</v>
      </c>
      <c r="P123" s="21">
        <f t="shared" si="27"/>
        <v>1.8264771966453948</v>
      </c>
      <c r="Q123" s="21">
        <f t="shared" si="28"/>
        <v>2.1339937223779093</v>
      </c>
      <c r="R123" s="25">
        <v>0</v>
      </c>
      <c r="S123" s="13">
        <v>0</v>
      </c>
      <c r="T123" s="13">
        <v>0</v>
      </c>
      <c r="U123" s="13">
        <v>0.125</v>
      </c>
      <c r="V123" s="13">
        <v>0.1</v>
      </c>
      <c r="W123" s="13">
        <v>1</v>
      </c>
      <c r="X123" s="13">
        <v>0.25</v>
      </c>
      <c r="Y123" s="3">
        <v>0</v>
      </c>
      <c r="Z123" s="3">
        <v>0</v>
      </c>
      <c r="AA123" s="3">
        <v>0</v>
      </c>
      <c r="AB123" s="52" t="str">
        <f t="shared" si="31"/>
        <v>na</v>
      </c>
      <c r="AC123" s="21" t="str">
        <f t="shared" si="29"/>
        <v>na</v>
      </c>
      <c r="AD123" s="21" t="str">
        <f t="shared" si="29"/>
        <v>na</v>
      </c>
      <c r="AE123" s="21">
        <f t="shared" si="29"/>
        <v>0.22626321633407434</v>
      </c>
      <c r="AF123" s="21">
        <f t="shared" si="29"/>
        <v>0.16433643701854825</v>
      </c>
      <c r="AG123" s="21">
        <f t="shared" si="29"/>
        <v>0.91577412336594743</v>
      </c>
      <c r="AH123" s="21">
        <f t="shared" si="29"/>
        <v>0.29080852256103595</v>
      </c>
      <c r="AI123" s="21" t="str">
        <f t="shared" si="29"/>
        <v>na</v>
      </c>
      <c r="AJ123" s="21" t="str">
        <f t="shared" si="29"/>
        <v>na</v>
      </c>
      <c r="AK123" s="21" t="str">
        <f t="shared" si="29"/>
        <v>na</v>
      </c>
      <c r="AL123" s="52" t="str">
        <f t="shared" si="32"/>
        <v>na</v>
      </c>
      <c r="AM123" s="21" t="str">
        <f t="shared" si="30"/>
        <v>na</v>
      </c>
      <c r="AN123" s="21" t="str">
        <f t="shared" si="30"/>
        <v>na</v>
      </c>
      <c r="AO123" s="21">
        <f t="shared" si="30"/>
        <v>0.19258900718169192</v>
      </c>
      <c r="AP123" s="21">
        <f t="shared" si="30"/>
        <v>0.10159476152812412</v>
      </c>
      <c r="AQ123" s="21">
        <f t="shared" si="30"/>
        <v>3.1548616365571758</v>
      </c>
      <c r="AR123" s="21">
        <f t="shared" si="30"/>
        <v>0.31813968128499537</v>
      </c>
      <c r="AS123" s="21" t="str">
        <f t="shared" si="30"/>
        <v>na</v>
      </c>
      <c r="AT123" s="21" t="str">
        <f t="shared" si="30"/>
        <v>na</v>
      </c>
      <c r="AU123" s="53" t="str">
        <f t="shared" si="30"/>
        <v>na</v>
      </c>
    </row>
    <row r="124" spans="1:47" ht="15" customHeight="1" x14ac:dyDescent="0.35">
      <c r="A124" s="2" t="s">
        <v>51</v>
      </c>
      <c r="B124" s="48">
        <v>1</v>
      </c>
      <c r="C124">
        <v>1</v>
      </c>
      <c r="D124">
        <v>1</v>
      </c>
      <c r="E124">
        <v>1</v>
      </c>
      <c r="G124" s="49"/>
      <c r="H124" t="s">
        <v>245</v>
      </c>
      <c r="I124" t="s">
        <v>246</v>
      </c>
      <c r="J124" s="19">
        <v>3</v>
      </c>
      <c r="K124" s="34"/>
      <c r="L124" s="21">
        <v>152.62088864305372</v>
      </c>
      <c r="M124" s="60">
        <v>30.105999999999998</v>
      </c>
      <c r="N124" s="21">
        <v>41.01887396475427</v>
      </c>
      <c r="O124" s="65">
        <v>31.48370492580748</v>
      </c>
      <c r="P124" s="21">
        <f t="shared" si="27"/>
        <v>0.26876317081791001</v>
      </c>
      <c r="Q124" s="21">
        <f t="shared" si="28"/>
        <v>0.2062869978397312</v>
      </c>
      <c r="R124" s="25">
        <v>1</v>
      </c>
      <c r="S124">
        <v>0.125</v>
      </c>
      <c r="T124">
        <v>1</v>
      </c>
      <c r="U124">
        <v>0.125</v>
      </c>
      <c r="V124">
        <v>0.05</v>
      </c>
      <c r="W124">
        <v>1</v>
      </c>
      <c r="X124">
        <v>0</v>
      </c>
      <c r="Y124">
        <v>1</v>
      </c>
      <c r="Z124">
        <v>0</v>
      </c>
      <c r="AA124">
        <v>1</v>
      </c>
      <c r="AB124" s="52">
        <f t="shared" si="31"/>
        <v>-1.3139246930465533</v>
      </c>
      <c r="AC124" s="21">
        <f t="shared" si="29"/>
        <v>-0.32118159163360194</v>
      </c>
      <c r="AD124" s="21">
        <f t="shared" si="29"/>
        <v>-3.8223263797717917</v>
      </c>
      <c r="AE124" s="21">
        <f t="shared" si="29"/>
        <v>-0.49352293348577858</v>
      </c>
      <c r="AF124" s="21">
        <f t="shared" si="29"/>
        <v>-0.17922444883008787</v>
      </c>
      <c r="AG124" s="21">
        <f t="shared" si="29"/>
        <v>-1.9974768285209199</v>
      </c>
      <c r="AH124" s="21" t="str">
        <f t="shared" si="29"/>
        <v>na</v>
      </c>
      <c r="AI124" s="21">
        <f t="shared" si="29"/>
        <v>-1.6512157062040975</v>
      </c>
      <c r="AJ124" s="21" t="str">
        <f t="shared" si="29"/>
        <v>na</v>
      </c>
      <c r="AK124" s="21">
        <f t="shared" si="29"/>
        <v>-2.4076385436830696</v>
      </c>
      <c r="AL124" s="52">
        <f t="shared" si="32"/>
        <v>0.58912058573402015</v>
      </c>
      <c r="AM124" s="21">
        <f t="shared" si="30"/>
        <v>3.5201773271020462E-2</v>
      </c>
      <c r="AN124" s="21">
        <f t="shared" si="30"/>
        <v>4.9856155354680718</v>
      </c>
      <c r="AO124" s="21">
        <f t="shared" si="30"/>
        <v>8.3114716307364805E-2</v>
      </c>
      <c r="AP124" s="21">
        <f t="shared" si="30"/>
        <v>1.0961191277597395E-2</v>
      </c>
      <c r="AQ124" s="21">
        <f t="shared" si="30"/>
        <v>1.3615285407440703</v>
      </c>
      <c r="AR124" s="21" t="str">
        <f t="shared" si="30"/>
        <v>na</v>
      </c>
      <c r="AS124" s="21">
        <f t="shared" si="30"/>
        <v>0.93040250577074346</v>
      </c>
      <c r="AT124" s="21" t="str">
        <f t="shared" si="30"/>
        <v>na</v>
      </c>
      <c r="AU124" s="53">
        <f t="shared" si="30"/>
        <v>1.9780889827286545</v>
      </c>
    </row>
    <row r="125" spans="1:47" ht="16.5" x14ac:dyDescent="0.35">
      <c r="A125" s="1" t="s">
        <v>52</v>
      </c>
      <c r="B125" s="48">
        <v>1</v>
      </c>
      <c r="D125">
        <v>1</v>
      </c>
      <c r="E125">
        <v>1</v>
      </c>
      <c r="G125" s="49"/>
      <c r="H125" t="s">
        <v>245</v>
      </c>
      <c r="I125" t="s">
        <v>246</v>
      </c>
      <c r="J125" s="19">
        <v>4</v>
      </c>
      <c r="K125" s="34"/>
      <c r="L125" s="21">
        <v>174.44528434119394</v>
      </c>
      <c r="M125" s="60">
        <v>30.105999999999998</v>
      </c>
      <c r="N125" s="21">
        <v>29.775994084370996</v>
      </c>
      <c r="O125" s="21">
        <v>42.431324978728583</v>
      </c>
      <c r="P125" s="21">
        <f t="shared" si="27"/>
        <v>0.17068959013035137</v>
      </c>
      <c r="Q125" s="21">
        <f t="shared" si="28"/>
        <v>0.24323572367676063</v>
      </c>
      <c r="R125" s="25">
        <v>1</v>
      </c>
      <c r="S125">
        <v>0</v>
      </c>
      <c r="T125">
        <v>1</v>
      </c>
      <c r="U125">
        <v>0.125</v>
      </c>
      <c r="V125">
        <v>0.05</v>
      </c>
      <c r="W125">
        <v>1</v>
      </c>
      <c r="X125">
        <v>0</v>
      </c>
      <c r="Y125">
        <v>1</v>
      </c>
      <c r="Z125">
        <v>0</v>
      </c>
      <c r="AA125">
        <v>1</v>
      </c>
      <c r="AB125" s="52">
        <f t="shared" si="31"/>
        <v>-1.7679086344604549</v>
      </c>
      <c r="AC125" s="21" t="str">
        <f t="shared" si="29"/>
        <v>na</v>
      </c>
      <c r="AD125" s="21">
        <f t="shared" si="29"/>
        <v>-5.1430069366122328</v>
      </c>
      <c r="AE125" s="21">
        <f t="shared" si="29"/>
        <v>-0.6640437309924635</v>
      </c>
      <c r="AF125" s="21">
        <f t="shared" si="29"/>
        <v>-0.24114962772976975</v>
      </c>
      <c r="AG125" s="21">
        <f t="shared" si="29"/>
        <v>-2.6876399773633763</v>
      </c>
      <c r="AH125" s="21" t="str">
        <f t="shared" si="29"/>
        <v>na</v>
      </c>
      <c r="AI125" s="21">
        <f t="shared" si="29"/>
        <v>-2.2217395866016445</v>
      </c>
      <c r="AJ125" s="21" t="str">
        <f t="shared" si="29"/>
        <v>na</v>
      </c>
      <c r="AK125" s="21">
        <f t="shared" si="29"/>
        <v>-3.2395197324191574</v>
      </c>
      <c r="AL125" s="52">
        <f t="shared" si="32"/>
        <v>2.0306760553493515</v>
      </c>
      <c r="AM125" s="21" t="str">
        <f t="shared" si="30"/>
        <v>na</v>
      </c>
      <c r="AN125" s="21">
        <f t="shared" si="30"/>
        <v>17.185225460146579</v>
      </c>
      <c r="AO125" s="21">
        <f t="shared" si="30"/>
        <v>0.28649323812412386</v>
      </c>
      <c r="AP125" s="21">
        <f t="shared" si="30"/>
        <v>3.7782805769361903E-2</v>
      </c>
      <c r="AQ125" s="21">
        <f t="shared" si="30"/>
        <v>4.693136640130934</v>
      </c>
      <c r="AR125" s="21" t="str">
        <f t="shared" si="30"/>
        <v>na</v>
      </c>
      <c r="AS125" s="21">
        <f t="shared" si="30"/>
        <v>3.207061739239069</v>
      </c>
      <c r="AT125" s="21" t="str">
        <f t="shared" si="30"/>
        <v>na</v>
      </c>
      <c r="AU125" s="53">
        <f t="shared" si="30"/>
        <v>6.8183968271497335</v>
      </c>
    </row>
    <row r="126" spans="1:47" ht="16.5" x14ac:dyDescent="0.35">
      <c r="A126" s="1" t="s">
        <v>79</v>
      </c>
      <c r="B126" s="48"/>
      <c r="G126" s="49">
        <v>1</v>
      </c>
      <c r="H126" t="s">
        <v>245</v>
      </c>
      <c r="I126" t="s">
        <v>246</v>
      </c>
      <c r="J126" s="19">
        <v>39</v>
      </c>
      <c r="K126" s="34"/>
      <c r="L126" s="21">
        <v>0.29938731292330678</v>
      </c>
      <c r="M126" s="60">
        <v>30.105999999999998</v>
      </c>
      <c r="N126" s="21">
        <v>1.0227177127700684</v>
      </c>
      <c r="O126" s="21">
        <v>1.8302133065379989</v>
      </c>
      <c r="P126" s="21">
        <f t="shared" si="27"/>
        <v>3.4160355787422936</v>
      </c>
      <c r="Q126" s="21">
        <f t="shared" si="28"/>
        <v>6.1131959422971267</v>
      </c>
      <c r="R126" s="25">
        <v>1</v>
      </c>
      <c r="S126" s="3">
        <v>1</v>
      </c>
      <c r="T126" s="3">
        <v>1</v>
      </c>
      <c r="U126" s="3">
        <v>0.375</v>
      </c>
      <c r="V126" s="3">
        <v>0.25</v>
      </c>
      <c r="W126" s="3">
        <v>1</v>
      </c>
      <c r="X126" s="3">
        <v>1</v>
      </c>
      <c r="Y126" s="3">
        <v>0</v>
      </c>
      <c r="Z126" s="3">
        <v>0</v>
      </c>
      <c r="AA126" s="3">
        <v>1</v>
      </c>
      <c r="AB126" s="52">
        <f t="shared" si="31"/>
        <v>1.2284806911947699</v>
      </c>
      <c r="AC126" s="21">
        <f t="shared" si="29"/>
        <v>2.4023622405586611</v>
      </c>
      <c r="AD126" s="21">
        <f t="shared" si="29"/>
        <v>3.5737620107484216</v>
      </c>
      <c r="AE126" s="21">
        <f t="shared" si="29"/>
        <v>1.3842879983706917</v>
      </c>
      <c r="AF126" s="21">
        <f t="shared" si="29"/>
        <v>0.8378477699025445</v>
      </c>
      <c r="AG126" s="21">
        <f t="shared" si="29"/>
        <v>1.8675817023099166</v>
      </c>
      <c r="AH126" s="21">
        <f t="shared" si="29"/>
        <v>2.3722385761002451</v>
      </c>
      <c r="AI126" s="21" t="str">
        <f t="shared" si="29"/>
        <v>na</v>
      </c>
      <c r="AJ126" s="21" t="str">
        <f t="shared" si="29"/>
        <v>na</v>
      </c>
      <c r="AK126" s="21">
        <f t="shared" si="29"/>
        <v>2.2510707637535448</v>
      </c>
      <c r="AL126" s="52">
        <f t="shared" si="32"/>
        <v>3.2025200817960213</v>
      </c>
      <c r="AM126" s="21">
        <f t="shared" si="30"/>
        <v>12.247069389347352</v>
      </c>
      <c r="AN126" s="21">
        <f t="shared" si="30"/>
        <v>27.10231870875311</v>
      </c>
      <c r="AO126" s="21">
        <f t="shared" si="30"/>
        <v>4.0663812988629982</v>
      </c>
      <c r="AP126" s="21">
        <f t="shared" si="30"/>
        <v>1.4896540723990996</v>
      </c>
      <c r="AQ126" s="21">
        <f t="shared" si="30"/>
        <v>7.4014091499425945</v>
      </c>
      <c r="AR126" s="21">
        <f t="shared" si="30"/>
        <v>11.941858473855319</v>
      </c>
      <c r="AS126" s="21" t="str">
        <f t="shared" si="30"/>
        <v>na</v>
      </c>
      <c r="AT126" s="21" t="str">
        <f t="shared" si="30"/>
        <v>na</v>
      </c>
      <c r="AU126" s="53">
        <f t="shared" si="30"/>
        <v>10.753095111886118</v>
      </c>
    </row>
    <row r="127" spans="1:47" ht="16.5" x14ac:dyDescent="0.35">
      <c r="A127" s="1" t="s">
        <v>8</v>
      </c>
      <c r="B127" s="48"/>
      <c r="C127">
        <v>1</v>
      </c>
      <c r="D127">
        <v>1</v>
      </c>
      <c r="E127">
        <v>1</v>
      </c>
      <c r="G127" s="49">
        <v>1</v>
      </c>
      <c r="H127" t="s">
        <v>245</v>
      </c>
      <c r="I127" t="s">
        <v>246</v>
      </c>
      <c r="J127" s="19">
        <v>58</v>
      </c>
      <c r="K127" s="34"/>
      <c r="L127" s="21">
        <v>0.77245474142835513</v>
      </c>
      <c r="M127" s="60">
        <v>30.105999999999998</v>
      </c>
      <c r="N127" s="21">
        <v>0</v>
      </c>
      <c r="O127" s="21">
        <v>0</v>
      </c>
      <c r="P127" s="21">
        <f t="shared" si="27"/>
        <v>0.01</v>
      </c>
      <c r="Q127" s="21">
        <f t="shared" si="28"/>
        <v>0.01</v>
      </c>
      <c r="R127" s="25">
        <v>1</v>
      </c>
      <c r="S127">
        <v>1</v>
      </c>
      <c r="T127">
        <v>0.25</v>
      </c>
      <c r="U127">
        <v>1</v>
      </c>
      <c r="V127">
        <v>1</v>
      </c>
      <c r="W127" s="3">
        <v>0.05</v>
      </c>
      <c r="X127" s="3">
        <v>0</v>
      </c>
      <c r="Y127">
        <v>0</v>
      </c>
      <c r="Z127">
        <v>0</v>
      </c>
      <c r="AA127">
        <v>0</v>
      </c>
      <c r="AB127" s="52">
        <f t="shared" si="31"/>
        <v>-4.6051701859880909</v>
      </c>
      <c r="AC127" s="21">
        <f t="shared" si="29"/>
        <v>-9.0056661414878221</v>
      </c>
      <c r="AD127" s="21">
        <f t="shared" si="29"/>
        <v>-3.3492146807186116</v>
      </c>
      <c r="AE127" s="21">
        <f t="shared" si="29"/>
        <v>-13.837974802773971</v>
      </c>
      <c r="AF127" s="21">
        <f t="shared" si="29"/>
        <v>-12.56326321775316</v>
      </c>
      <c r="AG127" s="21">
        <f t="shared" si="29"/>
        <v>-0.35004748699021027</v>
      </c>
      <c r="AH127" s="21" t="str">
        <f t="shared" si="29"/>
        <v>na</v>
      </c>
      <c r="AI127" s="21" t="str">
        <f t="shared" si="29"/>
        <v>na</v>
      </c>
      <c r="AJ127" s="21" t="str">
        <f t="shared" si="29"/>
        <v>na</v>
      </c>
      <c r="AK127" s="21" t="str">
        <f t="shared" si="29"/>
        <v>na</v>
      </c>
      <c r="AL127" s="52">
        <f t="shared" si="32"/>
        <v>1</v>
      </c>
      <c r="AM127" s="21">
        <f t="shared" si="30"/>
        <v>3.8241975308641978</v>
      </c>
      <c r="AN127" s="21">
        <f t="shared" si="30"/>
        <v>0.52892561983471076</v>
      </c>
      <c r="AO127" s="21">
        <f t="shared" si="30"/>
        <v>9.0292920880428316</v>
      </c>
      <c r="AP127" s="21">
        <f t="shared" si="30"/>
        <v>7.4424092744545316</v>
      </c>
      <c r="AQ127" s="21">
        <f t="shared" si="30"/>
        <v>5.7778007326278608E-3</v>
      </c>
      <c r="AR127" s="21" t="str">
        <f t="shared" si="30"/>
        <v>na</v>
      </c>
      <c r="AS127" s="21" t="str">
        <f t="shared" si="30"/>
        <v>na</v>
      </c>
      <c r="AT127" s="21" t="str">
        <f t="shared" si="30"/>
        <v>na</v>
      </c>
      <c r="AU127" s="53" t="str">
        <f t="shared" si="30"/>
        <v>na</v>
      </c>
    </row>
    <row r="128" spans="1:47" ht="16.5" x14ac:dyDescent="0.35">
      <c r="A128" s="1" t="s">
        <v>80</v>
      </c>
      <c r="B128" s="48">
        <v>1</v>
      </c>
      <c r="C128">
        <v>1</v>
      </c>
      <c r="E128">
        <v>1</v>
      </c>
      <c r="G128" s="49">
        <v>1</v>
      </c>
      <c r="H128" t="s">
        <v>245</v>
      </c>
      <c r="I128" t="s">
        <v>246</v>
      </c>
      <c r="J128" s="19">
        <v>3</v>
      </c>
      <c r="K128" s="34"/>
      <c r="L128" s="21">
        <v>29.291293541800417</v>
      </c>
      <c r="M128" s="60">
        <v>30.105999999999998</v>
      </c>
      <c r="N128" s="21">
        <v>34.647767648291328</v>
      </c>
      <c r="O128" s="21">
        <v>11.29658299448919</v>
      </c>
      <c r="P128" s="21">
        <f t="shared" si="27"/>
        <v>1.182869155260996</v>
      </c>
      <c r="Q128" s="21">
        <f t="shared" si="28"/>
        <v>0.38566350708849018</v>
      </c>
      <c r="R128" s="25">
        <v>1</v>
      </c>
      <c r="S128" s="3">
        <v>0.25</v>
      </c>
      <c r="T128" s="3">
        <v>0.125</v>
      </c>
      <c r="U128" s="3">
        <v>0.375</v>
      </c>
      <c r="V128" s="3">
        <v>0.1</v>
      </c>
      <c r="W128" s="3">
        <v>1</v>
      </c>
      <c r="X128" s="3">
        <v>0</v>
      </c>
      <c r="Y128" s="3">
        <v>1</v>
      </c>
      <c r="Z128" s="3">
        <v>1</v>
      </c>
      <c r="AA128" s="3">
        <v>1</v>
      </c>
      <c r="AB128" s="52">
        <f t="shared" si="31"/>
        <v>0.16794297470417466</v>
      </c>
      <c r="AC128" s="21">
        <f t="shared" si="31"/>
        <v>8.210545429981872E-2</v>
      </c>
      <c r="AD128" s="21">
        <f t="shared" si="31"/>
        <v>6.1070172619699881E-2</v>
      </c>
      <c r="AE128" s="21">
        <f t="shared" si="31"/>
        <v>0.18924305930080168</v>
      </c>
      <c r="AF128" s="21">
        <f t="shared" si="31"/>
        <v>4.5816152532228337E-2</v>
      </c>
      <c r="AG128" s="21">
        <f t="shared" si="31"/>
        <v>0.25531311060654388</v>
      </c>
      <c r="AH128" s="21" t="str">
        <f t="shared" si="31"/>
        <v>na</v>
      </c>
      <c r="AI128" s="21">
        <f t="shared" si="31"/>
        <v>0.21105477280831145</v>
      </c>
      <c r="AJ128" s="21">
        <f t="shared" si="31"/>
        <v>0.22901314732387457</v>
      </c>
      <c r="AK128" s="21">
        <f t="shared" si="31"/>
        <v>0.30773908213949319</v>
      </c>
      <c r="AL128" s="52">
        <f t="shared" si="32"/>
        <v>0.1063025489158589</v>
      </c>
      <c r="AM128" s="21">
        <f t="shared" si="32"/>
        <v>2.5407621568037386E-2</v>
      </c>
      <c r="AN128" s="21">
        <f t="shared" si="32"/>
        <v>1.4056535393832583E-2</v>
      </c>
      <c r="AO128" s="21">
        <f t="shared" si="32"/>
        <v>0.13497704491848056</v>
      </c>
      <c r="AP128" s="21">
        <f t="shared" si="32"/>
        <v>7.9114707594954495E-3</v>
      </c>
      <c r="AQ128" s="21">
        <f t="shared" si="32"/>
        <v>0.24567797800250341</v>
      </c>
      <c r="AR128" s="21" t="str">
        <f t="shared" si="32"/>
        <v>na</v>
      </c>
      <c r="AS128" s="21">
        <f t="shared" si="32"/>
        <v>0.16788440308515382</v>
      </c>
      <c r="AT128" s="21">
        <f t="shared" si="32"/>
        <v>0.19767002897577071</v>
      </c>
      <c r="AU128" s="53">
        <f t="shared" si="32"/>
        <v>0.35693185052163678</v>
      </c>
    </row>
    <row r="129" spans="1:47" ht="16.5" x14ac:dyDescent="0.35">
      <c r="A129" s="1" t="s">
        <v>216</v>
      </c>
      <c r="B129" s="48"/>
      <c r="D129">
        <v>1</v>
      </c>
      <c r="F129">
        <v>1</v>
      </c>
      <c r="G129" s="49"/>
      <c r="H129" t="s">
        <v>245</v>
      </c>
      <c r="I129" t="s">
        <v>246</v>
      </c>
      <c r="J129" s="19">
        <v>9</v>
      </c>
      <c r="K129" s="34"/>
      <c r="L129" s="21">
        <v>0.30076135791435465</v>
      </c>
      <c r="M129" s="60">
        <v>30.105999999999998</v>
      </c>
      <c r="N129" s="21">
        <v>0</v>
      </c>
      <c r="O129" s="21">
        <v>0</v>
      </c>
      <c r="P129" s="21">
        <f t="shared" si="27"/>
        <v>0.01</v>
      </c>
      <c r="Q129" s="21">
        <f t="shared" si="28"/>
        <v>0.01</v>
      </c>
      <c r="R129" s="25">
        <v>1</v>
      </c>
      <c r="S129">
        <v>0.25</v>
      </c>
      <c r="T129">
        <v>0.25</v>
      </c>
      <c r="U129">
        <v>0.375</v>
      </c>
      <c r="V129">
        <v>0.45</v>
      </c>
      <c r="W129">
        <v>0.05</v>
      </c>
      <c r="X129" s="3">
        <v>0.25</v>
      </c>
      <c r="Y129">
        <v>1</v>
      </c>
      <c r="Z129">
        <v>1</v>
      </c>
      <c r="AA129">
        <v>0.25</v>
      </c>
      <c r="AB129" s="52">
        <f t="shared" si="31"/>
        <v>-4.6051701859880909</v>
      </c>
      <c r="AC129" s="21">
        <f t="shared" si="31"/>
        <v>-2.2514165353719555</v>
      </c>
      <c r="AD129" s="21">
        <f t="shared" si="31"/>
        <v>-3.3492146807186116</v>
      </c>
      <c r="AE129" s="21">
        <f t="shared" si="31"/>
        <v>-5.1892405510402382</v>
      </c>
      <c r="AF129" s="21">
        <f t="shared" si="31"/>
        <v>-5.6534684479889226</v>
      </c>
      <c r="AG129" s="21">
        <f t="shared" si="31"/>
        <v>-0.35004748699021027</v>
      </c>
      <c r="AH129" s="21">
        <f t="shared" si="31"/>
        <v>-2.2231856070287335</v>
      </c>
      <c r="AI129" s="21">
        <f t="shared" si="31"/>
        <v>-5.7873403103605128</v>
      </c>
      <c r="AJ129" s="21">
        <f t="shared" si="31"/>
        <v>-6.2797775263473969</v>
      </c>
      <c r="AK129" s="21">
        <f t="shared" si="31"/>
        <v>-2.1096310349219185</v>
      </c>
      <c r="AL129" s="52">
        <f t="shared" si="32"/>
        <v>1</v>
      </c>
      <c r="AM129" s="21">
        <f t="shared" si="32"/>
        <v>0.23901234567901236</v>
      </c>
      <c r="AN129" s="21">
        <f t="shared" si="32"/>
        <v>0.52892561983471076</v>
      </c>
      <c r="AO129" s="21">
        <f t="shared" si="32"/>
        <v>1.2697441998810231</v>
      </c>
      <c r="AP129" s="21">
        <f t="shared" si="32"/>
        <v>1.5070878780770427</v>
      </c>
      <c r="AQ129" s="21">
        <f t="shared" si="32"/>
        <v>5.7778007326278608E-3</v>
      </c>
      <c r="AR129" s="21">
        <f t="shared" si="32"/>
        <v>0.23305588585017831</v>
      </c>
      <c r="AS129" s="21">
        <f t="shared" si="32"/>
        <v>1.5793074088753833</v>
      </c>
      <c r="AT129" s="21">
        <f t="shared" si="32"/>
        <v>1.8595041322314052</v>
      </c>
      <c r="AU129" s="53">
        <f t="shared" si="32"/>
        <v>0.20985612184388749</v>
      </c>
    </row>
    <row r="130" spans="1:47" ht="16.5" x14ac:dyDescent="0.35">
      <c r="A130" s="1" t="s">
        <v>9</v>
      </c>
      <c r="B130" s="48">
        <v>1</v>
      </c>
      <c r="C130">
        <v>1</v>
      </c>
      <c r="E130">
        <v>1</v>
      </c>
      <c r="G130" s="49"/>
      <c r="H130" t="s">
        <v>245</v>
      </c>
      <c r="I130" t="s">
        <v>246</v>
      </c>
      <c r="J130" s="19">
        <v>9</v>
      </c>
      <c r="K130" s="34"/>
      <c r="L130" s="21">
        <v>16.595398641535581</v>
      </c>
      <c r="M130" s="60">
        <v>30.105999999999998</v>
      </c>
      <c r="N130" s="21">
        <v>0</v>
      </c>
      <c r="O130" s="21">
        <v>0</v>
      </c>
      <c r="P130" s="21">
        <f t="shared" si="27"/>
        <v>0.01</v>
      </c>
      <c r="Q130" s="21">
        <f t="shared" si="28"/>
        <v>0.01</v>
      </c>
      <c r="R130" s="25">
        <v>1</v>
      </c>
      <c r="S130">
        <v>1</v>
      </c>
      <c r="T130">
        <v>0</v>
      </c>
      <c r="U130">
        <v>1</v>
      </c>
      <c r="V130">
        <v>1</v>
      </c>
      <c r="W130" s="3">
        <v>0.05</v>
      </c>
      <c r="X130" s="3">
        <v>0</v>
      </c>
      <c r="Y130">
        <v>0</v>
      </c>
      <c r="Z130">
        <v>0.25</v>
      </c>
      <c r="AA130">
        <v>0</v>
      </c>
      <c r="AB130" s="52">
        <f t="shared" si="31"/>
        <v>-4.6051701859880909</v>
      </c>
      <c r="AC130" s="21">
        <f t="shared" si="31"/>
        <v>-9.0056661414878221</v>
      </c>
      <c r="AD130" s="21" t="str">
        <f t="shared" si="31"/>
        <v>na</v>
      </c>
      <c r="AE130" s="21">
        <f t="shared" si="31"/>
        <v>-13.837974802773971</v>
      </c>
      <c r="AF130" s="21">
        <f t="shared" si="31"/>
        <v>-12.56326321775316</v>
      </c>
      <c r="AG130" s="21">
        <f t="shared" si="31"/>
        <v>-0.35004748699021027</v>
      </c>
      <c r="AH130" s="21" t="str">
        <f t="shared" si="31"/>
        <v>na</v>
      </c>
      <c r="AI130" s="21" t="str">
        <f t="shared" si="31"/>
        <v>na</v>
      </c>
      <c r="AJ130" s="21">
        <f t="shared" si="31"/>
        <v>-1.5699443815868492</v>
      </c>
      <c r="AK130" s="21" t="str">
        <f t="shared" si="31"/>
        <v>na</v>
      </c>
      <c r="AL130" s="52">
        <f t="shared" si="32"/>
        <v>1</v>
      </c>
      <c r="AM130" s="21">
        <f t="shared" si="32"/>
        <v>3.8241975308641978</v>
      </c>
      <c r="AN130" s="21" t="str">
        <f t="shared" si="32"/>
        <v>na</v>
      </c>
      <c r="AO130" s="21">
        <f t="shared" si="32"/>
        <v>9.0292920880428316</v>
      </c>
      <c r="AP130" s="21">
        <f t="shared" si="32"/>
        <v>7.4424092744545316</v>
      </c>
      <c r="AQ130" s="21">
        <f t="shared" si="32"/>
        <v>5.7778007326278608E-3</v>
      </c>
      <c r="AR130" s="21" t="str">
        <f t="shared" si="32"/>
        <v>na</v>
      </c>
      <c r="AS130" s="21" t="str">
        <f t="shared" si="32"/>
        <v>na</v>
      </c>
      <c r="AT130" s="21">
        <f t="shared" si="32"/>
        <v>0.11621900826446283</v>
      </c>
      <c r="AU130" s="53" t="str">
        <f t="shared" si="32"/>
        <v>na</v>
      </c>
    </row>
    <row r="131" spans="1:47" ht="16.5" x14ac:dyDescent="0.35">
      <c r="A131" s="1" t="s">
        <v>164</v>
      </c>
      <c r="B131" s="48">
        <v>1</v>
      </c>
      <c r="C131">
        <v>1</v>
      </c>
      <c r="G131" s="49">
        <v>1</v>
      </c>
      <c r="H131" t="s">
        <v>245</v>
      </c>
      <c r="I131" t="s">
        <v>246</v>
      </c>
      <c r="J131" s="19">
        <v>22</v>
      </c>
      <c r="K131" s="34"/>
      <c r="L131" s="21">
        <v>13.637715877809553</v>
      </c>
      <c r="M131" s="60">
        <v>30.105999999999998</v>
      </c>
      <c r="N131" s="21">
        <v>3.7047950304494797</v>
      </c>
      <c r="O131" s="21">
        <v>6.1428088225025634</v>
      </c>
      <c r="P131" s="21">
        <f t="shared" si="27"/>
        <v>0.27165803010148443</v>
      </c>
      <c r="Q131" s="21">
        <f t="shared" si="28"/>
        <v>0.4504279805753808</v>
      </c>
      <c r="R131" s="25">
        <v>1</v>
      </c>
      <c r="S131" s="3">
        <v>1</v>
      </c>
      <c r="T131" s="3">
        <v>0.25</v>
      </c>
      <c r="U131" s="3">
        <v>0.375</v>
      </c>
      <c r="V131" s="3">
        <v>0.15</v>
      </c>
      <c r="W131" s="3">
        <v>0.05</v>
      </c>
      <c r="X131" s="3">
        <v>0</v>
      </c>
      <c r="Y131" s="3">
        <v>0</v>
      </c>
      <c r="Z131" s="3">
        <v>1</v>
      </c>
      <c r="AA131" s="3">
        <v>0</v>
      </c>
      <c r="AB131" s="52">
        <f t="shared" si="31"/>
        <v>-1.3032112459522105</v>
      </c>
      <c r="AC131" s="21">
        <f t="shared" si="31"/>
        <v>-2.5485019920843226</v>
      </c>
      <c r="AD131" s="21">
        <f t="shared" si="31"/>
        <v>-0.94778999705615308</v>
      </c>
      <c r="AE131" s="21">
        <f t="shared" si="31"/>
        <v>-1.4684965747071248</v>
      </c>
      <c r="AF131" s="21">
        <f t="shared" si="31"/>
        <v>-0.53328927868017817</v>
      </c>
      <c r="AG131" s="21">
        <f t="shared" si="31"/>
        <v>-9.9059492535360519E-2</v>
      </c>
      <c r="AH131" s="21" t="str">
        <f t="shared" si="31"/>
        <v>na</v>
      </c>
      <c r="AI131" s="21" t="str">
        <f t="shared" si="31"/>
        <v>na</v>
      </c>
      <c r="AJ131" s="21">
        <f t="shared" si="31"/>
        <v>-1.7771062444802872</v>
      </c>
      <c r="AK131" s="21" t="str">
        <f t="shared" si="31"/>
        <v>na</v>
      </c>
      <c r="AL131" s="52">
        <f t="shared" si="32"/>
        <v>2.7491955219335251</v>
      </c>
      <c r="AM131" s="21">
        <f t="shared" si="32"/>
        <v>10.513466726841095</v>
      </c>
      <c r="AN131" s="21">
        <f t="shared" si="32"/>
        <v>1.4541199454855009</v>
      </c>
      <c r="AO131" s="21">
        <f t="shared" si="32"/>
        <v>3.4907750683139747</v>
      </c>
      <c r="AP131" s="21">
        <f t="shared" si="32"/>
        <v>0.46036436061885594</v>
      </c>
      <c r="AQ131" s="21">
        <f t="shared" si="32"/>
        <v>1.5884303900764753E-2</v>
      </c>
      <c r="AR131" s="21" t="str">
        <f t="shared" si="32"/>
        <v>na</v>
      </c>
      <c r="AS131" s="21" t="str">
        <f t="shared" si="32"/>
        <v>na</v>
      </c>
      <c r="AT131" s="21">
        <f t="shared" si="32"/>
        <v>5.1121404333474647</v>
      </c>
      <c r="AU131" s="53" t="str">
        <f t="shared" si="32"/>
        <v>na</v>
      </c>
    </row>
    <row r="132" spans="1:47" ht="16.5" x14ac:dyDescent="0.35">
      <c r="A132" s="1" t="s">
        <v>220</v>
      </c>
      <c r="B132" s="48">
        <v>1</v>
      </c>
      <c r="C132">
        <v>1</v>
      </c>
      <c r="D132">
        <v>1</v>
      </c>
      <c r="E132">
        <v>1</v>
      </c>
      <c r="G132" s="49">
        <v>1</v>
      </c>
      <c r="H132" t="s">
        <v>245</v>
      </c>
      <c r="I132" t="s">
        <v>246</v>
      </c>
      <c r="J132" s="19">
        <v>4</v>
      </c>
      <c r="K132" s="34"/>
      <c r="L132" s="21">
        <v>14.498360594480872</v>
      </c>
      <c r="M132" s="60">
        <v>30.105999999999998</v>
      </c>
      <c r="N132" s="21">
        <v>7.8808696156725695</v>
      </c>
      <c r="O132" s="21">
        <v>8.1225012759429589</v>
      </c>
      <c r="P132" s="21">
        <f t="shared" si="27"/>
        <v>0.54356970667929172</v>
      </c>
      <c r="Q132" s="21">
        <f t="shared" si="28"/>
        <v>0.56023584342597832</v>
      </c>
      <c r="R132" s="25">
        <v>1</v>
      </c>
      <c r="S132" s="3">
        <v>1</v>
      </c>
      <c r="T132" s="3">
        <v>0.25</v>
      </c>
      <c r="U132" s="3">
        <v>0.375</v>
      </c>
      <c r="V132" s="3">
        <v>1</v>
      </c>
      <c r="W132" s="3">
        <v>0.1</v>
      </c>
      <c r="X132" s="3">
        <v>0</v>
      </c>
      <c r="Y132" s="3">
        <v>0</v>
      </c>
      <c r="Z132" s="3">
        <v>0</v>
      </c>
      <c r="AA132" s="3">
        <v>0</v>
      </c>
      <c r="AB132" s="52">
        <f t="shared" si="31"/>
        <v>-0.60959732548517231</v>
      </c>
      <c r="AC132" s="21">
        <f t="shared" si="31"/>
        <v>-1.192101436504337</v>
      </c>
      <c r="AD132" s="21">
        <f t="shared" si="31"/>
        <v>-0.44334350944376172</v>
      </c>
      <c r="AE132" s="21">
        <f t="shared" si="31"/>
        <v>-0.68691210822963311</v>
      </c>
      <c r="AF132" s="21">
        <f t="shared" si="31"/>
        <v>-1.6630290190383796</v>
      </c>
      <c r="AG132" s="21">
        <f t="shared" si="31"/>
        <v>-9.2673236055988678E-2</v>
      </c>
      <c r="AH132" s="21" t="str">
        <f t="shared" si="31"/>
        <v>na</v>
      </c>
      <c r="AI132" s="21" t="str">
        <f t="shared" si="31"/>
        <v>na</v>
      </c>
      <c r="AJ132" s="21" t="str">
        <f t="shared" si="31"/>
        <v>na</v>
      </c>
      <c r="AK132" s="21" t="str">
        <f t="shared" si="31"/>
        <v>na</v>
      </c>
      <c r="AL132" s="52">
        <f t="shared" si="32"/>
        <v>1.0622611335908052</v>
      </c>
      <c r="AM132" s="21">
        <f t="shared" si="32"/>
        <v>4.0622964042109606</v>
      </c>
      <c r="AN132" s="21">
        <f t="shared" si="32"/>
        <v>0.56185712851083913</v>
      </c>
      <c r="AO132" s="21">
        <f t="shared" si="32"/>
        <v>1.3487999131359654</v>
      </c>
      <c r="AP132" s="21">
        <f t="shared" si="32"/>
        <v>7.9057821125287928</v>
      </c>
      <c r="AQ132" s="21">
        <f t="shared" si="32"/>
        <v>2.4550132623612223E-2</v>
      </c>
      <c r="AR132" s="21" t="str">
        <f t="shared" si="32"/>
        <v>na</v>
      </c>
      <c r="AS132" s="21" t="str">
        <f t="shared" si="32"/>
        <v>na</v>
      </c>
      <c r="AT132" s="21" t="str">
        <f t="shared" si="32"/>
        <v>na</v>
      </c>
      <c r="AU132" s="53" t="str">
        <f t="shared" si="32"/>
        <v>na</v>
      </c>
    </row>
    <row r="133" spans="1:47" ht="16.5" x14ac:dyDescent="0.35">
      <c r="A133" s="1" t="s">
        <v>10</v>
      </c>
      <c r="B133" s="48">
        <v>1</v>
      </c>
      <c r="C133">
        <v>1</v>
      </c>
      <c r="G133" s="49"/>
      <c r="H133" t="s">
        <v>245</v>
      </c>
      <c r="I133" t="s">
        <v>246</v>
      </c>
      <c r="J133" s="19">
        <v>18</v>
      </c>
      <c r="K133" s="34"/>
      <c r="L133" s="21">
        <v>2.3137050419153473</v>
      </c>
      <c r="M133" s="60">
        <v>30.105999999999998</v>
      </c>
      <c r="N133" s="21">
        <v>0</v>
      </c>
      <c r="O133" s="21">
        <v>0</v>
      </c>
      <c r="P133" s="21">
        <f t="shared" si="27"/>
        <v>0.01</v>
      </c>
      <c r="Q133" s="21">
        <f t="shared" si="28"/>
        <v>0.01</v>
      </c>
      <c r="R133" s="25">
        <v>1</v>
      </c>
      <c r="S133" s="3">
        <v>1</v>
      </c>
      <c r="T133" s="3">
        <v>0</v>
      </c>
      <c r="U133" s="3">
        <v>0.125</v>
      </c>
      <c r="V133" s="3">
        <v>0.05</v>
      </c>
      <c r="W133" s="3">
        <v>1</v>
      </c>
      <c r="X133" s="3">
        <v>0</v>
      </c>
      <c r="Y133" s="3">
        <v>0</v>
      </c>
      <c r="Z133" s="3">
        <v>0</v>
      </c>
      <c r="AA133" s="3">
        <v>0.25</v>
      </c>
      <c r="AB133" s="52">
        <f t="shared" si="31"/>
        <v>-4.6051701859880909</v>
      </c>
      <c r="AC133" s="21">
        <f t="shared" si="31"/>
        <v>-9.0056661414878221</v>
      </c>
      <c r="AD133" s="21" t="str">
        <f t="shared" si="31"/>
        <v>na</v>
      </c>
      <c r="AE133" s="21">
        <f t="shared" si="31"/>
        <v>-1.7297468503467464</v>
      </c>
      <c r="AF133" s="21">
        <f t="shared" si="31"/>
        <v>-0.62816316088765811</v>
      </c>
      <c r="AG133" s="21">
        <f t="shared" si="31"/>
        <v>-7.0009497398042049</v>
      </c>
      <c r="AH133" s="21" t="str">
        <f t="shared" si="31"/>
        <v>na</v>
      </c>
      <c r="AI133" s="21" t="str">
        <f t="shared" si="31"/>
        <v>na</v>
      </c>
      <c r="AJ133" s="21" t="str">
        <f t="shared" si="31"/>
        <v>na</v>
      </c>
      <c r="AK133" s="21">
        <f t="shared" si="31"/>
        <v>-2.1096310349219185</v>
      </c>
      <c r="AL133" s="52">
        <f t="shared" si="32"/>
        <v>1</v>
      </c>
      <c r="AM133" s="21">
        <f t="shared" si="32"/>
        <v>3.8241975308641978</v>
      </c>
      <c r="AN133" s="21" t="str">
        <f t="shared" si="32"/>
        <v>na</v>
      </c>
      <c r="AO133" s="21">
        <f t="shared" si="32"/>
        <v>0.14108268887566924</v>
      </c>
      <c r="AP133" s="21">
        <f t="shared" si="32"/>
        <v>1.8606023186136331E-2</v>
      </c>
      <c r="AQ133" s="21">
        <f t="shared" si="32"/>
        <v>2.3111202930511441</v>
      </c>
      <c r="AR133" s="21" t="str">
        <f t="shared" si="32"/>
        <v>na</v>
      </c>
      <c r="AS133" s="21" t="str">
        <f t="shared" si="32"/>
        <v>na</v>
      </c>
      <c r="AT133" s="21" t="str">
        <f t="shared" si="32"/>
        <v>na</v>
      </c>
      <c r="AU133" s="53">
        <f t="shared" si="32"/>
        <v>0.20985612184388749</v>
      </c>
    </row>
    <row r="134" spans="1:47" ht="16.5" x14ac:dyDescent="0.35">
      <c r="A134" s="1" t="s">
        <v>81</v>
      </c>
      <c r="B134" s="48"/>
      <c r="G134" s="49">
        <v>1</v>
      </c>
      <c r="H134" t="s">
        <v>245</v>
      </c>
      <c r="I134" t="s">
        <v>246</v>
      </c>
      <c r="J134" s="19">
        <v>3</v>
      </c>
      <c r="K134" s="34"/>
      <c r="L134" s="21">
        <v>94.015004238748332</v>
      </c>
      <c r="M134" s="60">
        <v>30.105999999999998</v>
      </c>
      <c r="N134" s="21">
        <v>123.29264915299643</v>
      </c>
      <c r="O134" s="21">
        <v>103.19525217822624</v>
      </c>
      <c r="P134" s="21">
        <f t="shared" si="27"/>
        <v>1.3114145997366375</v>
      </c>
      <c r="Q134" s="21">
        <f t="shared" si="28"/>
        <v>1.0976466258105455</v>
      </c>
      <c r="R134" s="25">
        <v>1</v>
      </c>
      <c r="S134" s="3">
        <v>0.25</v>
      </c>
      <c r="T134" s="3">
        <v>0</v>
      </c>
      <c r="U134" s="3">
        <v>0.25</v>
      </c>
      <c r="V134" s="3">
        <v>0.15</v>
      </c>
      <c r="W134" s="3">
        <v>1</v>
      </c>
      <c r="X134" s="3">
        <v>0.25</v>
      </c>
      <c r="Y134" s="3">
        <v>1</v>
      </c>
      <c r="Z134" s="3">
        <v>0</v>
      </c>
      <c r="AA134" s="3">
        <v>0</v>
      </c>
      <c r="AB134" s="52">
        <f t="shared" si="31"/>
        <v>0.27110640172474143</v>
      </c>
      <c r="AC134" s="21">
        <f t="shared" si="31"/>
        <v>0.13254090750987357</v>
      </c>
      <c r="AD134" s="21" t="str">
        <f t="shared" si="31"/>
        <v>na</v>
      </c>
      <c r="AE134" s="21">
        <f t="shared" si="31"/>
        <v>0.20366041885663502</v>
      </c>
      <c r="AF134" s="21">
        <f t="shared" si="31"/>
        <v>0.11093990929745839</v>
      </c>
      <c r="AG134" s="21">
        <f t="shared" si="31"/>
        <v>0.41214596116100866</v>
      </c>
      <c r="AH134" s="21">
        <f t="shared" si="31"/>
        <v>0.1308789525567717</v>
      </c>
      <c r="AI134" s="21">
        <f t="shared" si="31"/>
        <v>0.34070076538588195</v>
      </c>
      <c r="AJ134" s="21" t="str">
        <f t="shared" si="31"/>
        <v>na</v>
      </c>
      <c r="AK134" s="21" t="str">
        <f t="shared" si="31"/>
        <v>na</v>
      </c>
      <c r="AL134" s="52">
        <f t="shared" si="32"/>
        <v>0.70055956149195575</v>
      </c>
      <c r="AM134" s="21">
        <f t="shared" si="32"/>
        <v>0.16744238408005263</v>
      </c>
      <c r="AN134" s="21" t="str">
        <f t="shared" si="32"/>
        <v>na</v>
      </c>
      <c r="AO134" s="21">
        <f t="shared" si="32"/>
        <v>0.39534730661137946</v>
      </c>
      <c r="AP134" s="21">
        <f t="shared" si="32"/>
        <v>0.11731164699949946</v>
      </c>
      <c r="AQ134" s="21">
        <f t="shared" si="32"/>
        <v>1.6190774190550699</v>
      </c>
      <c r="AR134" s="21">
        <f t="shared" si="32"/>
        <v>0.16326952919432022</v>
      </c>
      <c r="AS134" s="21">
        <f t="shared" si="32"/>
        <v>1.1063989058227355</v>
      </c>
      <c r="AT134" s="21" t="str">
        <f t="shared" si="32"/>
        <v>na</v>
      </c>
      <c r="AU134" s="53" t="str">
        <f t="shared" si="32"/>
        <v>na</v>
      </c>
    </row>
    <row r="135" spans="1:47" ht="16.5" x14ac:dyDescent="0.35">
      <c r="A135" s="1" t="s">
        <v>97</v>
      </c>
      <c r="B135" s="48">
        <v>1</v>
      </c>
      <c r="D135">
        <v>1</v>
      </c>
      <c r="E135">
        <v>1</v>
      </c>
      <c r="G135" s="49">
        <v>1</v>
      </c>
      <c r="H135" t="s">
        <v>245</v>
      </c>
      <c r="I135" t="s">
        <v>246</v>
      </c>
      <c r="J135" s="19">
        <v>4</v>
      </c>
      <c r="K135" s="34"/>
      <c r="L135" s="21">
        <v>5.94362570225148</v>
      </c>
      <c r="M135" s="60">
        <v>30.105999999999998</v>
      </c>
      <c r="N135" s="21">
        <v>0.38161721931355364</v>
      </c>
      <c r="O135" s="21">
        <v>0.70225193638463579</v>
      </c>
      <c r="P135" s="21">
        <f t="shared" si="27"/>
        <v>6.4206132490643678E-2</v>
      </c>
      <c r="Q135" s="21">
        <f t="shared" si="28"/>
        <v>0.11815211313165611</v>
      </c>
      <c r="R135" s="23">
        <v>1</v>
      </c>
      <c r="S135">
        <v>0.375</v>
      </c>
      <c r="T135">
        <v>1</v>
      </c>
      <c r="U135">
        <v>1</v>
      </c>
      <c r="V135">
        <v>1</v>
      </c>
      <c r="W135">
        <v>1</v>
      </c>
      <c r="X135">
        <v>0</v>
      </c>
      <c r="Y135">
        <v>1</v>
      </c>
      <c r="Z135">
        <v>0</v>
      </c>
      <c r="AA135">
        <v>1</v>
      </c>
      <c r="AB135" s="52">
        <f t="shared" si="31"/>
        <v>-2.7456565511870084</v>
      </c>
      <c r="AC135" s="21">
        <f t="shared" si="31"/>
        <v>-2.0134814708704729</v>
      </c>
      <c r="AD135" s="21">
        <f t="shared" si="31"/>
        <v>-7.9873645125440245</v>
      </c>
      <c r="AE135" s="21">
        <f t="shared" si="31"/>
        <v>-8.2503631001521818</v>
      </c>
      <c r="AF135" s="21">
        <f t="shared" si="31"/>
        <v>-7.4903650820690748</v>
      </c>
      <c r="AG135" s="21">
        <f t="shared" si="31"/>
        <v>-4.1740484588627762</v>
      </c>
      <c r="AH135" s="21" t="str">
        <f t="shared" si="31"/>
        <v>na</v>
      </c>
      <c r="AI135" s="21">
        <f t="shared" si="31"/>
        <v>-3.4504802635606846</v>
      </c>
      <c r="AJ135" s="21" t="str">
        <f t="shared" si="31"/>
        <v>na</v>
      </c>
      <c r="AK135" s="21">
        <f t="shared" si="31"/>
        <v>-5.0311471999404391</v>
      </c>
      <c r="AL135" s="52">
        <f t="shared" si="32"/>
        <v>3.386335359155161</v>
      </c>
      <c r="AM135" s="21">
        <f t="shared" si="32"/>
        <v>1.8210959042567758</v>
      </c>
      <c r="AN135" s="21">
        <f t="shared" si="32"/>
        <v>28.657912460949461</v>
      </c>
      <c r="AO135" s="21">
        <f t="shared" si="32"/>
        <v>30.576211065879377</v>
      </c>
      <c r="AP135" s="21">
        <f t="shared" si="32"/>
        <v>25.202493683389687</v>
      </c>
      <c r="AQ135" s="21">
        <f t="shared" si="32"/>
        <v>7.8262283676201267</v>
      </c>
      <c r="AR135" s="21" t="str">
        <f t="shared" si="32"/>
        <v>na</v>
      </c>
      <c r="AS135" s="21">
        <f t="shared" si="32"/>
        <v>5.3480645216504286</v>
      </c>
      <c r="AT135" s="21" t="str">
        <f t="shared" si="32"/>
        <v>na</v>
      </c>
      <c r="AU135" s="53">
        <f t="shared" si="32"/>
        <v>11.370291291762081</v>
      </c>
    </row>
    <row r="136" spans="1:47" ht="16.5" x14ac:dyDescent="0.35">
      <c r="A136" s="1" t="s">
        <v>82</v>
      </c>
      <c r="B136" s="48">
        <v>1</v>
      </c>
      <c r="C136">
        <v>1</v>
      </c>
      <c r="E136">
        <v>1</v>
      </c>
      <c r="G136" s="49">
        <v>1</v>
      </c>
      <c r="H136" t="s">
        <v>245</v>
      </c>
      <c r="I136" t="s">
        <v>246</v>
      </c>
      <c r="J136" s="19">
        <v>2</v>
      </c>
      <c r="K136" s="34"/>
      <c r="L136" s="21">
        <v>57.938361745502988</v>
      </c>
      <c r="M136" s="60">
        <v>30.105999999999998</v>
      </c>
      <c r="N136" s="21">
        <v>7.9442739924415058</v>
      </c>
      <c r="O136" s="21">
        <v>4.739872644931701</v>
      </c>
      <c r="P136" s="21">
        <f t="shared" si="27"/>
        <v>0.13711595828920928</v>
      </c>
      <c r="Q136" s="21">
        <f t="shared" si="28"/>
        <v>8.1808882787397702E-2</v>
      </c>
      <c r="R136" s="25">
        <v>0</v>
      </c>
      <c r="S136" s="13">
        <v>0.125</v>
      </c>
      <c r="T136" s="13">
        <v>0</v>
      </c>
      <c r="U136" s="13">
        <v>0.125</v>
      </c>
      <c r="V136" s="13">
        <v>0.15</v>
      </c>
      <c r="W136" s="13">
        <v>0.05</v>
      </c>
      <c r="X136" s="13">
        <v>0.25</v>
      </c>
      <c r="Y136" s="3">
        <v>0</v>
      </c>
      <c r="Z136" s="3">
        <v>0</v>
      </c>
      <c r="AA136" s="3">
        <v>0</v>
      </c>
      <c r="AB136" s="52" t="str">
        <f t="shared" si="31"/>
        <v>na</v>
      </c>
      <c r="AC136" s="21">
        <f t="shared" si="31"/>
        <v>-0.48569358451473543</v>
      </c>
      <c r="AD136" s="21" t="str">
        <f t="shared" si="31"/>
        <v>na</v>
      </c>
      <c r="AE136" s="21">
        <f t="shared" si="31"/>
        <v>-0.74630965425434959</v>
      </c>
      <c r="AF136" s="21">
        <f t="shared" si="31"/>
        <v>-0.81307429117170049</v>
      </c>
      <c r="AG136" s="21">
        <f t="shared" si="31"/>
        <v>-0.15103008797842218</v>
      </c>
      <c r="AH136" s="21">
        <f t="shared" si="31"/>
        <v>-0.95920676565606056</v>
      </c>
      <c r="AI136" s="21" t="str">
        <f t="shared" si="31"/>
        <v>na</v>
      </c>
      <c r="AJ136" s="21" t="str">
        <f t="shared" si="31"/>
        <v>na</v>
      </c>
      <c r="AK136" s="21" t="str">
        <f t="shared" si="31"/>
        <v>na</v>
      </c>
      <c r="AL136" s="52" t="str">
        <f t="shared" si="32"/>
        <v>na</v>
      </c>
      <c r="AM136" s="21">
        <f t="shared" si="32"/>
        <v>2.1270870320885572E-2</v>
      </c>
      <c r="AN136" s="21" t="str">
        <f t="shared" si="32"/>
        <v>na</v>
      </c>
      <c r="AO136" s="21">
        <f t="shared" si="32"/>
        <v>5.0222536765969564E-2</v>
      </c>
      <c r="AP136" s="21">
        <f t="shared" si="32"/>
        <v>5.9610255650991407E-2</v>
      </c>
      <c r="AQ136" s="21">
        <f t="shared" si="32"/>
        <v>2.0567782768626522E-3</v>
      </c>
      <c r="AR136" s="21">
        <f t="shared" si="32"/>
        <v>8.2963104041425331E-2</v>
      </c>
      <c r="AS136" s="21" t="str">
        <f t="shared" si="32"/>
        <v>na</v>
      </c>
      <c r="AT136" s="21" t="str">
        <f t="shared" si="32"/>
        <v>na</v>
      </c>
      <c r="AU136" s="53" t="str">
        <f t="shared" si="32"/>
        <v>na</v>
      </c>
    </row>
    <row r="137" spans="1:47" ht="16.5" x14ac:dyDescent="0.35">
      <c r="A137" s="1" t="s">
        <v>53</v>
      </c>
      <c r="B137" s="48"/>
      <c r="D137">
        <v>1</v>
      </c>
      <c r="E137">
        <v>1</v>
      </c>
      <c r="F137">
        <v>1</v>
      </c>
      <c r="G137" s="49"/>
      <c r="H137" t="s">
        <v>245</v>
      </c>
      <c r="I137" t="s">
        <v>246</v>
      </c>
      <c r="J137" s="19">
        <v>4</v>
      </c>
      <c r="K137" s="34"/>
      <c r="L137" s="21">
        <v>8.062090443551039</v>
      </c>
      <c r="M137" s="60">
        <v>30.105999999999998</v>
      </c>
      <c r="N137" s="21">
        <v>0.40750264434474898</v>
      </c>
      <c r="O137" s="21">
        <v>0.58302439358087688</v>
      </c>
      <c r="P137" s="21">
        <f t="shared" si="27"/>
        <v>5.0545531236345177E-2</v>
      </c>
      <c r="Q137" s="21">
        <f t="shared" si="28"/>
        <v>7.2316776605656288E-2</v>
      </c>
      <c r="R137" s="25">
        <v>1</v>
      </c>
      <c r="S137">
        <v>0.25</v>
      </c>
      <c r="T137">
        <v>0.25</v>
      </c>
      <c r="U137">
        <v>0.25</v>
      </c>
      <c r="V137">
        <v>0.15</v>
      </c>
      <c r="W137">
        <v>1</v>
      </c>
      <c r="X137">
        <v>0</v>
      </c>
      <c r="Y137">
        <v>1</v>
      </c>
      <c r="Z137">
        <v>0</v>
      </c>
      <c r="AA137">
        <v>0</v>
      </c>
      <c r="AB137" s="52">
        <f t="shared" si="31"/>
        <v>-2.9848807402652544</v>
      </c>
      <c r="AC137" s="21">
        <f t="shared" si="31"/>
        <v>-1.4592750285741243</v>
      </c>
      <c r="AD137" s="21">
        <f t="shared" si="31"/>
        <v>-2.1708223565565485</v>
      </c>
      <c r="AE137" s="21">
        <f t="shared" si="31"/>
        <v>-2.2423006536626788</v>
      </c>
      <c r="AF137" s="21">
        <f t="shared" si="31"/>
        <v>-1.2214480974336115</v>
      </c>
      <c r="AG137" s="21">
        <f t="shared" si="31"/>
        <v>-4.5377259032660326</v>
      </c>
      <c r="AH137" s="21" t="str">
        <f t="shared" si="31"/>
        <v>na</v>
      </c>
      <c r="AI137" s="21">
        <f t="shared" si="31"/>
        <v>-3.7511144935134229</v>
      </c>
      <c r="AJ137" s="21" t="str">
        <f t="shared" si="31"/>
        <v>na</v>
      </c>
      <c r="AK137" s="21" t="str">
        <f t="shared" si="31"/>
        <v>na</v>
      </c>
      <c r="AL137" s="52">
        <f t="shared" si="32"/>
        <v>2.0469752386666169</v>
      </c>
      <c r="AM137" s="21">
        <f t="shared" si="32"/>
        <v>0.48925235334056422</v>
      </c>
      <c r="AN137" s="21">
        <f t="shared" si="32"/>
        <v>1.0826976468980452</v>
      </c>
      <c r="AO137" s="21">
        <f t="shared" si="32"/>
        <v>1.1551710829320045</v>
      </c>
      <c r="AP137" s="21">
        <f t="shared" si="32"/>
        <v>0.34277461876870213</v>
      </c>
      <c r="AQ137" s="21">
        <f t="shared" si="32"/>
        <v>4.7308060134556271</v>
      </c>
      <c r="AR137" s="21" t="str">
        <f t="shared" si="32"/>
        <v>na</v>
      </c>
      <c r="AS137" s="21">
        <f t="shared" si="32"/>
        <v>3.232803160210644</v>
      </c>
      <c r="AT137" s="21" t="str">
        <f t="shared" si="32"/>
        <v>na</v>
      </c>
      <c r="AU137" s="53" t="str">
        <f t="shared" si="32"/>
        <v>na</v>
      </c>
    </row>
    <row r="138" spans="1:47" ht="16.5" x14ac:dyDescent="0.35">
      <c r="A138" s="1" t="s">
        <v>11</v>
      </c>
      <c r="B138" s="48">
        <v>1</v>
      </c>
      <c r="C138">
        <v>1</v>
      </c>
      <c r="D138">
        <v>1</v>
      </c>
      <c r="G138" s="49"/>
      <c r="H138" t="s">
        <v>245</v>
      </c>
      <c r="I138" t="s">
        <v>246</v>
      </c>
      <c r="J138" s="19">
        <v>18</v>
      </c>
      <c r="K138" s="34"/>
      <c r="L138" s="21">
        <v>9.9972184330996434</v>
      </c>
      <c r="M138" s="60">
        <v>30.105999999999998</v>
      </c>
      <c r="N138" s="21">
        <v>0</v>
      </c>
      <c r="O138" s="21">
        <v>0</v>
      </c>
      <c r="P138" s="21">
        <f t="shared" si="27"/>
        <v>0.01</v>
      </c>
      <c r="Q138" s="21">
        <f t="shared" si="28"/>
        <v>0.01</v>
      </c>
      <c r="R138" s="25">
        <v>1</v>
      </c>
      <c r="S138">
        <v>1</v>
      </c>
      <c r="T138">
        <v>0.25</v>
      </c>
      <c r="U138">
        <v>0.375</v>
      </c>
      <c r="V138">
        <v>1</v>
      </c>
      <c r="W138" s="3">
        <v>0.05</v>
      </c>
      <c r="X138" s="3">
        <v>1</v>
      </c>
      <c r="Y138">
        <v>0</v>
      </c>
      <c r="Z138">
        <v>0</v>
      </c>
      <c r="AA138">
        <v>0.125</v>
      </c>
      <c r="AB138" s="52">
        <f t="shared" si="31"/>
        <v>-4.6051701859880909</v>
      </c>
      <c r="AC138" s="21">
        <f t="shared" si="31"/>
        <v>-9.0056661414878221</v>
      </c>
      <c r="AD138" s="21">
        <f t="shared" si="31"/>
        <v>-3.3492146807186116</v>
      </c>
      <c r="AE138" s="21">
        <f t="shared" si="31"/>
        <v>-5.1892405510402382</v>
      </c>
      <c r="AF138" s="21">
        <f t="shared" si="31"/>
        <v>-12.56326321775316</v>
      </c>
      <c r="AG138" s="21">
        <f t="shared" si="31"/>
        <v>-0.35004748699021027</v>
      </c>
      <c r="AH138" s="21">
        <f t="shared" si="31"/>
        <v>-8.8927424281149339</v>
      </c>
      <c r="AI138" s="21" t="str">
        <f t="shared" si="31"/>
        <v>na</v>
      </c>
      <c r="AJ138" s="21" t="str">
        <f t="shared" si="31"/>
        <v>na</v>
      </c>
      <c r="AK138" s="21">
        <f t="shared" si="31"/>
        <v>-1.0548155174609593</v>
      </c>
      <c r="AL138" s="52">
        <f t="shared" si="32"/>
        <v>1</v>
      </c>
      <c r="AM138" s="21">
        <f t="shared" si="32"/>
        <v>3.8241975308641978</v>
      </c>
      <c r="AN138" s="21">
        <f t="shared" si="32"/>
        <v>0.52892561983471076</v>
      </c>
      <c r="AO138" s="21">
        <f t="shared" si="32"/>
        <v>1.2697441998810231</v>
      </c>
      <c r="AP138" s="21">
        <f t="shared" si="32"/>
        <v>7.4424092744545316</v>
      </c>
      <c r="AQ138" s="21">
        <f t="shared" si="32"/>
        <v>5.7778007326278608E-3</v>
      </c>
      <c r="AR138" s="21">
        <f t="shared" si="32"/>
        <v>3.7288941736028529</v>
      </c>
      <c r="AS138" s="21" t="str">
        <f t="shared" si="32"/>
        <v>na</v>
      </c>
      <c r="AT138" s="21" t="str">
        <f t="shared" si="32"/>
        <v>na</v>
      </c>
      <c r="AU138" s="53">
        <f t="shared" si="32"/>
        <v>5.2464030460971874E-2</v>
      </c>
    </row>
    <row r="139" spans="1:47" ht="16.5" x14ac:dyDescent="0.35">
      <c r="A139" s="1" t="s">
        <v>54</v>
      </c>
      <c r="B139" s="48"/>
      <c r="E139">
        <v>1</v>
      </c>
      <c r="G139" s="49">
        <v>1</v>
      </c>
      <c r="H139" t="s">
        <v>245</v>
      </c>
      <c r="I139" t="s">
        <v>246</v>
      </c>
      <c r="J139" s="19">
        <v>4</v>
      </c>
      <c r="K139" s="34"/>
      <c r="L139" s="21">
        <v>3.6409026407346254</v>
      </c>
      <c r="M139" s="60">
        <v>30.105999999999998</v>
      </c>
      <c r="N139" s="21">
        <v>1.2784612130161856</v>
      </c>
      <c r="O139" s="21">
        <v>1.9630071331027015</v>
      </c>
      <c r="P139" s="21">
        <f t="shared" si="27"/>
        <v>0.35113853326169425</v>
      </c>
      <c r="Q139" s="21">
        <f t="shared" si="28"/>
        <v>0.53915397548411936</v>
      </c>
      <c r="R139" s="25">
        <v>1</v>
      </c>
      <c r="S139" s="3">
        <v>1</v>
      </c>
      <c r="T139" s="3">
        <v>0.25</v>
      </c>
      <c r="U139" s="3">
        <v>0.375</v>
      </c>
      <c r="V139" s="3">
        <v>1</v>
      </c>
      <c r="W139" s="3">
        <v>0.25</v>
      </c>
      <c r="X139" s="3">
        <v>0</v>
      </c>
      <c r="Y139" s="3">
        <v>0</v>
      </c>
      <c r="Z139">
        <v>0</v>
      </c>
      <c r="AA139" s="3">
        <v>0.125</v>
      </c>
      <c r="AB139" s="52">
        <f t="shared" si="31"/>
        <v>-1.0465744517253404</v>
      </c>
      <c r="AC139" s="21">
        <f t="shared" si="31"/>
        <v>-2.0466344833739987</v>
      </c>
      <c r="AD139" s="21">
        <f t="shared" si="31"/>
        <v>-0.76114505580024761</v>
      </c>
      <c r="AE139" s="21">
        <f t="shared" si="31"/>
        <v>-1.179310723651481</v>
      </c>
      <c r="AF139" s="21">
        <f t="shared" si="31"/>
        <v>-2.8551366796404323</v>
      </c>
      <c r="AG139" s="21">
        <f t="shared" si="31"/>
        <v>-0.3977602802707364</v>
      </c>
      <c r="AH139" s="21" t="str">
        <f t="shared" si="31"/>
        <v>na</v>
      </c>
      <c r="AI139" s="21" t="str">
        <f t="shared" si="31"/>
        <v>na</v>
      </c>
      <c r="AJ139" s="21" t="str">
        <f t="shared" si="31"/>
        <v>na</v>
      </c>
      <c r="AK139" s="21">
        <f t="shared" si="31"/>
        <v>-0.23971817050692151</v>
      </c>
      <c r="AL139" s="52">
        <f t="shared" si="32"/>
        <v>2.3575919626613979</v>
      </c>
      <c r="AM139" s="21">
        <f t="shared" si="32"/>
        <v>9.0158973623949947</v>
      </c>
      <c r="AN139" s="21">
        <f t="shared" si="32"/>
        <v>1.2469907901680122</v>
      </c>
      <c r="AO139" s="21">
        <f t="shared" si="32"/>
        <v>2.9935387202754278</v>
      </c>
      <c r="AP139" s="21">
        <f t="shared" si="32"/>
        <v>17.546164288290651</v>
      </c>
      <c r="AQ139" s="21">
        <f t="shared" si="32"/>
        <v>0.34054241422756448</v>
      </c>
      <c r="AR139" s="21" t="str">
        <f t="shared" si="32"/>
        <v>na</v>
      </c>
      <c r="AS139" s="21" t="str">
        <f t="shared" si="32"/>
        <v>na</v>
      </c>
      <c r="AT139" s="21" t="str">
        <f t="shared" si="32"/>
        <v>na</v>
      </c>
      <c r="AU139" s="53">
        <f t="shared" si="32"/>
        <v>0.12368877654361005</v>
      </c>
    </row>
    <row r="140" spans="1:47" ht="16.5" x14ac:dyDescent="0.35">
      <c r="A140" s="1" t="s">
        <v>55</v>
      </c>
      <c r="B140" s="48">
        <v>1</v>
      </c>
      <c r="C140">
        <v>1</v>
      </c>
      <c r="D140">
        <v>1</v>
      </c>
      <c r="E140">
        <v>1</v>
      </c>
      <c r="F140">
        <v>1</v>
      </c>
      <c r="G140" s="49">
        <v>1</v>
      </c>
      <c r="H140" t="s">
        <v>245</v>
      </c>
      <c r="I140" t="s">
        <v>246</v>
      </c>
      <c r="J140" s="19">
        <v>2</v>
      </c>
      <c r="K140" s="34"/>
      <c r="L140" s="21">
        <v>325.91089628839933</v>
      </c>
      <c r="M140" s="60">
        <v>30.105999999999998</v>
      </c>
      <c r="N140" s="21">
        <v>17.85726117159016</v>
      </c>
      <c r="O140" s="21">
        <v>9.6457023175410885</v>
      </c>
      <c r="P140" s="21">
        <f t="shared" si="27"/>
        <v>5.4791850702003618E-2</v>
      </c>
      <c r="Q140" s="21">
        <f t="shared" si="28"/>
        <v>2.9596133260317823E-2</v>
      </c>
      <c r="R140" s="25">
        <v>1</v>
      </c>
      <c r="S140" s="3">
        <v>1</v>
      </c>
      <c r="T140" s="3">
        <v>1</v>
      </c>
      <c r="U140" s="3">
        <v>0.375</v>
      </c>
      <c r="V140" s="3">
        <v>1</v>
      </c>
      <c r="W140" s="3">
        <v>1</v>
      </c>
      <c r="X140" s="3">
        <v>0</v>
      </c>
      <c r="Y140" s="3">
        <v>0.25</v>
      </c>
      <c r="Z140" s="3">
        <v>0</v>
      </c>
      <c r="AA140" s="3">
        <v>0.25</v>
      </c>
      <c r="AB140" s="52">
        <f t="shared" si="31"/>
        <v>-2.9042138059040208</v>
      </c>
      <c r="AC140" s="21">
        <f t="shared" si="31"/>
        <v>-5.6793514426567517</v>
      </c>
      <c r="AD140" s="21">
        <f t="shared" si="31"/>
        <v>-8.4486219808116978</v>
      </c>
      <c r="AE140" s="21">
        <f t="shared" si="31"/>
        <v>-3.2725531178723353</v>
      </c>
      <c r="AF140" s="21">
        <f t="shared" si="31"/>
        <v>-7.9229216316956448</v>
      </c>
      <c r="AG140" s="21">
        <f t="shared" si="31"/>
        <v>-4.4150930514236837</v>
      </c>
      <c r="AH140" s="21" t="str">
        <f t="shared" si="31"/>
        <v>na</v>
      </c>
      <c r="AI140" s="21">
        <f t="shared" si="31"/>
        <v>-0.91243498882808316</v>
      </c>
      <c r="AJ140" s="21" t="str">
        <f t="shared" si="31"/>
        <v>na</v>
      </c>
      <c r="AK140" s="21">
        <f t="shared" si="31"/>
        <v>-1.3304219669504451</v>
      </c>
      <c r="AL140" s="52">
        <f t="shared" si="32"/>
        <v>0.29176823525353685</v>
      </c>
      <c r="AM140" s="21">
        <f t="shared" si="32"/>
        <v>1.1157793648411798</v>
      </c>
      <c r="AN140" s="21">
        <f t="shared" si="32"/>
        <v>2.4691791148729068</v>
      </c>
      <c r="AO140" s="21">
        <f t="shared" si="32"/>
        <v>0.37047102442270025</v>
      </c>
      <c r="AP140" s="21">
        <f t="shared" si="32"/>
        <v>2.1714586200421544</v>
      </c>
      <c r="AQ140" s="21">
        <f t="shared" si="32"/>
        <v>0.67431148936216911</v>
      </c>
      <c r="AR140" s="21" t="str">
        <f t="shared" si="32"/>
        <v>na</v>
      </c>
      <c r="AS140" s="21">
        <f t="shared" si="32"/>
        <v>2.8799483475650409E-2</v>
      </c>
      <c r="AT140" s="21" t="str">
        <f t="shared" si="32"/>
        <v>na</v>
      </c>
      <c r="AU140" s="53">
        <f t="shared" si="32"/>
        <v>6.1229350327542259E-2</v>
      </c>
    </row>
    <row r="141" spans="1:47" ht="16.5" x14ac:dyDescent="0.35">
      <c r="A141" s="1" t="s">
        <v>83</v>
      </c>
      <c r="B141" s="48"/>
      <c r="G141" s="49">
        <v>1</v>
      </c>
      <c r="H141" t="s">
        <v>245</v>
      </c>
      <c r="I141" t="s">
        <v>246</v>
      </c>
      <c r="J141" s="19">
        <v>45</v>
      </c>
      <c r="K141" s="34"/>
      <c r="L141" s="21">
        <v>2.4630915354350948</v>
      </c>
      <c r="M141" s="60">
        <v>30.105999999999998</v>
      </c>
      <c r="N141" s="21">
        <v>0</v>
      </c>
      <c r="O141" s="21">
        <v>0</v>
      </c>
      <c r="P141" s="21">
        <f>IF(N142&lt;0.01*L141,0.01,IF(N142&gt;100*L141,100,N142/L141))</f>
        <v>0.60831521363689689</v>
      </c>
      <c r="Q141" s="21">
        <f>IF(O141&gt;0,SQRT((((1/L141)^2)*((O141^2)+(N142^2))-((1/L141)^2)*(N142^2))),0.01)</f>
        <v>0.01</v>
      </c>
      <c r="R141" s="25">
        <v>1</v>
      </c>
      <c r="S141" s="3">
        <v>0</v>
      </c>
      <c r="T141" s="3">
        <v>0</v>
      </c>
      <c r="U141" s="3">
        <v>0.375</v>
      </c>
      <c r="V141" s="3">
        <v>1</v>
      </c>
      <c r="W141" s="3">
        <v>0.25</v>
      </c>
      <c r="X141" s="3">
        <v>0</v>
      </c>
      <c r="Y141" s="3">
        <v>0</v>
      </c>
      <c r="Z141" s="3">
        <v>0</v>
      </c>
      <c r="AA141" s="3">
        <v>0.25</v>
      </c>
      <c r="AB141" s="52">
        <f t="shared" si="31"/>
        <v>-0.49706208787962197</v>
      </c>
      <c r="AC141" s="21" t="str">
        <f t="shared" si="31"/>
        <v>na</v>
      </c>
      <c r="AD141" s="21" t="str">
        <f t="shared" si="31"/>
        <v>na</v>
      </c>
      <c r="AE141" s="21">
        <f t="shared" si="31"/>
        <v>-0.56010410878142758</v>
      </c>
      <c r="AF141" s="21">
        <f t="shared" si="31"/>
        <v>-1.3560241192818738</v>
      </c>
      <c r="AG141" s="21">
        <f t="shared" si="31"/>
        <v>-0.18891303438662826</v>
      </c>
      <c r="AH141" s="21" t="str">
        <f t="shared" si="31"/>
        <v>na</v>
      </c>
      <c r="AI141" s="21" t="str">
        <f t="shared" si="31"/>
        <v>na</v>
      </c>
      <c r="AJ141" s="21" t="str">
        <f t="shared" si="31"/>
        <v>na</v>
      </c>
      <c r="AK141" s="21">
        <f t="shared" si="31"/>
        <v>-0.22770442014597206</v>
      </c>
      <c r="AL141" s="52">
        <f t="shared" si="32"/>
        <v>2.7023565151878984E-4</v>
      </c>
      <c r="AM141" s="21" t="str">
        <f t="shared" si="32"/>
        <v>na</v>
      </c>
      <c r="AN141" s="21" t="str">
        <f t="shared" si="32"/>
        <v>na</v>
      </c>
      <c r="AO141" s="21">
        <f t="shared" si="32"/>
        <v>3.4313015111705277E-4</v>
      </c>
      <c r="AP141" s="21">
        <f t="shared" si="32"/>
        <v>2.0112043191517041E-3</v>
      </c>
      <c r="AQ141" s="21">
        <f t="shared" si="32"/>
        <v>3.9034193633185772E-5</v>
      </c>
      <c r="AR141" s="21" t="str">
        <f t="shared" si="32"/>
        <v>na</v>
      </c>
      <c r="AS141" s="21" t="str">
        <f t="shared" si="32"/>
        <v>na</v>
      </c>
      <c r="AT141" s="21" t="str">
        <f t="shared" si="32"/>
        <v>na</v>
      </c>
      <c r="AU141" s="53">
        <f t="shared" si="32"/>
        <v>5.6710605811689473E-5</v>
      </c>
    </row>
    <row r="142" spans="1:47" ht="16.5" x14ac:dyDescent="0.35">
      <c r="A142" s="1" t="s">
        <v>12</v>
      </c>
      <c r="B142" s="48">
        <v>1</v>
      </c>
      <c r="C142">
        <v>1</v>
      </c>
      <c r="E142">
        <v>1</v>
      </c>
      <c r="G142" s="49"/>
      <c r="H142" t="s">
        <v>245</v>
      </c>
      <c r="I142" t="s">
        <v>246</v>
      </c>
      <c r="J142" s="19">
        <v>4</v>
      </c>
      <c r="K142" s="34"/>
      <c r="L142" s="21">
        <v>63.096951704642223</v>
      </c>
      <c r="M142" s="60">
        <v>30.105999999999998</v>
      </c>
      <c r="N142" s="21">
        <v>1.498336053585432</v>
      </c>
      <c r="O142" s="21">
        <v>3.7192440759076018</v>
      </c>
      <c r="P142" s="21">
        <f>IF(N143&lt;0.01*L142,0.01,IF(N143&gt;100*L142,100,N143/L142))</f>
        <v>0.01</v>
      </c>
      <c r="Q142" s="21">
        <f>IF(O142&gt;0,SQRT((((1/L142)^2)*((O142^2)+(N143^2))-((1/L142)^2)*(N143^2))),0.01)</f>
        <v>5.8944908992076814E-2</v>
      </c>
      <c r="R142" s="25">
        <v>1</v>
      </c>
      <c r="S142">
        <v>0.375</v>
      </c>
      <c r="T142" s="3">
        <v>0.25</v>
      </c>
      <c r="U142">
        <v>0.125</v>
      </c>
      <c r="V142">
        <v>0.15</v>
      </c>
      <c r="W142" s="3">
        <v>1</v>
      </c>
      <c r="X142" s="3">
        <v>0</v>
      </c>
      <c r="Y142">
        <v>0</v>
      </c>
      <c r="Z142">
        <v>0</v>
      </c>
      <c r="AA142">
        <v>0</v>
      </c>
      <c r="AB142" s="52">
        <f t="shared" si="31"/>
        <v>-4.6051701859880909</v>
      </c>
      <c r="AC142" s="21">
        <f t="shared" si="31"/>
        <v>-3.3771248030579337</v>
      </c>
      <c r="AD142" s="21">
        <f t="shared" si="31"/>
        <v>-3.3492146807186116</v>
      </c>
      <c r="AE142" s="21">
        <f t="shared" si="31"/>
        <v>-1.7297468503467464</v>
      </c>
      <c r="AF142" s="21">
        <f t="shared" si="31"/>
        <v>-1.8844894826629741</v>
      </c>
      <c r="AG142" s="21">
        <f t="shared" si="31"/>
        <v>-7.0009497398042049</v>
      </c>
      <c r="AH142" s="21" t="str">
        <f t="shared" si="31"/>
        <v>na</v>
      </c>
      <c r="AI142" s="21" t="str">
        <f t="shared" si="31"/>
        <v>na</v>
      </c>
      <c r="AJ142" s="21" t="str">
        <f t="shared" si="31"/>
        <v>na</v>
      </c>
      <c r="AK142" s="21" t="str">
        <f t="shared" si="31"/>
        <v>na</v>
      </c>
      <c r="AL142" s="52">
        <f t="shared" si="32"/>
        <v>34.745022960842178</v>
      </c>
      <c r="AM142" s="21">
        <f t="shared" si="32"/>
        <v>18.685101236719575</v>
      </c>
      <c r="AN142" s="21">
        <f t="shared" si="32"/>
        <v>18.377532805734706</v>
      </c>
      <c r="AO142" s="21">
        <f t="shared" si="32"/>
        <v>4.901921264362481</v>
      </c>
      <c r="AP142" s="21">
        <f t="shared" si="32"/>
        <v>5.8182003253104178</v>
      </c>
      <c r="AQ142" s="21">
        <f t="shared" si="32"/>
        <v>80.299927647330293</v>
      </c>
      <c r="AR142" s="21" t="str">
        <f t="shared" si="32"/>
        <v>na</v>
      </c>
      <c r="AS142" s="21" t="str">
        <f t="shared" si="32"/>
        <v>na</v>
      </c>
      <c r="AT142" s="21" t="str">
        <f t="shared" si="32"/>
        <v>na</v>
      </c>
      <c r="AU142" s="53" t="str">
        <f t="shared" si="32"/>
        <v>na</v>
      </c>
    </row>
    <row r="143" spans="1:47" ht="16.5" x14ac:dyDescent="0.35">
      <c r="A143" s="1" t="s">
        <v>56</v>
      </c>
      <c r="B143" s="48"/>
      <c r="D143">
        <v>1</v>
      </c>
      <c r="E143">
        <v>1</v>
      </c>
      <c r="G143" s="49"/>
      <c r="H143" t="s">
        <v>245</v>
      </c>
      <c r="I143" t="s">
        <v>246</v>
      </c>
      <c r="J143" s="19">
        <v>9</v>
      </c>
      <c r="K143" s="34"/>
      <c r="L143" s="21">
        <v>2.0449312209888815</v>
      </c>
      <c r="M143" s="60">
        <v>30.105999999999998</v>
      </c>
      <c r="N143" s="21">
        <v>1.1470985155195663E-2</v>
      </c>
      <c r="O143" s="21">
        <v>0.10882332028919504</v>
      </c>
      <c r="P143" s="21">
        <f t="shared" ref="P143:P188" si="33">IF(N143&lt;0.01*L143,0.01,IF(N143&gt;100*L143,100,N143/L143))</f>
        <v>0.01</v>
      </c>
      <c r="Q143" s="21">
        <f t="shared" ref="Q143:Q188" si="34">IF(O143&gt;0,SQRT((((1/L143)^2)*((O143^2)+(N143^2))-((1/L143)^2)*(N143^2))),0.01)</f>
        <v>5.3216127355408364E-2</v>
      </c>
      <c r="R143" s="25">
        <v>1</v>
      </c>
      <c r="S143">
        <v>1</v>
      </c>
      <c r="T143" s="3">
        <v>0.125</v>
      </c>
      <c r="U143">
        <v>1</v>
      </c>
      <c r="V143">
        <v>0.2</v>
      </c>
      <c r="W143">
        <v>0.05</v>
      </c>
      <c r="X143">
        <v>1</v>
      </c>
      <c r="Y143">
        <v>1</v>
      </c>
      <c r="Z143">
        <v>0</v>
      </c>
      <c r="AA143">
        <v>0.125</v>
      </c>
      <c r="AB143" s="52">
        <f t="shared" si="31"/>
        <v>-4.6051701859880909</v>
      </c>
      <c r="AC143" s="21">
        <f t="shared" si="31"/>
        <v>-9.0056661414878221</v>
      </c>
      <c r="AD143" s="21">
        <f t="shared" si="31"/>
        <v>-1.6746073403593058</v>
      </c>
      <c r="AE143" s="21">
        <f t="shared" si="31"/>
        <v>-13.837974802773971</v>
      </c>
      <c r="AF143" s="21">
        <f t="shared" si="31"/>
        <v>-2.5126526435506324</v>
      </c>
      <c r="AG143" s="21">
        <f t="shared" si="31"/>
        <v>-0.35004748699021027</v>
      </c>
      <c r="AH143" s="21">
        <f t="shared" si="31"/>
        <v>-8.8927424281149339</v>
      </c>
      <c r="AI143" s="21">
        <f t="shared" si="31"/>
        <v>-5.7873403103605128</v>
      </c>
      <c r="AJ143" s="21" t="str">
        <f t="shared" si="31"/>
        <v>na</v>
      </c>
      <c r="AK143" s="21">
        <f t="shared" si="31"/>
        <v>-1.0548155174609593</v>
      </c>
      <c r="AL143" s="52">
        <f t="shared" si="32"/>
        <v>28.319562107070425</v>
      </c>
      <c r="AM143" s="21">
        <f t="shared" si="32"/>
        <v>108.299599485014</v>
      </c>
      <c r="AN143" s="21">
        <f t="shared" si="32"/>
        <v>3.7447354852324533</v>
      </c>
      <c r="AO143" s="21">
        <f t="shared" si="32"/>
        <v>255.70559807020854</v>
      </c>
      <c r="AP143" s="21">
        <f t="shared" si="32"/>
        <v>8.4306308669660837</v>
      </c>
      <c r="AQ143" s="21">
        <f t="shared" si="32"/>
        <v>0.16362478668993172</v>
      </c>
      <c r="AR143" s="21">
        <f t="shared" si="32"/>
        <v>105.60065014003905</v>
      </c>
      <c r="AS143" s="21">
        <f t="shared" si="32"/>
        <v>44.725294251802886</v>
      </c>
      <c r="AT143" s="21" t="str">
        <f t="shared" si="32"/>
        <v>na</v>
      </c>
      <c r="AU143" s="53">
        <f t="shared" si="32"/>
        <v>1.4857583690267275</v>
      </c>
    </row>
    <row r="144" spans="1:47" ht="16.5" x14ac:dyDescent="0.35">
      <c r="A144" s="1" t="s">
        <v>224</v>
      </c>
      <c r="B144" s="48">
        <v>1</v>
      </c>
      <c r="D144">
        <v>1</v>
      </c>
      <c r="F144">
        <v>1</v>
      </c>
      <c r="G144" s="49"/>
      <c r="H144" t="s">
        <v>245</v>
      </c>
      <c r="I144" t="s">
        <v>246</v>
      </c>
      <c r="J144" s="19">
        <v>11</v>
      </c>
      <c r="K144" s="34"/>
      <c r="L144" s="21">
        <v>16.489218287550575</v>
      </c>
      <c r="M144" s="60">
        <v>30.105999999999998</v>
      </c>
      <c r="N144" s="21">
        <v>0</v>
      </c>
      <c r="O144" s="21">
        <v>0</v>
      </c>
      <c r="P144" s="21">
        <f t="shared" si="33"/>
        <v>0.01</v>
      </c>
      <c r="Q144" s="21">
        <f t="shared" si="34"/>
        <v>0.01</v>
      </c>
      <c r="R144" s="25">
        <v>1</v>
      </c>
      <c r="S144">
        <v>0.25</v>
      </c>
      <c r="T144">
        <v>0.125</v>
      </c>
      <c r="U144">
        <v>0.25</v>
      </c>
      <c r="V144">
        <v>0.1</v>
      </c>
      <c r="W144">
        <v>1</v>
      </c>
      <c r="X144">
        <v>0</v>
      </c>
      <c r="Y144">
        <v>0</v>
      </c>
      <c r="Z144">
        <v>0</v>
      </c>
      <c r="AA144">
        <v>0.25</v>
      </c>
      <c r="AB144" s="52">
        <f t="shared" si="31"/>
        <v>-4.6051701859880909</v>
      </c>
      <c r="AC144" s="21">
        <f t="shared" si="31"/>
        <v>-2.2514165353719555</v>
      </c>
      <c r="AD144" s="21">
        <f t="shared" si="31"/>
        <v>-1.6746073403593058</v>
      </c>
      <c r="AE144" s="21">
        <f t="shared" si="31"/>
        <v>-3.4594937006934927</v>
      </c>
      <c r="AF144" s="21">
        <f t="shared" si="31"/>
        <v>-1.2563263217753162</v>
      </c>
      <c r="AG144" s="21">
        <f t="shared" si="31"/>
        <v>-7.0009497398042049</v>
      </c>
      <c r="AH144" s="21" t="str">
        <f t="shared" si="31"/>
        <v>na</v>
      </c>
      <c r="AI144" s="21" t="str">
        <f t="shared" si="31"/>
        <v>na</v>
      </c>
      <c r="AJ144" s="21" t="str">
        <f t="shared" si="31"/>
        <v>na</v>
      </c>
      <c r="AK144" s="21">
        <f t="shared" si="31"/>
        <v>-2.1096310349219185</v>
      </c>
      <c r="AL144" s="52">
        <f t="shared" si="32"/>
        <v>1</v>
      </c>
      <c r="AM144" s="21">
        <f t="shared" si="32"/>
        <v>0.23901234567901236</v>
      </c>
      <c r="AN144" s="21">
        <f t="shared" si="32"/>
        <v>0.13223140495867769</v>
      </c>
      <c r="AO144" s="21">
        <f t="shared" si="32"/>
        <v>0.56433075550267697</v>
      </c>
      <c r="AP144" s="21">
        <f t="shared" si="32"/>
        <v>7.4424092744545325E-2</v>
      </c>
      <c r="AQ144" s="21">
        <f t="shared" si="32"/>
        <v>2.3111202930511441</v>
      </c>
      <c r="AR144" s="21" t="str">
        <f t="shared" si="32"/>
        <v>na</v>
      </c>
      <c r="AS144" s="21" t="str">
        <f t="shared" si="32"/>
        <v>na</v>
      </c>
      <c r="AT144" s="21" t="str">
        <f t="shared" si="32"/>
        <v>na</v>
      </c>
      <c r="AU144" s="53">
        <f t="shared" si="32"/>
        <v>0.20985612184388749</v>
      </c>
    </row>
    <row r="145" spans="1:47" ht="16.5" x14ac:dyDescent="0.35">
      <c r="A145" s="1" t="s">
        <v>169</v>
      </c>
      <c r="B145" s="48">
        <v>1</v>
      </c>
      <c r="D145">
        <v>1</v>
      </c>
      <c r="E145">
        <v>1</v>
      </c>
      <c r="G145" s="49">
        <v>1</v>
      </c>
      <c r="H145" t="s">
        <v>245</v>
      </c>
      <c r="I145" t="s">
        <v>246</v>
      </c>
      <c r="J145" s="19">
        <v>2</v>
      </c>
      <c r="K145" s="34"/>
      <c r="L145" s="21">
        <v>37.407669917564633</v>
      </c>
      <c r="M145" s="60">
        <v>30.105999999999998</v>
      </c>
      <c r="N145" s="21">
        <v>5.2855357740449884</v>
      </c>
      <c r="O145" s="21">
        <v>3.0844822335659177</v>
      </c>
      <c r="P145" s="21">
        <f t="shared" si="33"/>
        <v>0.14129550933519078</v>
      </c>
      <c r="Q145" s="21">
        <f t="shared" si="34"/>
        <v>8.2455877106571943E-2</v>
      </c>
      <c r="R145" s="25">
        <v>1</v>
      </c>
      <c r="S145">
        <v>0.25</v>
      </c>
      <c r="T145">
        <v>0</v>
      </c>
      <c r="U145">
        <v>0.25</v>
      </c>
      <c r="V145">
        <v>0.25</v>
      </c>
      <c r="W145">
        <v>1</v>
      </c>
      <c r="X145">
        <v>0</v>
      </c>
      <c r="Y145">
        <v>1</v>
      </c>
      <c r="Z145">
        <v>0</v>
      </c>
      <c r="AA145">
        <v>0</v>
      </c>
      <c r="AB145" s="52">
        <f t="shared" si="31"/>
        <v>-1.9569017708639822</v>
      </c>
      <c r="AC145" s="21">
        <f t="shared" si="31"/>
        <v>-0.95670753242239126</v>
      </c>
      <c r="AD145" s="21" t="str">
        <f t="shared" si="31"/>
        <v>na</v>
      </c>
      <c r="AE145" s="21">
        <f t="shared" si="31"/>
        <v>-1.470062793722211</v>
      </c>
      <c r="AF145" s="21">
        <f t="shared" si="31"/>
        <v>-1.3346451404475344</v>
      </c>
      <c r="AG145" s="21">
        <f t="shared" si="31"/>
        <v>-2.9749543209580773</v>
      </c>
      <c r="AH145" s="21" t="str">
        <f t="shared" si="31"/>
        <v>na</v>
      </c>
      <c r="AI145" s="21">
        <f t="shared" si="31"/>
        <v>-2.4592482024650808</v>
      </c>
      <c r="AJ145" s="21" t="str">
        <f t="shared" si="31"/>
        <v>na</v>
      </c>
      <c r="AK145" s="21" t="str">
        <f t="shared" si="31"/>
        <v>na</v>
      </c>
      <c r="AL145" s="52">
        <f t="shared" si="32"/>
        <v>0.34055441345472953</v>
      </c>
      <c r="AM145" s="21">
        <f t="shared" si="32"/>
        <v>8.1396709191155089E-2</v>
      </c>
      <c r="AN145" s="21" t="str">
        <f t="shared" si="32"/>
        <v>na</v>
      </c>
      <c r="AO145" s="21">
        <f t="shared" si="32"/>
        <v>0.19218532943467853</v>
      </c>
      <c r="AP145" s="21">
        <f t="shared" si="32"/>
        <v>0.15840908282199387</v>
      </c>
      <c r="AQ145" s="21">
        <f t="shared" si="32"/>
        <v>0.78706221582335489</v>
      </c>
      <c r="AR145" s="21" t="str">
        <f t="shared" si="32"/>
        <v>na</v>
      </c>
      <c r="AS145" s="21">
        <f t="shared" si="32"/>
        <v>0.53784010829426487</v>
      </c>
      <c r="AT145" s="21" t="str">
        <f t="shared" si="32"/>
        <v>na</v>
      </c>
      <c r="AU145" s="53" t="str">
        <f t="shared" si="32"/>
        <v>na</v>
      </c>
    </row>
    <row r="146" spans="1:47" ht="16.5" x14ac:dyDescent="0.35">
      <c r="A146" s="1" t="s">
        <v>144</v>
      </c>
      <c r="B146" s="48">
        <v>1</v>
      </c>
      <c r="D146">
        <v>1</v>
      </c>
      <c r="E146">
        <v>1</v>
      </c>
      <c r="F146">
        <v>1</v>
      </c>
      <c r="G146" s="49"/>
      <c r="H146" t="s">
        <v>245</v>
      </c>
      <c r="I146" t="s">
        <v>246</v>
      </c>
      <c r="J146" s="19">
        <v>4</v>
      </c>
      <c r="K146" s="34"/>
      <c r="L146" s="21">
        <v>74.545644354642164</v>
      </c>
      <c r="M146" s="60">
        <v>30.105999999999998</v>
      </c>
      <c r="N146" s="21">
        <v>23.809619894932638</v>
      </c>
      <c r="O146" s="38">
        <v>13.948571599340307</v>
      </c>
      <c r="P146" s="21">
        <f t="shared" si="33"/>
        <v>0.31939652679989139</v>
      </c>
      <c r="Q146" s="21">
        <f t="shared" si="34"/>
        <v>0.18711450843434407</v>
      </c>
      <c r="R146" s="25">
        <v>1</v>
      </c>
      <c r="S146">
        <v>0.25</v>
      </c>
      <c r="T146">
        <v>0.25</v>
      </c>
      <c r="U146">
        <v>0.125</v>
      </c>
      <c r="V146">
        <v>0.15</v>
      </c>
      <c r="W146">
        <v>1</v>
      </c>
      <c r="X146">
        <v>0</v>
      </c>
      <c r="Y146">
        <v>1</v>
      </c>
      <c r="Z146">
        <v>0</v>
      </c>
      <c r="AA146">
        <v>0.125</v>
      </c>
      <c r="AB146" s="52">
        <f t="shared" si="31"/>
        <v>-1.1413219173996996</v>
      </c>
      <c r="AC146" s="21">
        <f t="shared" si="31"/>
        <v>-0.55797960406207536</v>
      </c>
      <c r="AD146" s="21">
        <f t="shared" si="31"/>
        <v>-0.83005230356341786</v>
      </c>
      <c r="AE146" s="21">
        <f t="shared" si="31"/>
        <v>-0.42869164702330181</v>
      </c>
      <c r="AF146" s="21">
        <f t="shared" si="31"/>
        <v>-0.46704227266489029</v>
      </c>
      <c r="AG146" s="21">
        <f t="shared" si="31"/>
        <v>-1.7350797164812806</v>
      </c>
      <c r="AH146" s="21" t="str">
        <f t="shared" si="31"/>
        <v>na</v>
      </c>
      <c r="AI146" s="21">
        <f t="shared" si="31"/>
        <v>-1.4343049383413848</v>
      </c>
      <c r="AJ146" s="21" t="str">
        <f t="shared" si="31"/>
        <v>na</v>
      </c>
      <c r="AK146" s="21">
        <f t="shared" si="31"/>
        <v>-0.26142010398540605</v>
      </c>
      <c r="AL146" s="52">
        <f t="shared" si="32"/>
        <v>0.34320574392464837</v>
      </c>
      <c r="AM146" s="21">
        <f t="shared" si="32"/>
        <v>8.2030409905940641E-2</v>
      </c>
      <c r="AN146" s="21">
        <f t="shared" si="32"/>
        <v>0.18153031083617763</v>
      </c>
      <c r="AO146" s="21">
        <f t="shared" si="32"/>
        <v>4.8420389190463778E-2</v>
      </c>
      <c r="AP146" s="21">
        <f t="shared" si="32"/>
        <v>5.7471246261694565E-2</v>
      </c>
      <c r="AQ146" s="21">
        <f t="shared" si="32"/>
        <v>0.79318975947596915</v>
      </c>
      <c r="AR146" s="21" t="str">
        <f t="shared" si="32"/>
        <v>na</v>
      </c>
      <c r="AS146" s="21">
        <f t="shared" si="32"/>
        <v>0.54202737414878466</v>
      </c>
      <c r="AT146" s="21" t="str">
        <f t="shared" si="32"/>
        <v>na</v>
      </c>
      <c r="AU146" s="53">
        <f t="shared" si="32"/>
        <v>1.8005956603643264E-2</v>
      </c>
    </row>
    <row r="147" spans="1:47" ht="16.5" x14ac:dyDescent="0.35">
      <c r="A147" s="1" t="s">
        <v>13</v>
      </c>
      <c r="B147" s="48">
        <v>1</v>
      </c>
      <c r="C147">
        <v>1</v>
      </c>
      <c r="G147" s="49"/>
      <c r="H147" t="s">
        <v>245</v>
      </c>
      <c r="I147" t="s">
        <v>246</v>
      </c>
      <c r="J147" s="19">
        <v>29</v>
      </c>
      <c r="K147" s="34"/>
      <c r="L147" s="21">
        <v>2.3272284424865601</v>
      </c>
      <c r="M147" s="60">
        <v>30.105999999999998</v>
      </c>
      <c r="N147" s="21">
        <v>0</v>
      </c>
      <c r="O147" s="21">
        <v>0</v>
      </c>
      <c r="P147" s="21">
        <f t="shared" si="33"/>
        <v>0.01</v>
      </c>
      <c r="Q147" s="21">
        <f t="shared" si="34"/>
        <v>0.01</v>
      </c>
      <c r="R147" s="25">
        <v>1</v>
      </c>
      <c r="S147" s="3">
        <v>0.375</v>
      </c>
      <c r="T147" s="3">
        <v>0</v>
      </c>
      <c r="U147" s="3">
        <v>0.25</v>
      </c>
      <c r="V147" s="3">
        <v>0.25</v>
      </c>
      <c r="W147" s="3">
        <v>0.25</v>
      </c>
      <c r="X147" s="3">
        <v>0</v>
      </c>
      <c r="Y147" s="3">
        <v>0</v>
      </c>
      <c r="Z147" s="3">
        <v>0</v>
      </c>
      <c r="AA147" s="3">
        <v>0.125</v>
      </c>
      <c r="AB147" s="52">
        <f t="shared" si="31"/>
        <v>-4.6051701859880909</v>
      </c>
      <c r="AC147" s="21">
        <f t="shared" si="31"/>
        <v>-3.3771248030579337</v>
      </c>
      <c r="AD147" s="21" t="str">
        <f t="shared" si="31"/>
        <v>na</v>
      </c>
      <c r="AE147" s="21">
        <f t="shared" si="31"/>
        <v>-3.4594937006934927</v>
      </c>
      <c r="AF147" s="21">
        <f t="shared" si="31"/>
        <v>-3.1408158044382901</v>
      </c>
      <c r="AG147" s="21">
        <f t="shared" si="31"/>
        <v>-1.7502374349510512</v>
      </c>
      <c r="AH147" s="21" t="str">
        <f t="shared" si="31"/>
        <v>na</v>
      </c>
      <c r="AI147" s="21" t="str">
        <f t="shared" si="31"/>
        <v>na</v>
      </c>
      <c r="AJ147" s="21" t="str">
        <f t="shared" si="31"/>
        <v>na</v>
      </c>
      <c r="AK147" s="21">
        <f t="shared" si="31"/>
        <v>-1.0548155174609593</v>
      </c>
      <c r="AL147" s="52">
        <f t="shared" si="32"/>
        <v>1</v>
      </c>
      <c r="AM147" s="21">
        <f t="shared" si="32"/>
        <v>0.53777777777777791</v>
      </c>
      <c r="AN147" s="21" t="str">
        <f t="shared" si="32"/>
        <v>na</v>
      </c>
      <c r="AO147" s="21">
        <f t="shared" si="32"/>
        <v>0.56433075550267697</v>
      </c>
      <c r="AP147" s="21">
        <f t="shared" si="32"/>
        <v>0.46515057965340822</v>
      </c>
      <c r="AQ147" s="21">
        <f t="shared" si="32"/>
        <v>0.14444501831569651</v>
      </c>
      <c r="AR147" s="21" t="str">
        <f t="shared" si="32"/>
        <v>na</v>
      </c>
      <c r="AS147" s="21" t="str">
        <f t="shared" si="32"/>
        <v>na</v>
      </c>
      <c r="AT147" s="21" t="str">
        <f t="shared" si="32"/>
        <v>na</v>
      </c>
      <c r="AU147" s="53">
        <f t="shared" si="32"/>
        <v>5.2464030460971874E-2</v>
      </c>
    </row>
    <row r="148" spans="1:47" ht="16.5" x14ac:dyDescent="0.35">
      <c r="A148" s="1" t="s">
        <v>58</v>
      </c>
      <c r="B148" s="48"/>
      <c r="C148">
        <v>1</v>
      </c>
      <c r="D148">
        <v>1</v>
      </c>
      <c r="E148">
        <v>1</v>
      </c>
      <c r="G148" s="49"/>
      <c r="H148" t="s">
        <v>245</v>
      </c>
      <c r="I148" t="s">
        <v>246</v>
      </c>
      <c r="J148" s="19">
        <v>18</v>
      </c>
      <c r="K148" s="34"/>
      <c r="L148" s="21">
        <v>6.9913219925865242</v>
      </c>
      <c r="M148" s="60">
        <v>30.105999999999998</v>
      </c>
      <c r="N148" s="21">
        <v>1.9171850347380772</v>
      </c>
      <c r="O148" s="21">
        <v>2.3661937278981777</v>
      </c>
      <c r="P148" s="21">
        <f t="shared" si="33"/>
        <v>0.27422353551603357</v>
      </c>
      <c r="Q148" s="21">
        <f t="shared" si="34"/>
        <v>0.33844725366779677</v>
      </c>
      <c r="R148" s="25">
        <v>1</v>
      </c>
      <c r="S148">
        <v>1</v>
      </c>
      <c r="T148" s="3">
        <v>0.25</v>
      </c>
      <c r="U148">
        <v>0.375</v>
      </c>
      <c r="V148">
        <v>1</v>
      </c>
      <c r="W148">
        <v>0.25</v>
      </c>
      <c r="X148">
        <v>0.25</v>
      </c>
      <c r="Y148">
        <v>0</v>
      </c>
      <c r="Z148">
        <v>0</v>
      </c>
      <c r="AA148">
        <v>0</v>
      </c>
      <c r="AB148" s="52">
        <f t="shared" si="31"/>
        <v>-1.2938116821455905</v>
      </c>
      <c r="AC148" s="21">
        <f t="shared" si="31"/>
        <v>-2.530120622862488</v>
      </c>
      <c r="AD148" s="21">
        <f t="shared" si="31"/>
        <v>-0.94095395065133858</v>
      </c>
      <c r="AE148" s="21">
        <f t="shared" si="31"/>
        <v>-1.4579048711006408</v>
      </c>
      <c r="AF148" s="21">
        <f t="shared" si="31"/>
        <v>-3.5296191151536034</v>
      </c>
      <c r="AG148" s="21">
        <f t="shared" si="31"/>
        <v>-0.4917250716940299</v>
      </c>
      <c r="AH148" s="21">
        <f t="shared" si="31"/>
        <v>-0.62459874310476782</v>
      </c>
      <c r="AI148" s="21" t="str">
        <f t="shared" si="31"/>
        <v>na</v>
      </c>
      <c r="AJ148" s="21" t="str">
        <f t="shared" si="31"/>
        <v>na</v>
      </c>
      <c r="AK148" s="21" t="str">
        <f t="shared" si="31"/>
        <v>na</v>
      </c>
      <c r="AL148" s="52">
        <f t="shared" si="32"/>
        <v>1.5232547360108331</v>
      </c>
      <c r="AM148" s="21">
        <f t="shared" si="32"/>
        <v>5.8252270003298223</v>
      </c>
      <c r="AN148" s="21">
        <f t="shared" si="32"/>
        <v>0.80568845541068856</v>
      </c>
      <c r="AO148" s="21">
        <f t="shared" si="32"/>
        <v>1.9341438659910541</v>
      </c>
      <c r="AP148" s="21">
        <f t="shared" si="32"/>
        <v>11.336685174643812</v>
      </c>
      <c r="AQ148" s="21">
        <f t="shared" si="32"/>
        <v>0.22002655824255621</v>
      </c>
      <c r="AR148" s="21">
        <f t="shared" si="32"/>
        <v>0.35500348187648423</v>
      </c>
      <c r="AS148" s="21" t="str">
        <f t="shared" si="32"/>
        <v>na</v>
      </c>
      <c r="AT148" s="21" t="str">
        <f t="shared" si="32"/>
        <v>na</v>
      </c>
      <c r="AU148" s="53" t="str">
        <f t="shared" si="32"/>
        <v>na</v>
      </c>
    </row>
    <row r="149" spans="1:47" ht="16.5" x14ac:dyDescent="0.35">
      <c r="A149" s="1" t="s">
        <v>59</v>
      </c>
      <c r="B149" s="48">
        <v>1</v>
      </c>
      <c r="C149">
        <v>1</v>
      </c>
      <c r="D149">
        <v>1</v>
      </c>
      <c r="E149">
        <v>1</v>
      </c>
      <c r="G149" s="49">
        <v>1</v>
      </c>
      <c r="H149" t="s">
        <v>245</v>
      </c>
      <c r="I149" t="s">
        <v>246</v>
      </c>
      <c r="J149" s="19">
        <v>2</v>
      </c>
      <c r="K149" s="34"/>
      <c r="L149" s="21">
        <v>63.031131123609555</v>
      </c>
      <c r="M149" s="60">
        <v>30.105999999999998</v>
      </c>
      <c r="N149" s="21">
        <v>8.7112786940562899</v>
      </c>
      <c r="O149" s="21">
        <v>4.7331869122781587</v>
      </c>
      <c r="P149" s="21">
        <f t="shared" si="33"/>
        <v>0.13820597122035952</v>
      </c>
      <c r="Q149" s="21">
        <f t="shared" si="34"/>
        <v>7.5092844248597829E-2</v>
      </c>
      <c r="R149" s="25">
        <v>1</v>
      </c>
      <c r="S149">
        <v>0.125</v>
      </c>
      <c r="T149">
        <v>0</v>
      </c>
      <c r="U149">
        <v>0.375</v>
      </c>
      <c r="V149">
        <v>0.15</v>
      </c>
      <c r="W149">
        <v>1</v>
      </c>
      <c r="X149">
        <v>0</v>
      </c>
      <c r="Y149">
        <v>1</v>
      </c>
      <c r="Z149">
        <v>0</v>
      </c>
      <c r="AA149">
        <v>0</v>
      </c>
      <c r="AB149" s="52">
        <f t="shared" si="31"/>
        <v>-1.9790101614881934</v>
      </c>
      <c r="AC149" s="21">
        <f t="shared" si="31"/>
        <v>-0.48375803947489171</v>
      </c>
      <c r="AD149" s="21" t="str">
        <f t="shared" si="31"/>
        <v>na</v>
      </c>
      <c r="AE149" s="21">
        <f t="shared" si="31"/>
        <v>-2.2300065722135249</v>
      </c>
      <c r="AF149" s="21">
        <f t="shared" si="31"/>
        <v>-0.80983409619800284</v>
      </c>
      <c r="AG149" s="21">
        <f t="shared" si="31"/>
        <v>-3.0085643126276578</v>
      </c>
      <c r="AH149" s="21" t="str">
        <f t="shared" si="31"/>
        <v>na</v>
      </c>
      <c r="AI149" s="21">
        <f t="shared" si="31"/>
        <v>-2.487031927080948</v>
      </c>
      <c r="AJ149" s="21" t="str">
        <f t="shared" si="31"/>
        <v>na</v>
      </c>
      <c r="AK149" s="21" t="str">
        <f t="shared" si="31"/>
        <v>na</v>
      </c>
      <c r="AL149" s="52">
        <f t="shared" si="32"/>
        <v>0.2952184487400884</v>
      </c>
      <c r="AM149" s="21">
        <f t="shared" si="32"/>
        <v>1.7640213480271949E-2</v>
      </c>
      <c r="AN149" s="21" t="str">
        <f t="shared" si="32"/>
        <v>na</v>
      </c>
      <c r="AO149" s="21">
        <f t="shared" si="32"/>
        <v>0.37485191298560039</v>
      </c>
      <c r="AP149" s="21">
        <f t="shared" si="32"/>
        <v>4.9435571720099554E-2</v>
      </c>
      <c r="AQ149" s="21">
        <f t="shared" si="32"/>
        <v>0.68228534776629723</v>
      </c>
      <c r="AR149" s="21" t="str">
        <f t="shared" si="32"/>
        <v>na</v>
      </c>
      <c r="AS149" s="21">
        <f t="shared" si="32"/>
        <v>0.46624068333191926</v>
      </c>
      <c r="AT149" s="21" t="str">
        <f t="shared" si="32"/>
        <v>na</v>
      </c>
      <c r="AU149" s="53" t="str">
        <f t="shared" si="32"/>
        <v>na</v>
      </c>
    </row>
    <row r="150" spans="1:47" ht="16.5" x14ac:dyDescent="0.35">
      <c r="A150" s="1" t="s">
        <v>14</v>
      </c>
      <c r="B150" s="48">
        <v>1</v>
      </c>
      <c r="C150">
        <v>1</v>
      </c>
      <c r="G150" s="49"/>
      <c r="H150" t="s">
        <v>245</v>
      </c>
      <c r="I150" t="s">
        <v>246</v>
      </c>
      <c r="J150" s="19">
        <v>15</v>
      </c>
      <c r="K150" s="34"/>
      <c r="L150" s="21">
        <v>7.0449958060999869</v>
      </c>
      <c r="M150" s="60">
        <v>30.105999999999998</v>
      </c>
      <c r="N150" s="21">
        <v>0</v>
      </c>
      <c r="O150" s="21">
        <v>0</v>
      </c>
      <c r="P150" s="21">
        <f t="shared" si="33"/>
        <v>0.01</v>
      </c>
      <c r="Q150" s="21">
        <f t="shared" si="34"/>
        <v>0.01</v>
      </c>
      <c r="R150" s="25">
        <v>1</v>
      </c>
      <c r="S150">
        <v>0</v>
      </c>
      <c r="T150">
        <v>0</v>
      </c>
      <c r="U150" s="3">
        <v>0.25</v>
      </c>
      <c r="V150">
        <v>0.1</v>
      </c>
      <c r="W150" s="3">
        <v>1</v>
      </c>
      <c r="X150" s="3">
        <v>1</v>
      </c>
      <c r="Y150">
        <v>1</v>
      </c>
      <c r="Z150">
        <v>0</v>
      </c>
      <c r="AA150">
        <v>0</v>
      </c>
      <c r="AB150" s="52">
        <f t="shared" si="31"/>
        <v>-4.6051701859880909</v>
      </c>
      <c r="AC150" s="21" t="str">
        <f t="shared" si="31"/>
        <v>na</v>
      </c>
      <c r="AD150" s="21" t="str">
        <f t="shared" si="31"/>
        <v>na</v>
      </c>
      <c r="AE150" s="21">
        <f t="shared" si="31"/>
        <v>-3.4594937006934927</v>
      </c>
      <c r="AF150" s="21">
        <f t="shared" si="31"/>
        <v>-1.2563263217753162</v>
      </c>
      <c r="AG150" s="21">
        <f t="shared" si="31"/>
        <v>-7.0009497398042049</v>
      </c>
      <c r="AH150" s="21">
        <f t="shared" si="31"/>
        <v>-8.8927424281149339</v>
      </c>
      <c r="AI150" s="21">
        <f t="shared" si="31"/>
        <v>-5.7873403103605128</v>
      </c>
      <c r="AJ150" s="21" t="str">
        <f t="shared" si="31"/>
        <v>na</v>
      </c>
      <c r="AK150" s="21" t="str">
        <f t="shared" si="31"/>
        <v>na</v>
      </c>
      <c r="AL150" s="52">
        <f t="shared" si="32"/>
        <v>1</v>
      </c>
      <c r="AM150" s="21" t="str">
        <f t="shared" si="32"/>
        <v>na</v>
      </c>
      <c r="AN150" s="21" t="str">
        <f t="shared" si="32"/>
        <v>na</v>
      </c>
      <c r="AO150" s="21">
        <f t="shared" si="32"/>
        <v>0.56433075550267697</v>
      </c>
      <c r="AP150" s="21">
        <f t="shared" si="32"/>
        <v>7.4424092744545325E-2</v>
      </c>
      <c r="AQ150" s="21">
        <f t="shared" si="32"/>
        <v>2.3111202930511441</v>
      </c>
      <c r="AR150" s="21">
        <f t="shared" si="32"/>
        <v>3.7288941736028529</v>
      </c>
      <c r="AS150" s="21">
        <f t="shared" si="32"/>
        <v>1.5793074088753833</v>
      </c>
      <c r="AT150" s="21" t="str">
        <f t="shared" si="32"/>
        <v>na</v>
      </c>
      <c r="AU150" s="53" t="str">
        <f t="shared" si="32"/>
        <v>na</v>
      </c>
    </row>
    <row r="151" spans="1:47" ht="16.5" x14ac:dyDescent="0.35">
      <c r="A151" s="1" t="s">
        <v>60</v>
      </c>
      <c r="B151" s="48"/>
      <c r="D151">
        <v>1</v>
      </c>
      <c r="E151">
        <v>1</v>
      </c>
      <c r="F151">
        <v>1</v>
      </c>
      <c r="G151" s="49"/>
      <c r="H151" t="s">
        <v>245</v>
      </c>
      <c r="I151" t="s">
        <v>246</v>
      </c>
      <c r="J151" s="19">
        <v>4</v>
      </c>
      <c r="K151" s="34"/>
      <c r="L151" s="21">
        <v>217.05630053754592</v>
      </c>
      <c r="M151" s="60">
        <v>30.105999999999998</v>
      </c>
      <c r="N151" s="21">
        <v>5.1578148372306467</v>
      </c>
      <c r="O151" s="21">
        <v>3.8819478339127871</v>
      </c>
      <c r="P151" s="21">
        <f t="shared" si="33"/>
        <v>2.3762566783167204E-2</v>
      </c>
      <c r="Q151" s="21">
        <f t="shared" si="34"/>
        <v>1.788452039539528E-2</v>
      </c>
      <c r="R151" s="25">
        <v>1</v>
      </c>
      <c r="S151">
        <v>0.25</v>
      </c>
      <c r="T151">
        <v>0.25</v>
      </c>
      <c r="U151">
        <v>0.25</v>
      </c>
      <c r="V151">
        <v>0.05</v>
      </c>
      <c r="W151">
        <v>1</v>
      </c>
      <c r="X151">
        <v>0</v>
      </c>
      <c r="Y151">
        <v>1</v>
      </c>
      <c r="Z151">
        <v>1</v>
      </c>
      <c r="AA151">
        <v>1</v>
      </c>
      <c r="AB151" s="52">
        <f t="shared" si="31"/>
        <v>-3.7396437607278901</v>
      </c>
      <c r="AC151" s="21">
        <f t="shared" si="31"/>
        <v>-1.8282702830225239</v>
      </c>
      <c r="AD151" s="21">
        <f t="shared" si="31"/>
        <v>-2.7197409168930111</v>
      </c>
      <c r="AE151" s="21">
        <f t="shared" si="31"/>
        <v>-2.8092933617175371</v>
      </c>
      <c r="AF151" s="21">
        <f t="shared" si="31"/>
        <v>-0.51010198330566436</v>
      </c>
      <c r="AG151" s="21">
        <f t="shared" si="31"/>
        <v>-5.6851445128538503</v>
      </c>
      <c r="AH151" s="21" t="str">
        <f t="shared" si="31"/>
        <v>na</v>
      </c>
      <c r="AI151" s="21">
        <f t="shared" si="31"/>
        <v>-4.6996289406848577</v>
      </c>
      <c r="AJ151" s="21">
        <f t="shared" si="31"/>
        <v>-5.0995142191743961</v>
      </c>
      <c r="AK151" s="21">
        <f t="shared" si="31"/>
        <v>-6.8525315839036196</v>
      </c>
      <c r="AL151" s="52">
        <f t="shared" si="32"/>
        <v>0.56645823613370061</v>
      </c>
      <c r="AM151" s="21">
        <f t="shared" si="32"/>
        <v>0.13539051174751165</v>
      </c>
      <c r="AN151" s="21">
        <f t="shared" si="32"/>
        <v>0.29961427365749455</v>
      </c>
      <c r="AO151" s="21">
        <f t="shared" si="32"/>
        <v>0.31966980435804504</v>
      </c>
      <c r="AP151" s="21">
        <f t="shared" si="32"/>
        <v>1.0539535075481523E-2</v>
      </c>
      <c r="AQ151" s="21">
        <f t="shared" si="32"/>
        <v>1.3091531246945525</v>
      </c>
      <c r="AR151" s="21" t="str">
        <f t="shared" si="32"/>
        <v>na</v>
      </c>
      <c r="AS151" s="21">
        <f t="shared" si="32"/>
        <v>0.8946116891444349</v>
      </c>
      <c r="AT151" s="21">
        <f t="shared" si="32"/>
        <v>1.0533314308271295</v>
      </c>
      <c r="AU151" s="53">
        <f t="shared" si="32"/>
        <v>1.9019956579447597</v>
      </c>
    </row>
    <row r="152" spans="1:47" ht="16.5" x14ac:dyDescent="0.35">
      <c r="A152" s="1" t="s">
        <v>85</v>
      </c>
      <c r="B152" s="48"/>
      <c r="G152" s="49">
        <v>1</v>
      </c>
      <c r="H152" t="s">
        <v>245</v>
      </c>
      <c r="I152" t="s">
        <v>246</v>
      </c>
      <c r="J152" s="19">
        <v>20</v>
      </c>
      <c r="K152" s="34"/>
      <c r="L152" s="21">
        <v>4.6525478458503624</v>
      </c>
      <c r="M152" s="60">
        <v>30.105999999999998</v>
      </c>
      <c r="N152" s="21">
        <v>0.64670547602484652</v>
      </c>
      <c r="O152" s="21">
        <v>1.3256443956210151</v>
      </c>
      <c r="P152" s="21">
        <f t="shared" si="33"/>
        <v>0.13900028488726823</v>
      </c>
      <c r="Q152" s="21">
        <f t="shared" si="34"/>
        <v>0.28492869703712259</v>
      </c>
      <c r="R152" s="25">
        <v>1</v>
      </c>
      <c r="S152" s="3">
        <v>1</v>
      </c>
      <c r="T152" s="3">
        <v>0.25</v>
      </c>
      <c r="U152" s="3">
        <v>0.375</v>
      </c>
      <c r="V152" s="3">
        <v>0.1</v>
      </c>
      <c r="W152" s="3">
        <v>0.05</v>
      </c>
      <c r="X152" s="3">
        <v>0.25</v>
      </c>
      <c r="Y152" s="3">
        <v>0</v>
      </c>
      <c r="Z152" s="3">
        <v>0</v>
      </c>
      <c r="AA152" s="3">
        <v>1</v>
      </c>
      <c r="AB152" s="52">
        <f t="shared" ref="AB152:AK177" si="35">IF(R152&gt;0,(R152/R$190)*LN($P152),"na")</f>
        <v>-1.9732792963048533</v>
      </c>
      <c r="AC152" s="21">
        <f t="shared" si="35"/>
        <v>-3.8588572905517129</v>
      </c>
      <c r="AD152" s="21">
        <f t="shared" si="35"/>
        <v>-1.4351122154944389</v>
      </c>
      <c r="AE152" s="21">
        <f t="shared" si="35"/>
        <v>-2.2235488655922979</v>
      </c>
      <c r="AF152" s="21">
        <f t="shared" si="35"/>
        <v>-0.53832597277404326</v>
      </c>
      <c r="AG152" s="21">
        <f t="shared" si="35"/>
        <v>-0.14999260198960879</v>
      </c>
      <c r="AH152" s="21">
        <f t="shared" si="35"/>
        <v>-0.95261759131958434</v>
      </c>
      <c r="AI152" s="21" t="str">
        <f t="shared" si="35"/>
        <v>na</v>
      </c>
      <c r="AJ152" s="21" t="str">
        <f t="shared" si="35"/>
        <v>na</v>
      </c>
      <c r="AK152" s="21">
        <f t="shared" si="35"/>
        <v>-3.6158413921116863</v>
      </c>
      <c r="AL152" s="52">
        <f t="shared" ref="AL152:AU177" si="36">IF(R152&gt;0,(((R152/R$190)^2)*($Q152^2))/($P152^2),"na")</f>
        <v>4.2018544388845251</v>
      </c>
      <c r="AM152" s="21">
        <f t="shared" si="36"/>
        <v>16.068721370232968</v>
      </c>
      <c r="AN152" s="21">
        <f t="shared" si="36"/>
        <v>2.2224684635422278</v>
      </c>
      <c r="AO152" s="21">
        <f t="shared" si="36"/>
        <v>5.3352803025179565</v>
      </c>
      <c r="AP152" s="21">
        <f t="shared" si="36"/>
        <v>0.31271920445862134</v>
      </c>
      <c r="AQ152" s="21">
        <f t="shared" si="36"/>
        <v>2.4277477655382636E-2</v>
      </c>
      <c r="AR152" s="21">
        <f t="shared" si="36"/>
        <v>0.97926690846773701</v>
      </c>
      <c r="AS152" s="21" t="str">
        <f t="shared" si="36"/>
        <v>na</v>
      </c>
      <c r="AT152" s="21" t="str">
        <f t="shared" si="36"/>
        <v>na</v>
      </c>
      <c r="AU152" s="53">
        <f t="shared" si="36"/>
        <v>14.108558033549286</v>
      </c>
    </row>
    <row r="153" spans="1:47" ht="16.5" x14ac:dyDescent="0.35">
      <c r="A153" s="1" t="s">
        <v>183</v>
      </c>
      <c r="B153" s="48"/>
      <c r="D153">
        <v>1</v>
      </c>
      <c r="F153">
        <v>1</v>
      </c>
      <c r="G153" s="49"/>
      <c r="H153" t="s">
        <v>245</v>
      </c>
      <c r="I153" t="s">
        <v>246</v>
      </c>
      <c r="J153" s="19">
        <v>18</v>
      </c>
      <c r="K153" s="34"/>
      <c r="L153" s="21">
        <v>0.30076135791435465</v>
      </c>
      <c r="M153" s="60">
        <v>30.105999999999998</v>
      </c>
      <c r="N153" s="21">
        <v>0.4358974358974354</v>
      </c>
      <c r="O153" s="21">
        <v>0.63339316575693816</v>
      </c>
      <c r="P153" s="21">
        <f t="shared" si="33"/>
        <v>1.4493132991558122</v>
      </c>
      <c r="Q153" s="21">
        <f t="shared" si="34"/>
        <v>2.1059659064889056</v>
      </c>
      <c r="R153" s="23">
        <v>1</v>
      </c>
      <c r="S153">
        <v>0</v>
      </c>
      <c r="T153">
        <v>0.125</v>
      </c>
      <c r="U153">
        <v>0.25</v>
      </c>
      <c r="V153">
        <v>1</v>
      </c>
      <c r="W153">
        <v>0.25</v>
      </c>
      <c r="X153" s="3">
        <v>0.25</v>
      </c>
      <c r="Y153">
        <v>1</v>
      </c>
      <c r="Z153">
        <v>0</v>
      </c>
      <c r="AA153">
        <v>0.25</v>
      </c>
      <c r="AB153" s="52">
        <f t="shared" si="35"/>
        <v>0.37108985746574596</v>
      </c>
      <c r="AC153" s="21" t="str">
        <f t="shared" si="35"/>
        <v>na</v>
      </c>
      <c r="AD153" s="21">
        <f t="shared" si="35"/>
        <v>0.13494176635118035</v>
      </c>
      <c r="AE153" s="21">
        <f t="shared" si="35"/>
        <v>0.27876994170597502</v>
      </c>
      <c r="AF153" s="21">
        <f t="shared" si="35"/>
        <v>1.0123620557967206</v>
      </c>
      <c r="AG153" s="21">
        <f t="shared" si="35"/>
        <v>0.14103612549290442</v>
      </c>
      <c r="AH153" s="21">
        <f t="shared" si="35"/>
        <v>0.17914682774208424</v>
      </c>
      <c r="AI153" s="21">
        <f t="shared" si="35"/>
        <v>0.46635047221748915</v>
      </c>
      <c r="AJ153" s="21" t="str">
        <f t="shared" si="35"/>
        <v>na</v>
      </c>
      <c r="AK153" s="21">
        <f t="shared" si="35"/>
        <v>0.16999647101782775</v>
      </c>
      <c r="AL153" s="52">
        <f t="shared" si="36"/>
        <v>2.1114369501466266</v>
      </c>
      <c r="AM153" s="21" t="str">
        <f t="shared" si="36"/>
        <v>na</v>
      </c>
      <c r="AN153" s="21">
        <f t="shared" si="36"/>
        <v>0.27919827439955391</v>
      </c>
      <c r="AO153" s="21">
        <f t="shared" si="36"/>
        <v>1.1915488092725137</v>
      </c>
      <c r="AP153" s="21">
        <f t="shared" si="36"/>
        <v>15.714177940197242</v>
      </c>
      <c r="AQ153" s="21">
        <f t="shared" si="36"/>
        <v>0.30498654893636784</v>
      </c>
      <c r="AR153" s="21">
        <f t="shared" si="36"/>
        <v>0.49208280883322086</v>
      </c>
      <c r="AS153" s="21">
        <f t="shared" si="36"/>
        <v>3.3346080187398104</v>
      </c>
      <c r="AT153" s="21" t="str">
        <f t="shared" si="36"/>
        <v>na</v>
      </c>
      <c r="AU153" s="53">
        <f t="shared" si="36"/>
        <v>0.44309796987565658</v>
      </c>
    </row>
    <row r="154" spans="1:47" ht="16.5" x14ac:dyDescent="0.35">
      <c r="A154" s="1" t="s">
        <v>61</v>
      </c>
      <c r="B154" s="48">
        <v>1</v>
      </c>
      <c r="D154">
        <v>1</v>
      </c>
      <c r="E154">
        <v>1</v>
      </c>
      <c r="F154">
        <v>1</v>
      </c>
      <c r="G154" s="49">
        <v>1</v>
      </c>
      <c r="H154" t="s">
        <v>245</v>
      </c>
      <c r="I154" t="s">
        <v>246</v>
      </c>
      <c r="J154" s="19">
        <v>9</v>
      </c>
      <c r="K154" s="34"/>
      <c r="L154" s="21">
        <v>22.101283898692923</v>
      </c>
      <c r="M154" s="60">
        <v>30.105999999999998</v>
      </c>
      <c r="N154" s="21">
        <v>0</v>
      </c>
      <c r="O154" s="21">
        <v>0</v>
      </c>
      <c r="P154" s="21">
        <f t="shared" si="33"/>
        <v>0.01</v>
      </c>
      <c r="Q154" s="21">
        <f t="shared" si="34"/>
        <v>0.01</v>
      </c>
      <c r="R154" s="25">
        <v>1</v>
      </c>
      <c r="S154">
        <v>0</v>
      </c>
      <c r="T154">
        <v>0.25</v>
      </c>
      <c r="U154">
        <v>0.25</v>
      </c>
      <c r="V154">
        <v>0.15</v>
      </c>
      <c r="W154">
        <v>1</v>
      </c>
      <c r="X154">
        <v>0</v>
      </c>
      <c r="Y154">
        <v>1</v>
      </c>
      <c r="Z154">
        <v>0</v>
      </c>
      <c r="AA154">
        <v>0</v>
      </c>
      <c r="AB154" s="52">
        <f t="shared" si="35"/>
        <v>-4.6051701859880909</v>
      </c>
      <c r="AC154" s="21" t="str">
        <f t="shared" si="35"/>
        <v>na</v>
      </c>
      <c r="AD154" s="21">
        <f t="shared" si="35"/>
        <v>-3.3492146807186116</v>
      </c>
      <c r="AE154" s="21">
        <f t="shared" si="35"/>
        <v>-3.4594937006934927</v>
      </c>
      <c r="AF154" s="21">
        <f t="shared" si="35"/>
        <v>-1.8844894826629741</v>
      </c>
      <c r="AG154" s="21">
        <f t="shared" si="35"/>
        <v>-7.0009497398042049</v>
      </c>
      <c r="AH154" s="21" t="str">
        <f t="shared" si="35"/>
        <v>na</v>
      </c>
      <c r="AI154" s="21">
        <f t="shared" si="35"/>
        <v>-5.7873403103605128</v>
      </c>
      <c r="AJ154" s="21" t="str">
        <f t="shared" si="35"/>
        <v>na</v>
      </c>
      <c r="AK154" s="21" t="str">
        <f t="shared" si="35"/>
        <v>na</v>
      </c>
      <c r="AL154" s="52">
        <f t="shared" si="36"/>
        <v>1</v>
      </c>
      <c r="AM154" s="21" t="str">
        <f t="shared" si="36"/>
        <v>na</v>
      </c>
      <c r="AN154" s="21">
        <f t="shared" si="36"/>
        <v>0.52892561983471076</v>
      </c>
      <c r="AO154" s="21">
        <f t="shared" si="36"/>
        <v>0.56433075550267697</v>
      </c>
      <c r="AP154" s="21">
        <f t="shared" si="36"/>
        <v>0.16745420867522695</v>
      </c>
      <c r="AQ154" s="21">
        <f t="shared" si="36"/>
        <v>2.3111202930511441</v>
      </c>
      <c r="AR154" s="21" t="str">
        <f t="shared" si="36"/>
        <v>na</v>
      </c>
      <c r="AS154" s="21">
        <f t="shared" si="36"/>
        <v>1.5793074088753833</v>
      </c>
      <c r="AT154" s="21" t="str">
        <f t="shared" si="36"/>
        <v>na</v>
      </c>
      <c r="AU154" s="53" t="str">
        <f t="shared" si="36"/>
        <v>na</v>
      </c>
    </row>
    <row r="155" spans="1:47" ht="16.5" x14ac:dyDescent="0.35">
      <c r="A155" s="1" t="s">
        <v>98</v>
      </c>
      <c r="B155" s="48">
        <v>1</v>
      </c>
      <c r="C155">
        <v>1</v>
      </c>
      <c r="D155">
        <v>1</v>
      </c>
      <c r="G155" s="49">
        <v>1</v>
      </c>
      <c r="H155" t="s">
        <v>245</v>
      </c>
      <c r="I155" t="s">
        <v>246</v>
      </c>
      <c r="J155" s="19">
        <v>3</v>
      </c>
      <c r="K155" s="34"/>
      <c r="L155" s="21">
        <v>9.5289286755338676</v>
      </c>
      <c r="M155" s="60">
        <v>30.105999999999998</v>
      </c>
      <c r="N155" s="21">
        <v>0</v>
      </c>
      <c r="O155" s="21">
        <v>0</v>
      </c>
      <c r="P155" s="21">
        <f t="shared" si="33"/>
        <v>0.01</v>
      </c>
      <c r="Q155" s="21">
        <f t="shared" si="34"/>
        <v>0.01</v>
      </c>
      <c r="R155" s="23">
        <v>1</v>
      </c>
      <c r="S155">
        <v>0.25</v>
      </c>
      <c r="T155">
        <v>0</v>
      </c>
      <c r="U155">
        <v>1</v>
      </c>
      <c r="V155">
        <v>0.3</v>
      </c>
      <c r="W155">
        <v>0.25</v>
      </c>
      <c r="X155">
        <v>0.25</v>
      </c>
      <c r="Y155">
        <v>0</v>
      </c>
      <c r="Z155">
        <v>0</v>
      </c>
      <c r="AA155">
        <v>0.125</v>
      </c>
      <c r="AB155" s="52">
        <f t="shared" si="35"/>
        <v>-4.6051701859880909</v>
      </c>
      <c r="AC155" s="21">
        <f t="shared" si="35"/>
        <v>-2.2514165353719555</v>
      </c>
      <c r="AD155" s="21" t="str">
        <f t="shared" si="35"/>
        <v>na</v>
      </c>
      <c r="AE155" s="21">
        <f t="shared" si="35"/>
        <v>-13.837974802773971</v>
      </c>
      <c r="AF155" s="21">
        <f t="shared" si="35"/>
        <v>-3.7689789653259482</v>
      </c>
      <c r="AG155" s="21">
        <f t="shared" si="35"/>
        <v>-1.7502374349510512</v>
      </c>
      <c r="AH155" s="21">
        <f t="shared" si="35"/>
        <v>-2.2231856070287335</v>
      </c>
      <c r="AI155" s="21" t="str">
        <f t="shared" si="35"/>
        <v>na</v>
      </c>
      <c r="AJ155" s="21" t="str">
        <f t="shared" si="35"/>
        <v>na</v>
      </c>
      <c r="AK155" s="21">
        <f t="shared" si="35"/>
        <v>-1.0548155174609593</v>
      </c>
      <c r="AL155" s="52">
        <f t="shared" si="36"/>
        <v>1</v>
      </c>
      <c r="AM155" s="21">
        <f t="shared" si="36"/>
        <v>0.23901234567901236</v>
      </c>
      <c r="AN155" s="21" t="str">
        <f t="shared" si="36"/>
        <v>na</v>
      </c>
      <c r="AO155" s="21">
        <f t="shared" si="36"/>
        <v>9.0292920880428316</v>
      </c>
      <c r="AP155" s="21">
        <f t="shared" si="36"/>
        <v>0.6698168347009078</v>
      </c>
      <c r="AQ155" s="21">
        <f t="shared" si="36"/>
        <v>0.14444501831569651</v>
      </c>
      <c r="AR155" s="21">
        <f t="shared" si="36"/>
        <v>0.23305588585017831</v>
      </c>
      <c r="AS155" s="21" t="str">
        <f t="shared" si="36"/>
        <v>na</v>
      </c>
      <c r="AT155" s="21" t="str">
        <f t="shared" si="36"/>
        <v>na</v>
      </c>
      <c r="AU155" s="53">
        <f t="shared" si="36"/>
        <v>5.2464030460971874E-2</v>
      </c>
    </row>
    <row r="156" spans="1:47" ht="16.5" x14ac:dyDescent="0.35">
      <c r="A156" s="1" t="s">
        <v>107</v>
      </c>
      <c r="B156" s="48"/>
      <c r="D156">
        <v>1</v>
      </c>
      <c r="G156" s="49"/>
      <c r="H156" t="s">
        <v>245</v>
      </c>
      <c r="I156" t="s">
        <v>246</v>
      </c>
      <c r="J156" s="19">
        <v>18</v>
      </c>
      <c r="K156" s="34"/>
      <c r="L156" s="21">
        <v>6.1098243702888997</v>
      </c>
      <c r="M156" s="60">
        <v>30.105999999999998</v>
      </c>
      <c r="N156" s="21">
        <v>0</v>
      </c>
      <c r="O156" s="21">
        <v>0</v>
      </c>
      <c r="P156" s="21">
        <f t="shared" si="33"/>
        <v>0.01</v>
      </c>
      <c r="Q156" s="21">
        <f t="shared" si="34"/>
        <v>0.01</v>
      </c>
      <c r="R156" s="23">
        <v>1</v>
      </c>
      <c r="S156">
        <v>1</v>
      </c>
      <c r="T156">
        <v>0.25</v>
      </c>
      <c r="U156">
        <v>0.25</v>
      </c>
      <c r="V156">
        <v>0.3</v>
      </c>
      <c r="W156">
        <v>0.25</v>
      </c>
      <c r="X156">
        <v>0</v>
      </c>
      <c r="Y156">
        <v>0</v>
      </c>
      <c r="Z156">
        <v>0</v>
      </c>
      <c r="AA156">
        <v>0</v>
      </c>
      <c r="AB156" s="52">
        <f t="shared" si="35"/>
        <v>-4.6051701859880909</v>
      </c>
      <c r="AC156" s="21">
        <f t="shared" si="35"/>
        <v>-9.0056661414878221</v>
      </c>
      <c r="AD156" s="21">
        <f t="shared" si="35"/>
        <v>-3.3492146807186116</v>
      </c>
      <c r="AE156" s="21">
        <f t="shared" si="35"/>
        <v>-3.4594937006934927</v>
      </c>
      <c r="AF156" s="21">
        <f t="shared" si="35"/>
        <v>-3.7689789653259482</v>
      </c>
      <c r="AG156" s="21">
        <f t="shared" si="35"/>
        <v>-1.7502374349510512</v>
      </c>
      <c r="AH156" s="21" t="str">
        <f t="shared" si="35"/>
        <v>na</v>
      </c>
      <c r="AI156" s="21" t="str">
        <f t="shared" si="35"/>
        <v>na</v>
      </c>
      <c r="AJ156" s="21" t="str">
        <f t="shared" si="35"/>
        <v>na</v>
      </c>
      <c r="AK156" s="21" t="str">
        <f t="shared" si="35"/>
        <v>na</v>
      </c>
      <c r="AL156" s="52">
        <f t="shared" si="36"/>
        <v>1</v>
      </c>
      <c r="AM156" s="21">
        <f t="shared" si="36"/>
        <v>3.8241975308641978</v>
      </c>
      <c r="AN156" s="21">
        <f t="shared" si="36"/>
        <v>0.52892561983471076</v>
      </c>
      <c r="AO156" s="21">
        <f t="shared" si="36"/>
        <v>0.56433075550267697</v>
      </c>
      <c r="AP156" s="21">
        <f t="shared" si="36"/>
        <v>0.6698168347009078</v>
      </c>
      <c r="AQ156" s="21">
        <f t="shared" si="36"/>
        <v>0.14444501831569651</v>
      </c>
      <c r="AR156" s="21" t="str">
        <f t="shared" si="36"/>
        <v>na</v>
      </c>
      <c r="AS156" s="21" t="str">
        <f t="shared" si="36"/>
        <v>na</v>
      </c>
      <c r="AT156" s="21" t="str">
        <f t="shared" si="36"/>
        <v>na</v>
      </c>
      <c r="AU156" s="53" t="str">
        <f t="shared" si="36"/>
        <v>na</v>
      </c>
    </row>
    <row r="157" spans="1:47" ht="16.5" x14ac:dyDescent="0.35">
      <c r="A157" s="1" t="s">
        <v>108</v>
      </c>
      <c r="B157" s="48">
        <v>1</v>
      </c>
      <c r="D157">
        <v>1</v>
      </c>
      <c r="E157">
        <v>1</v>
      </c>
      <c r="F157">
        <v>1</v>
      </c>
      <c r="G157" s="49">
        <v>1</v>
      </c>
      <c r="H157" t="s">
        <v>245</v>
      </c>
      <c r="I157" t="s">
        <v>246</v>
      </c>
      <c r="J157" s="19">
        <v>2</v>
      </c>
      <c r="K157" s="34"/>
      <c r="L157" s="21">
        <v>244.74444057572438</v>
      </c>
      <c r="M157" s="60">
        <v>30.105999999999998</v>
      </c>
      <c r="N157" s="21">
        <v>62.218701433002792</v>
      </c>
      <c r="O157" s="21">
        <v>43.053233541100262</v>
      </c>
      <c r="P157" s="21">
        <f t="shared" si="33"/>
        <v>0.25421905922211219</v>
      </c>
      <c r="Q157" s="21">
        <f t="shared" si="34"/>
        <v>0.17591097652646986</v>
      </c>
      <c r="R157" s="23">
        <v>1</v>
      </c>
      <c r="S157">
        <v>0.125</v>
      </c>
      <c r="T157">
        <v>0.125</v>
      </c>
      <c r="U157">
        <v>0.125</v>
      </c>
      <c r="V157">
        <v>0.15</v>
      </c>
      <c r="W157">
        <v>1</v>
      </c>
      <c r="X157">
        <v>0</v>
      </c>
      <c r="Y157">
        <v>1</v>
      </c>
      <c r="Z157">
        <v>0</v>
      </c>
      <c r="AA157">
        <v>1</v>
      </c>
      <c r="AB157" s="52">
        <f t="shared" si="35"/>
        <v>-1.3695589457671309</v>
      </c>
      <c r="AC157" s="21">
        <f t="shared" si="35"/>
        <v>-0.3347810756319653</v>
      </c>
      <c r="AD157" s="21">
        <f t="shared" si="35"/>
        <v>-0.49802143482441125</v>
      </c>
      <c r="AE157" s="21">
        <f t="shared" si="35"/>
        <v>-0.51441970158082473</v>
      </c>
      <c r="AF157" s="21">
        <f t="shared" si="35"/>
        <v>-0.56043953316600037</v>
      </c>
      <c r="AG157" s="21">
        <f t="shared" si="35"/>
        <v>-2.0820540735255491</v>
      </c>
      <c r="AH157" s="21" t="str">
        <f t="shared" si="35"/>
        <v>na</v>
      </c>
      <c r="AI157" s="21">
        <f t="shared" si="35"/>
        <v>-1.7211315487035208</v>
      </c>
      <c r="AJ157" s="21" t="str">
        <f t="shared" si="35"/>
        <v>na</v>
      </c>
      <c r="AK157" s="21">
        <f t="shared" si="35"/>
        <v>-2.5095828726906082</v>
      </c>
      <c r="AL157" s="52">
        <f t="shared" si="36"/>
        <v>0.47881711387626197</v>
      </c>
      <c r="AM157" s="21">
        <f t="shared" si="36"/>
        <v>2.8610800384705034E-2</v>
      </c>
      <c r="AN157" s="21">
        <f t="shared" si="36"/>
        <v>6.3314659686117283E-2</v>
      </c>
      <c r="AO157" s="21">
        <f t="shared" si="36"/>
        <v>6.7552805905350552E-2</v>
      </c>
      <c r="AP157" s="21">
        <f t="shared" si="36"/>
        <v>8.0179940904305469E-2</v>
      </c>
      <c r="AQ157" s="21">
        <f t="shared" si="36"/>
        <v>1.1066039485396097</v>
      </c>
      <c r="AR157" s="21" t="str">
        <f t="shared" si="36"/>
        <v>na</v>
      </c>
      <c r="AS157" s="21">
        <f t="shared" si="36"/>
        <v>0.75619941544110869</v>
      </c>
      <c r="AT157" s="21" t="str">
        <f t="shared" si="36"/>
        <v>na</v>
      </c>
      <c r="AU157" s="53">
        <f t="shared" si="36"/>
        <v>1.607723241448886</v>
      </c>
    </row>
    <row r="158" spans="1:47" ht="16.5" x14ac:dyDescent="0.35">
      <c r="A158" s="1" t="s">
        <v>109</v>
      </c>
      <c r="B158" s="48"/>
      <c r="D158">
        <v>1</v>
      </c>
      <c r="G158" s="49"/>
      <c r="H158" t="s">
        <v>245</v>
      </c>
      <c r="I158" t="s">
        <v>246</v>
      </c>
      <c r="J158" s="19">
        <v>9</v>
      </c>
      <c r="K158" s="34"/>
      <c r="L158" s="21">
        <v>0.45574631024740109</v>
      </c>
      <c r="M158" s="60">
        <v>30.105999999999998</v>
      </c>
      <c r="N158" s="21">
        <v>0</v>
      </c>
      <c r="O158" s="21">
        <v>0</v>
      </c>
      <c r="P158" s="21">
        <f t="shared" si="33"/>
        <v>0.01</v>
      </c>
      <c r="Q158" s="21">
        <f t="shared" si="34"/>
        <v>0.01</v>
      </c>
      <c r="R158" s="23">
        <v>1</v>
      </c>
      <c r="S158">
        <v>0.25</v>
      </c>
      <c r="T158">
        <v>0</v>
      </c>
      <c r="U158">
        <v>0.375</v>
      </c>
      <c r="V158">
        <v>1</v>
      </c>
      <c r="W158">
        <v>1</v>
      </c>
      <c r="X158">
        <v>0</v>
      </c>
      <c r="Y158">
        <v>1</v>
      </c>
      <c r="Z158">
        <v>1</v>
      </c>
      <c r="AA158">
        <v>0</v>
      </c>
      <c r="AB158" s="52">
        <f t="shared" si="35"/>
        <v>-4.6051701859880909</v>
      </c>
      <c r="AC158" s="21">
        <f t="shared" si="35"/>
        <v>-2.2514165353719555</v>
      </c>
      <c r="AD158" s="21" t="str">
        <f t="shared" si="35"/>
        <v>na</v>
      </c>
      <c r="AE158" s="21">
        <f t="shared" si="35"/>
        <v>-5.1892405510402382</v>
      </c>
      <c r="AF158" s="21">
        <f t="shared" si="35"/>
        <v>-12.56326321775316</v>
      </c>
      <c r="AG158" s="21">
        <f t="shared" si="35"/>
        <v>-7.0009497398042049</v>
      </c>
      <c r="AH158" s="21" t="str">
        <f t="shared" si="35"/>
        <v>na</v>
      </c>
      <c r="AI158" s="21">
        <f t="shared" si="35"/>
        <v>-5.7873403103605128</v>
      </c>
      <c r="AJ158" s="21">
        <f t="shared" si="35"/>
        <v>-6.2797775263473969</v>
      </c>
      <c r="AK158" s="21" t="str">
        <f t="shared" si="35"/>
        <v>na</v>
      </c>
      <c r="AL158" s="52">
        <f t="shared" si="36"/>
        <v>1</v>
      </c>
      <c r="AM158" s="21">
        <f t="shared" si="36"/>
        <v>0.23901234567901236</v>
      </c>
      <c r="AN158" s="21" t="str">
        <f t="shared" si="36"/>
        <v>na</v>
      </c>
      <c r="AO158" s="21">
        <f t="shared" si="36"/>
        <v>1.2697441998810231</v>
      </c>
      <c r="AP158" s="21">
        <f t="shared" si="36"/>
        <v>7.4424092744545316</v>
      </c>
      <c r="AQ158" s="21">
        <f t="shared" si="36"/>
        <v>2.3111202930511441</v>
      </c>
      <c r="AR158" s="21" t="str">
        <f t="shared" si="36"/>
        <v>na</v>
      </c>
      <c r="AS158" s="21">
        <f t="shared" si="36"/>
        <v>1.5793074088753833</v>
      </c>
      <c r="AT158" s="21">
        <f t="shared" si="36"/>
        <v>1.8595041322314052</v>
      </c>
      <c r="AU158" s="53" t="str">
        <f t="shared" si="36"/>
        <v>na</v>
      </c>
    </row>
    <row r="159" spans="1:47" ht="16.5" x14ac:dyDescent="0.35">
      <c r="A159" s="1" t="s">
        <v>232</v>
      </c>
      <c r="B159" s="48">
        <v>1</v>
      </c>
      <c r="C159">
        <v>1</v>
      </c>
      <c r="E159">
        <v>1</v>
      </c>
      <c r="G159" s="49">
        <v>1</v>
      </c>
      <c r="H159" t="s">
        <v>245</v>
      </c>
      <c r="I159" t="s">
        <v>246</v>
      </c>
      <c r="J159" s="19">
        <v>50</v>
      </c>
      <c r="K159" s="34"/>
      <c r="L159" s="21">
        <v>2.0896869617738649</v>
      </c>
      <c r="M159" s="60">
        <v>30.105999999999998</v>
      </c>
      <c r="N159" s="21">
        <v>0</v>
      </c>
      <c r="O159" s="21">
        <v>0</v>
      </c>
      <c r="P159" s="21">
        <f t="shared" si="33"/>
        <v>0.01</v>
      </c>
      <c r="Q159" s="21">
        <f t="shared" si="34"/>
        <v>0.01</v>
      </c>
      <c r="R159" s="23">
        <v>1</v>
      </c>
      <c r="S159">
        <v>1</v>
      </c>
      <c r="T159">
        <v>0.375</v>
      </c>
      <c r="U159">
        <v>0.125</v>
      </c>
      <c r="V159">
        <v>0.1</v>
      </c>
      <c r="W159">
        <v>0.05</v>
      </c>
      <c r="X159">
        <v>0</v>
      </c>
      <c r="Y159">
        <v>0</v>
      </c>
      <c r="Z159">
        <v>0</v>
      </c>
      <c r="AA159">
        <v>0.125</v>
      </c>
      <c r="AB159" s="52">
        <f t="shared" si="35"/>
        <v>-4.6051701859880909</v>
      </c>
      <c r="AC159" s="21">
        <f t="shared" si="35"/>
        <v>-9.0056661414878221</v>
      </c>
      <c r="AD159" s="21">
        <f t="shared" si="35"/>
        <v>-5.0238220210779172</v>
      </c>
      <c r="AE159" s="21">
        <f t="shared" si="35"/>
        <v>-1.7297468503467464</v>
      </c>
      <c r="AF159" s="21">
        <f t="shared" si="35"/>
        <v>-1.2563263217753162</v>
      </c>
      <c r="AG159" s="21">
        <f t="shared" si="35"/>
        <v>-0.35004748699021027</v>
      </c>
      <c r="AH159" s="21" t="str">
        <f t="shared" si="35"/>
        <v>na</v>
      </c>
      <c r="AI159" s="21" t="str">
        <f t="shared" si="35"/>
        <v>na</v>
      </c>
      <c r="AJ159" s="21" t="str">
        <f t="shared" si="35"/>
        <v>na</v>
      </c>
      <c r="AK159" s="21">
        <f t="shared" si="35"/>
        <v>-1.0548155174609593</v>
      </c>
      <c r="AL159" s="52">
        <f t="shared" si="36"/>
        <v>1</v>
      </c>
      <c r="AM159" s="21">
        <f t="shared" si="36"/>
        <v>3.8241975308641978</v>
      </c>
      <c r="AN159" s="21">
        <f t="shared" si="36"/>
        <v>1.190082644628099</v>
      </c>
      <c r="AO159" s="21">
        <f t="shared" si="36"/>
        <v>0.14108268887566924</v>
      </c>
      <c r="AP159" s="21">
        <f t="shared" si="36"/>
        <v>7.4424092744545325E-2</v>
      </c>
      <c r="AQ159" s="21">
        <f t="shared" si="36"/>
        <v>5.7778007326278608E-3</v>
      </c>
      <c r="AR159" s="21" t="str">
        <f t="shared" si="36"/>
        <v>na</v>
      </c>
      <c r="AS159" s="21" t="str">
        <f t="shared" si="36"/>
        <v>na</v>
      </c>
      <c r="AT159" s="21" t="str">
        <f t="shared" si="36"/>
        <v>na</v>
      </c>
      <c r="AU159" s="53">
        <f t="shared" si="36"/>
        <v>5.2464030460971874E-2</v>
      </c>
    </row>
    <row r="160" spans="1:47" ht="16.5" x14ac:dyDescent="0.35">
      <c r="A160" s="14" t="s">
        <v>62</v>
      </c>
      <c r="B160" s="33"/>
      <c r="C160" s="15"/>
      <c r="D160" s="15">
        <v>1</v>
      </c>
      <c r="E160" s="15">
        <v>1</v>
      </c>
      <c r="F160" s="15"/>
      <c r="G160" s="37"/>
      <c r="H160" t="s">
        <v>245</v>
      </c>
      <c r="I160" t="s">
        <v>246</v>
      </c>
      <c r="J160" s="19">
        <v>2</v>
      </c>
      <c r="K160" s="34"/>
      <c r="L160" s="21">
        <v>37.356891280658971</v>
      </c>
      <c r="M160" s="60">
        <v>30.105999999999998</v>
      </c>
      <c r="N160" s="21">
        <v>14.865160282906265</v>
      </c>
      <c r="O160" s="21">
        <v>9.5353963168201155</v>
      </c>
      <c r="P160" s="21">
        <f t="shared" si="33"/>
        <v>0.39792284029272268</v>
      </c>
      <c r="Q160" s="21">
        <f t="shared" si="34"/>
        <v>0.25525133355400315</v>
      </c>
      <c r="R160" s="26">
        <v>1</v>
      </c>
      <c r="S160" s="15">
        <v>0.25</v>
      </c>
      <c r="T160" s="15">
        <v>0</v>
      </c>
      <c r="U160" s="15">
        <v>0.25</v>
      </c>
      <c r="V160" s="15">
        <v>0.15</v>
      </c>
      <c r="W160" s="15">
        <v>1</v>
      </c>
      <c r="X160" s="15">
        <v>0</v>
      </c>
      <c r="Y160" s="15">
        <v>0.25</v>
      </c>
      <c r="Z160" s="15">
        <v>0</v>
      </c>
      <c r="AA160" s="15">
        <v>0.25</v>
      </c>
      <c r="AB160" s="52">
        <f t="shared" si="35"/>
        <v>-0.92149716110389734</v>
      </c>
      <c r="AC160" s="21">
        <f t="shared" si="35"/>
        <v>-0.4505097232063498</v>
      </c>
      <c r="AD160" s="21" t="str">
        <f t="shared" si="35"/>
        <v>na</v>
      </c>
      <c r="AE160" s="21">
        <f t="shared" si="35"/>
        <v>-0.69224664785365952</v>
      </c>
      <c r="AF160" s="21">
        <f t="shared" si="35"/>
        <v>-0.37708741224977904</v>
      </c>
      <c r="AG160" s="21">
        <f t="shared" si="35"/>
        <v>-1.4008940060217194</v>
      </c>
      <c r="AH160" s="21" t="str">
        <f t="shared" si="35"/>
        <v>na</v>
      </c>
      <c r="AI160" s="21">
        <f t="shared" si="35"/>
        <v>-0.28951251804796774</v>
      </c>
      <c r="AJ160" s="21" t="str">
        <f t="shared" si="35"/>
        <v>na</v>
      </c>
      <c r="AK160" s="21">
        <f t="shared" si="35"/>
        <v>-0.42213836430457863</v>
      </c>
      <c r="AL160" s="52">
        <f t="shared" si="36"/>
        <v>0.41147012049534409</v>
      </c>
      <c r="AM160" s="21">
        <f t="shared" si="36"/>
        <v>9.8346438676418041E-2</v>
      </c>
      <c r="AN160" s="21" t="str">
        <f t="shared" si="36"/>
        <v>na</v>
      </c>
      <c r="AO160" s="21">
        <f t="shared" si="36"/>
        <v>0.23220524396591508</v>
      </c>
      <c r="AP160" s="21">
        <f t="shared" si="36"/>
        <v>6.8902403421048128E-2</v>
      </c>
      <c r="AQ160" s="21">
        <f t="shared" si="36"/>
        <v>0.95095694546098919</v>
      </c>
      <c r="AR160" s="21" t="str">
        <f t="shared" si="36"/>
        <v>na</v>
      </c>
      <c r="AS160" s="21">
        <f t="shared" si="36"/>
        <v>4.0614863114321477E-2</v>
      </c>
      <c r="AT160" s="21" t="str">
        <f t="shared" si="36"/>
        <v>na</v>
      </c>
      <c r="AU160" s="53">
        <f t="shared" si="36"/>
        <v>8.6349523741789988E-2</v>
      </c>
    </row>
    <row r="161" spans="1:47" ht="16.5" x14ac:dyDescent="0.35">
      <c r="A161" s="10" t="s">
        <v>114</v>
      </c>
      <c r="B161" s="48"/>
      <c r="D161">
        <v>1</v>
      </c>
      <c r="E161">
        <v>1</v>
      </c>
      <c r="F161">
        <v>1</v>
      </c>
      <c r="G161" s="49">
        <v>1</v>
      </c>
      <c r="H161" t="s">
        <v>245</v>
      </c>
      <c r="I161" t="s">
        <v>246</v>
      </c>
      <c r="J161" s="19">
        <v>2</v>
      </c>
      <c r="K161" s="34"/>
      <c r="L161" s="21">
        <v>11.926192210283212</v>
      </c>
      <c r="M161" s="60">
        <v>30.105999999999998</v>
      </c>
      <c r="N161" s="21">
        <v>9.1467548066886444</v>
      </c>
      <c r="O161" s="21">
        <v>3.3816658728838718</v>
      </c>
      <c r="P161" s="21">
        <f t="shared" si="33"/>
        <v>0.76694678782738113</v>
      </c>
      <c r="Q161" s="21">
        <f t="shared" si="34"/>
        <v>0.28354950291410447</v>
      </c>
      <c r="R161" s="23">
        <v>1</v>
      </c>
      <c r="S161">
        <v>1</v>
      </c>
      <c r="T161">
        <v>0.25</v>
      </c>
      <c r="U161">
        <v>0.375</v>
      </c>
      <c r="V161">
        <v>0.25</v>
      </c>
      <c r="W161">
        <v>1</v>
      </c>
      <c r="X161">
        <v>0</v>
      </c>
      <c r="Y161">
        <v>0.25</v>
      </c>
      <c r="Z161">
        <v>0</v>
      </c>
      <c r="AA161">
        <v>0.25</v>
      </c>
      <c r="AB161" s="52">
        <f t="shared" si="35"/>
        <v>-0.26533785703933349</v>
      </c>
      <c r="AC161" s="21">
        <f t="shared" si="35"/>
        <v>-0.51888292043247441</v>
      </c>
      <c r="AD161" s="21">
        <f t="shared" si="35"/>
        <v>-0.1929729869376971</v>
      </c>
      <c r="AE161" s="21">
        <f t="shared" si="35"/>
        <v>-0.29899046329798062</v>
      </c>
      <c r="AF161" s="21">
        <f t="shared" si="35"/>
        <v>-0.18096558894622389</v>
      </c>
      <c r="AG161" s="21">
        <f t="shared" si="35"/>
        <v>-0.40337640655535395</v>
      </c>
      <c r="AH161" s="21" t="str">
        <f t="shared" si="35"/>
        <v>na</v>
      </c>
      <c r="AI161" s="21">
        <f t="shared" si="35"/>
        <v>-8.3362851636878718E-2</v>
      </c>
      <c r="AJ161" s="21" t="str">
        <f t="shared" si="35"/>
        <v>na</v>
      </c>
      <c r="AK161" s="21">
        <f t="shared" si="35"/>
        <v>-0.12155142054315834</v>
      </c>
      <c r="AL161" s="52">
        <f t="shared" si="36"/>
        <v>0.13668703244973918</v>
      </c>
      <c r="AM161" s="21">
        <f t="shared" si="36"/>
        <v>0.52271821199544699</v>
      </c>
      <c r="AN161" s="21">
        <f t="shared" si="36"/>
        <v>7.2297273361845521E-2</v>
      </c>
      <c r="AO161" s="21">
        <f t="shared" si="36"/>
        <v>0.1735575666520055</v>
      </c>
      <c r="AP161" s="21">
        <f t="shared" si="36"/>
        <v>6.3580052375100407E-2</v>
      </c>
      <c r="AQ161" s="21">
        <f t="shared" si="36"/>
        <v>0.31590017449153246</v>
      </c>
      <c r="AR161" s="21" t="str">
        <f t="shared" si="36"/>
        <v>na</v>
      </c>
      <c r="AS161" s="21">
        <f t="shared" si="36"/>
        <v>1.349192769031644E-2</v>
      </c>
      <c r="AT161" s="21" t="str">
        <f t="shared" si="36"/>
        <v>na</v>
      </c>
      <c r="AU161" s="53">
        <f t="shared" si="36"/>
        <v>2.8684610536251869E-2</v>
      </c>
    </row>
    <row r="162" spans="1:47" ht="16.5" x14ac:dyDescent="0.35">
      <c r="A162" s="1" t="s">
        <v>86</v>
      </c>
      <c r="B162" s="48"/>
      <c r="G162" s="49">
        <v>1</v>
      </c>
      <c r="H162" t="s">
        <v>245</v>
      </c>
      <c r="I162" t="s">
        <v>246</v>
      </c>
      <c r="J162" s="19">
        <v>37</v>
      </c>
      <c r="K162" s="34"/>
      <c r="L162" s="21">
        <v>0.11846734013553838</v>
      </c>
      <c r="M162" s="60">
        <v>30.105999999999998</v>
      </c>
      <c r="N162" s="21">
        <v>0.16829836829836797</v>
      </c>
      <c r="O162" s="21">
        <v>0.42250071130700756</v>
      </c>
      <c r="P162" s="21">
        <f t="shared" si="33"/>
        <v>1.42063093596782</v>
      </c>
      <c r="Q162" s="21">
        <f t="shared" si="34"/>
        <v>3.5663897815518171</v>
      </c>
      <c r="R162" s="25">
        <v>1</v>
      </c>
      <c r="S162" s="3">
        <v>0.25</v>
      </c>
      <c r="T162" s="3">
        <v>0</v>
      </c>
      <c r="U162" s="3">
        <v>0.25</v>
      </c>
      <c r="V162" s="3">
        <v>0.25</v>
      </c>
      <c r="W162" s="3">
        <v>1</v>
      </c>
      <c r="X162" s="3">
        <v>0</v>
      </c>
      <c r="Y162" s="3">
        <v>0</v>
      </c>
      <c r="Z162" s="3">
        <v>0</v>
      </c>
      <c r="AA162" s="3">
        <v>0</v>
      </c>
      <c r="AB162" s="52">
        <f t="shared" si="35"/>
        <v>0.35110109403587592</v>
      </c>
      <c r="AC162" s="21">
        <f t="shared" si="35"/>
        <v>0.17164942375087267</v>
      </c>
      <c r="AD162" s="21" t="str">
        <f t="shared" si="35"/>
        <v>na</v>
      </c>
      <c r="AE162" s="21">
        <f t="shared" si="35"/>
        <v>0.26375399259280435</v>
      </c>
      <c r="AF162" s="21">
        <f t="shared" si="35"/>
        <v>0.23945778778354687</v>
      </c>
      <c r="AG162" s="21">
        <f t="shared" si="35"/>
        <v>0.53375684581959415</v>
      </c>
      <c r="AH162" s="21" t="str">
        <f t="shared" si="35"/>
        <v>na</v>
      </c>
      <c r="AI162" s="21" t="str">
        <f t="shared" si="35"/>
        <v>na</v>
      </c>
      <c r="AJ162" s="21" t="str">
        <f t="shared" si="35"/>
        <v>na</v>
      </c>
      <c r="AK162" s="21" t="str">
        <f t="shared" si="35"/>
        <v>na</v>
      </c>
      <c r="AL162" s="52">
        <f t="shared" si="36"/>
        <v>6.3022420360110809</v>
      </c>
      <c r="AM162" s="21">
        <f t="shared" si="36"/>
        <v>1.5063136520638829</v>
      </c>
      <c r="AN162" s="21" t="str">
        <f t="shared" si="36"/>
        <v>na</v>
      </c>
      <c r="AO162" s="21">
        <f t="shared" si="36"/>
        <v>3.5565490095428625</v>
      </c>
      <c r="AP162" s="21">
        <f t="shared" si="36"/>
        <v>2.9314915361666301</v>
      </c>
      <c r="AQ162" s="21">
        <f t="shared" si="36"/>
        <v>14.565239461145168</v>
      </c>
      <c r="AR162" s="21" t="str">
        <f t="shared" si="36"/>
        <v>na</v>
      </c>
      <c r="AS162" s="21" t="str">
        <f t="shared" si="36"/>
        <v>na</v>
      </c>
      <c r="AT162" s="21" t="str">
        <f t="shared" si="36"/>
        <v>na</v>
      </c>
      <c r="AU162" s="53" t="str">
        <f t="shared" si="36"/>
        <v>na</v>
      </c>
    </row>
    <row r="163" spans="1:47" ht="16.5" x14ac:dyDescent="0.35">
      <c r="A163" s="1" t="s">
        <v>87</v>
      </c>
      <c r="B163" s="48"/>
      <c r="C163">
        <v>1</v>
      </c>
      <c r="E163">
        <v>1</v>
      </c>
      <c r="F163">
        <v>1</v>
      </c>
      <c r="G163" s="49">
        <v>1</v>
      </c>
      <c r="H163" t="s">
        <v>245</v>
      </c>
      <c r="I163" t="s">
        <v>246</v>
      </c>
      <c r="J163" s="19">
        <v>3</v>
      </c>
      <c r="K163" s="34"/>
      <c r="L163" s="21">
        <v>276.20278995607669</v>
      </c>
      <c r="M163" s="60">
        <v>30.105999999999998</v>
      </c>
      <c r="N163" s="21">
        <v>32.117291853610375</v>
      </c>
      <c r="O163" s="21">
        <v>28.273032679487631</v>
      </c>
      <c r="P163" s="21">
        <f t="shared" si="33"/>
        <v>0.11628156203171534</v>
      </c>
      <c r="Q163" s="21">
        <f t="shared" si="34"/>
        <v>0.1023633131438816</v>
      </c>
      <c r="R163" s="25">
        <v>1</v>
      </c>
      <c r="S163" s="3">
        <v>1</v>
      </c>
      <c r="T163" s="3">
        <v>0.125</v>
      </c>
      <c r="U163" s="3">
        <v>0.25</v>
      </c>
      <c r="V163" s="3">
        <v>1</v>
      </c>
      <c r="W163" s="3">
        <v>0.1</v>
      </c>
      <c r="X163" s="3">
        <v>0</v>
      </c>
      <c r="Y163" s="3">
        <v>0</v>
      </c>
      <c r="Z163" s="3">
        <v>0</v>
      </c>
      <c r="AA163" s="3">
        <v>0</v>
      </c>
      <c r="AB163" s="52">
        <f t="shared" si="35"/>
        <v>-2.1517407700164037</v>
      </c>
      <c r="AC163" s="21">
        <f t="shared" si="35"/>
        <v>-4.207848616920967</v>
      </c>
      <c r="AD163" s="21">
        <f t="shared" si="35"/>
        <v>-0.78245118909687406</v>
      </c>
      <c r="AE163" s="21">
        <f t="shared" si="35"/>
        <v>-1.6164296516220789</v>
      </c>
      <c r="AF163" s="21">
        <f t="shared" si="35"/>
        <v>-5.8701165382201266</v>
      </c>
      <c r="AG163" s="21">
        <f t="shared" si="35"/>
        <v>-0.3271155760933131</v>
      </c>
      <c r="AH163" s="21" t="str">
        <f t="shared" si="35"/>
        <v>na</v>
      </c>
      <c r="AI163" s="21" t="str">
        <f t="shared" si="35"/>
        <v>na</v>
      </c>
      <c r="AJ163" s="21" t="str">
        <f t="shared" si="35"/>
        <v>na</v>
      </c>
      <c r="AK163" s="21" t="str">
        <f t="shared" si="35"/>
        <v>na</v>
      </c>
      <c r="AL163" s="52">
        <f t="shared" si="36"/>
        <v>0.77493799346078684</v>
      </c>
      <c r="AM163" s="21">
        <f t="shared" si="36"/>
        <v>2.9635159611655966</v>
      </c>
      <c r="AN163" s="21">
        <f t="shared" si="36"/>
        <v>0.10247113963117843</v>
      </c>
      <c r="AO163" s="21">
        <f t="shared" si="36"/>
        <v>0.43732134331745443</v>
      </c>
      <c r="AP163" s="21">
        <f t="shared" si="36"/>
        <v>5.7674057096597453</v>
      </c>
      <c r="AQ163" s="21">
        <f t="shared" si="36"/>
        <v>1.7909749225435593E-2</v>
      </c>
      <c r="AR163" s="21" t="str">
        <f t="shared" si="36"/>
        <v>na</v>
      </c>
      <c r="AS163" s="21" t="str">
        <f t="shared" si="36"/>
        <v>na</v>
      </c>
      <c r="AT163" s="21" t="str">
        <f t="shared" si="36"/>
        <v>na</v>
      </c>
      <c r="AU163" s="53" t="str">
        <f t="shared" si="36"/>
        <v>na</v>
      </c>
    </row>
    <row r="164" spans="1:47" ht="16.5" x14ac:dyDescent="0.35">
      <c r="A164" s="1" t="s">
        <v>236</v>
      </c>
      <c r="B164" s="48">
        <v>1</v>
      </c>
      <c r="C164">
        <v>1</v>
      </c>
      <c r="G164" s="49"/>
      <c r="H164" t="s">
        <v>245</v>
      </c>
      <c r="I164" t="s">
        <v>246</v>
      </c>
      <c r="J164" s="19">
        <v>45</v>
      </c>
      <c r="K164" s="34"/>
      <c r="L164" s="21">
        <v>1.8878839839663775</v>
      </c>
      <c r="M164" s="60">
        <v>30.105999999999998</v>
      </c>
      <c r="N164" s="21">
        <v>0</v>
      </c>
      <c r="O164" s="21">
        <v>0</v>
      </c>
      <c r="P164" s="21">
        <f t="shared" si="33"/>
        <v>0.01</v>
      </c>
      <c r="Q164" s="21">
        <f t="shared" si="34"/>
        <v>0.01</v>
      </c>
      <c r="R164" s="25">
        <v>1</v>
      </c>
      <c r="S164" s="3">
        <v>0.25</v>
      </c>
      <c r="T164" s="3">
        <v>0.25</v>
      </c>
      <c r="U164" s="3">
        <v>0.375</v>
      </c>
      <c r="V164" s="3">
        <v>0.1</v>
      </c>
      <c r="W164" s="3">
        <v>1</v>
      </c>
      <c r="X164" s="3">
        <v>0</v>
      </c>
      <c r="Y164" s="3">
        <v>0.25</v>
      </c>
      <c r="Z164" s="3">
        <v>0</v>
      </c>
      <c r="AA164" s="3">
        <v>0.25</v>
      </c>
      <c r="AB164" s="52">
        <f t="shared" si="35"/>
        <v>-4.6051701859880909</v>
      </c>
      <c r="AC164" s="21">
        <f t="shared" si="35"/>
        <v>-2.2514165353719555</v>
      </c>
      <c r="AD164" s="21">
        <f t="shared" si="35"/>
        <v>-3.3492146807186116</v>
      </c>
      <c r="AE164" s="21">
        <f t="shared" si="35"/>
        <v>-5.1892405510402382</v>
      </c>
      <c r="AF164" s="21">
        <f t="shared" si="35"/>
        <v>-1.2563263217753162</v>
      </c>
      <c r="AG164" s="21">
        <f t="shared" si="35"/>
        <v>-7.0009497398042049</v>
      </c>
      <c r="AH164" s="21" t="str">
        <f t="shared" si="35"/>
        <v>na</v>
      </c>
      <c r="AI164" s="21">
        <f t="shared" si="35"/>
        <v>-1.4468350775901282</v>
      </c>
      <c r="AJ164" s="21" t="str">
        <f t="shared" si="35"/>
        <v>na</v>
      </c>
      <c r="AK164" s="21">
        <f t="shared" si="35"/>
        <v>-2.1096310349219185</v>
      </c>
      <c r="AL164" s="52">
        <f t="shared" si="36"/>
        <v>1</v>
      </c>
      <c r="AM164" s="21">
        <f t="shared" si="36"/>
        <v>0.23901234567901236</v>
      </c>
      <c r="AN164" s="21">
        <f t="shared" si="36"/>
        <v>0.52892561983471076</v>
      </c>
      <c r="AO164" s="21">
        <f t="shared" si="36"/>
        <v>1.2697441998810231</v>
      </c>
      <c r="AP164" s="21">
        <f t="shared" si="36"/>
        <v>7.4424092744545325E-2</v>
      </c>
      <c r="AQ164" s="21">
        <f t="shared" si="36"/>
        <v>2.3111202930511441</v>
      </c>
      <c r="AR164" s="21" t="str">
        <f t="shared" si="36"/>
        <v>na</v>
      </c>
      <c r="AS164" s="21">
        <f t="shared" si="36"/>
        <v>9.8706713054711459E-2</v>
      </c>
      <c r="AT164" s="21" t="str">
        <f t="shared" si="36"/>
        <v>na</v>
      </c>
      <c r="AU164" s="53">
        <f t="shared" si="36"/>
        <v>0.20985612184388749</v>
      </c>
    </row>
    <row r="165" spans="1:47" ht="16.5" x14ac:dyDescent="0.35">
      <c r="A165" s="1" t="s">
        <v>63</v>
      </c>
      <c r="B165" s="48"/>
      <c r="C165">
        <v>1</v>
      </c>
      <c r="E165">
        <v>1</v>
      </c>
      <c r="G165" s="49">
        <v>1</v>
      </c>
      <c r="H165" t="s">
        <v>245</v>
      </c>
      <c r="I165" t="s">
        <v>246</v>
      </c>
      <c r="J165" s="19">
        <v>6</v>
      </c>
      <c r="K165" s="34"/>
      <c r="L165" s="21">
        <v>225.50952556021667</v>
      </c>
      <c r="M165" s="60">
        <v>30.105999999999998</v>
      </c>
      <c r="N165" s="21">
        <v>1.6912101648943749</v>
      </c>
      <c r="O165" s="21">
        <v>2.0784420905368286</v>
      </c>
      <c r="P165" s="21">
        <f t="shared" si="33"/>
        <v>0.01</v>
      </c>
      <c r="Q165" s="21">
        <f t="shared" si="34"/>
        <v>9.2166487662705514E-3</v>
      </c>
      <c r="R165" s="25">
        <v>1</v>
      </c>
      <c r="S165" s="3">
        <v>0</v>
      </c>
      <c r="T165" s="3">
        <v>0.25</v>
      </c>
      <c r="U165" s="3">
        <v>0.25</v>
      </c>
      <c r="V165" s="3">
        <v>0.15</v>
      </c>
      <c r="W165" s="3">
        <v>1</v>
      </c>
      <c r="X165" s="3">
        <v>0</v>
      </c>
      <c r="Y165" s="3">
        <v>1</v>
      </c>
      <c r="Z165" s="3">
        <v>0</v>
      </c>
      <c r="AA165" s="3">
        <v>0.25</v>
      </c>
      <c r="AB165" s="52">
        <f t="shared" si="35"/>
        <v>-4.6051701859880909</v>
      </c>
      <c r="AC165" s="21" t="str">
        <f t="shared" si="35"/>
        <v>na</v>
      </c>
      <c r="AD165" s="21">
        <f t="shared" si="35"/>
        <v>-3.3492146807186116</v>
      </c>
      <c r="AE165" s="21">
        <f t="shared" si="35"/>
        <v>-3.4594937006934927</v>
      </c>
      <c r="AF165" s="21">
        <f t="shared" si="35"/>
        <v>-1.8844894826629741</v>
      </c>
      <c r="AG165" s="21">
        <f t="shared" si="35"/>
        <v>-7.0009497398042049</v>
      </c>
      <c r="AH165" s="21" t="str">
        <f t="shared" si="35"/>
        <v>na</v>
      </c>
      <c r="AI165" s="21">
        <f t="shared" si="35"/>
        <v>-5.7873403103605128</v>
      </c>
      <c r="AJ165" s="21" t="str">
        <f t="shared" si="35"/>
        <v>na</v>
      </c>
      <c r="AK165" s="21">
        <f t="shared" si="35"/>
        <v>-2.1096310349219185</v>
      </c>
      <c r="AL165" s="52">
        <f t="shared" si="36"/>
        <v>0.84946614480796478</v>
      </c>
      <c r="AM165" s="21" t="str">
        <f t="shared" si="36"/>
        <v>na</v>
      </c>
      <c r="AN165" s="21">
        <f t="shared" si="36"/>
        <v>0.44930440717115494</v>
      </c>
      <c r="AO165" s="21">
        <f t="shared" si="36"/>
        <v>0.47937987127342518</v>
      </c>
      <c r="AP165" s="21">
        <f t="shared" si="36"/>
        <v>0.14224668107521349</v>
      </c>
      <c r="AQ165" s="21">
        <f t="shared" si="36"/>
        <v>1.9632184455256092</v>
      </c>
      <c r="AR165" s="21" t="str">
        <f t="shared" si="36"/>
        <v>na</v>
      </c>
      <c r="AS165" s="21">
        <f t="shared" si="36"/>
        <v>1.3415681760840281</v>
      </c>
      <c r="AT165" s="21" t="str">
        <f t="shared" si="36"/>
        <v>na</v>
      </c>
      <c r="AU165" s="53">
        <f t="shared" si="36"/>
        <v>0.17826567078707764</v>
      </c>
    </row>
    <row r="166" spans="1:47" ht="16.5" x14ac:dyDescent="0.35">
      <c r="A166" s="1" t="s">
        <v>64</v>
      </c>
      <c r="B166" s="48">
        <v>1</v>
      </c>
      <c r="D166">
        <v>1</v>
      </c>
      <c r="F166">
        <v>1</v>
      </c>
      <c r="G166" s="49"/>
      <c r="H166" t="s">
        <v>245</v>
      </c>
      <c r="I166" t="s">
        <v>246</v>
      </c>
      <c r="J166" s="19">
        <v>18</v>
      </c>
      <c r="K166" s="34"/>
      <c r="L166" s="21">
        <v>4.8316487822499719</v>
      </c>
      <c r="M166" s="60">
        <v>30.105999999999998</v>
      </c>
      <c r="N166" s="21">
        <v>0.8912771439087227</v>
      </c>
      <c r="O166" s="21">
        <v>1.3815703178294139</v>
      </c>
      <c r="P166" s="21">
        <f t="shared" si="33"/>
        <v>0.18446645939642956</v>
      </c>
      <c r="Q166" s="21">
        <f t="shared" si="34"/>
        <v>0.28594179339046516</v>
      </c>
      <c r="R166" s="25">
        <v>1</v>
      </c>
      <c r="S166">
        <v>0.25</v>
      </c>
      <c r="T166">
        <v>0</v>
      </c>
      <c r="U166">
        <v>0.25</v>
      </c>
      <c r="V166">
        <v>0.375</v>
      </c>
      <c r="W166">
        <v>1</v>
      </c>
      <c r="X166">
        <v>0</v>
      </c>
      <c r="Y166">
        <v>1</v>
      </c>
      <c r="Z166">
        <v>0</v>
      </c>
      <c r="AA166">
        <v>0</v>
      </c>
      <c r="AB166" s="52">
        <f t="shared" si="35"/>
        <v>-1.6902876239169742</v>
      </c>
      <c r="AC166" s="21">
        <f t="shared" si="35"/>
        <v>-0.8263628383594096</v>
      </c>
      <c r="AD166" s="21" t="str">
        <f t="shared" si="35"/>
        <v>na</v>
      </c>
      <c r="AE166" s="21">
        <f t="shared" si="35"/>
        <v>-1.2697770443083611</v>
      </c>
      <c r="AF166" s="21">
        <f t="shared" si="35"/>
        <v>-1.7292136453712179</v>
      </c>
      <c r="AG166" s="21">
        <f t="shared" si="35"/>
        <v>-2.5696376513644026</v>
      </c>
      <c r="AH166" s="21" t="str">
        <f t="shared" si="35"/>
        <v>na</v>
      </c>
      <c r="AI166" s="21">
        <f t="shared" si="35"/>
        <v>-2.1241928760335922</v>
      </c>
      <c r="AJ166" s="21" t="str">
        <f t="shared" si="35"/>
        <v>na</v>
      </c>
      <c r="AK166" s="21" t="str">
        <f t="shared" si="35"/>
        <v>na</v>
      </c>
      <c r="AL166" s="52">
        <f t="shared" si="36"/>
        <v>2.4028156347392167</v>
      </c>
      <c r="AM166" s="21">
        <f t="shared" si="36"/>
        <v>0.57430260109322506</v>
      </c>
      <c r="AN166" s="21" t="str">
        <f t="shared" si="36"/>
        <v>na</v>
      </c>
      <c r="AO166" s="21">
        <f t="shared" si="36"/>
        <v>1.3559827624860263</v>
      </c>
      <c r="AP166" s="21">
        <f t="shared" si="36"/>
        <v>2.5147599419232418</v>
      </c>
      <c r="AQ166" s="21">
        <f t="shared" si="36"/>
        <v>5.5531959739063685</v>
      </c>
      <c r="AR166" s="21" t="str">
        <f t="shared" si="36"/>
        <v>na</v>
      </c>
      <c r="AS166" s="21">
        <f t="shared" si="36"/>
        <v>3.7947845341052515</v>
      </c>
      <c r="AT166" s="21" t="str">
        <f t="shared" si="36"/>
        <v>na</v>
      </c>
      <c r="AU166" s="53" t="str">
        <f t="shared" si="36"/>
        <v>na</v>
      </c>
    </row>
    <row r="167" spans="1:47" ht="16.5" x14ac:dyDescent="0.35">
      <c r="A167" s="1" t="s">
        <v>110</v>
      </c>
      <c r="B167" s="48">
        <v>1</v>
      </c>
      <c r="C167">
        <v>1</v>
      </c>
      <c r="D167">
        <v>1</v>
      </c>
      <c r="F167">
        <v>1</v>
      </c>
      <c r="G167" s="49"/>
      <c r="H167" t="s">
        <v>245</v>
      </c>
      <c r="I167" t="s">
        <v>246</v>
      </c>
      <c r="J167" s="19">
        <v>3</v>
      </c>
      <c r="K167" s="34"/>
      <c r="L167" s="21">
        <v>2689.423149405874</v>
      </c>
      <c r="M167" s="60">
        <v>30.105999999999998</v>
      </c>
      <c r="N167" s="21">
        <v>1.8078618118298446</v>
      </c>
      <c r="O167" s="21">
        <v>1.4943827075972695</v>
      </c>
      <c r="P167" s="21">
        <f t="shared" si="33"/>
        <v>0.01</v>
      </c>
      <c r="Q167" s="21">
        <f t="shared" si="34"/>
        <v>5.5565176046298132E-4</v>
      </c>
      <c r="R167" s="23">
        <v>1</v>
      </c>
      <c r="S167" s="3">
        <v>0.125</v>
      </c>
      <c r="T167">
        <v>0.25</v>
      </c>
      <c r="U167">
        <v>0.375</v>
      </c>
      <c r="V167">
        <v>0.25</v>
      </c>
      <c r="W167">
        <v>1</v>
      </c>
      <c r="X167">
        <v>0</v>
      </c>
      <c r="Y167">
        <v>1</v>
      </c>
      <c r="Z167">
        <v>1</v>
      </c>
      <c r="AA167">
        <v>1</v>
      </c>
      <c r="AB167" s="52">
        <f t="shared" si="35"/>
        <v>-4.6051701859880909</v>
      </c>
      <c r="AC167" s="21">
        <f t="shared" si="35"/>
        <v>-1.1257082676859778</v>
      </c>
      <c r="AD167" s="21">
        <f t="shared" si="35"/>
        <v>-3.3492146807186116</v>
      </c>
      <c r="AE167" s="21">
        <f t="shared" si="35"/>
        <v>-5.1892405510402382</v>
      </c>
      <c r="AF167" s="21">
        <f t="shared" si="35"/>
        <v>-3.1408158044382901</v>
      </c>
      <c r="AG167" s="21">
        <f t="shared" si="35"/>
        <v>-7.0009497398042049</v>
      </c>
      <c r="AH167" s="21" t="str">
        <f t="shared" si="35"/>
        <v>na</v>
      </c>
      <c r="AI167" s="21">
        <f t="shared" si="35"/>
        <v>-5.7873403103605128</v>
      </c>
      <c r="AJ167" s="21">
        <f t="shared" si="35"/>
        <v>-6.2797775263473969</v>
      </c>
      <c r="AK167" s="21">
        <f t="shared" si="35"/>
        <v>-8.438524139687674</v>
      </c>
      <c r="AL167" s="52">
        <f t="shared" si="36"/>
        <v>3.0874887890561037E-3</v>
      </c>
      <c r="AM167" s="21">
        <f t="shared" si="36"/>
        <v>1.8448698443248815E-4</v>
      </c>
      <c r="AN167" s="21">
        <f t="shared" si="36"/>
        <v>1.63305192148422E-3</v>
      </c>
      <c r="AO167" s="21">
        <f t="shared" si="36"/>
        <v>3.9203209821016714E-3</v>
      </c>
      <c r="AP167" s="21">
        <f t="shared" si="36"/>
        <v>1.436147199902846E-3</v>
      </c>
      <c r="AQ167" s="21">
        <f t="shared" si="36"/>
        <v>7.1355579949554642E-3</v>
      </c>
      <c r="AR167" s="21" t="str">
        <f t="shared" si="36"/>
        <v>na</v>
      </c>
      <c r="AS167" s="21">
        <f t="shared" si="36"/>
        <v>4.87609391937599E-3</v>
      </c>
      <c r="AT167" s="21">
        <f t="shared" si="36"/>
        <v>5.7411981614679617E-3</v>
      </c>
      <c r="AU167" s="53">
        <f t="shared" si="36"/>
        <v>1.036685477612471E-2</v>
      </c>
    </row>
    <row r="168" spans="1:47" ht="16.5" x14ac:dyDescent="0.35">
      <c r="A168" s="1" t="s">
        <v>88</v>
      </c>
      <c r="B168" s="48"/>
      <c r="E168">
        <v>1</v>
      </c>
      <c r="G168" s="49">
        <v>1</v>
      </c>
      <c r="H168" t="s">
        <v>245</v>
      </c>
      <c r="I168" t="s">
        <v>246</v>
      </c>
      <c r="J168" s="19">
        <v>5</v>
      </c>
      <c r="K168" s="34"/>
      <c r="L168" s="21">
        <v>7.683342226610133</v>
      </c>
      <c r="M168" s="60">
        <v>30.105999999999998</v>
      </c>
      <c r="N168" s="21">
        <v>3.5523230696005443</v>
      </c>
      <c r="O168" s="21">
        <v>2.4701771780938033</v>
      </c>
      <c r="P168" s="21">
        <f t="shared" si="33"/>
        <v>0.46234086219634896</v>
      </c>
      <c r="Q168" s="21">
        <f t="shared" si="34"/>
        <v>0.32149774215948707</v>
      </c>
      <c r="R168" s="25">
        <v>1</v>
      </c>
      <c r="S168" s="3">
        <v>0</v>
      </c>
      <c r="T168" s="3">
        <v>0</v>
      </c>
      <c r="U168" s="3">
        <v>0.25</v>
      </c>
      <c r="V168" s="3">
        <v>0.1</v>
      </c>
      <c r="W168" s="3">
        <v>1</v>
      </c>
      <c r="X168" s="3">
        <v>0</v>
      </c>
      <c r="Y168" s="3">
        <v>0.25</v>
      </c>
      <c r="Z168" s="3">
        <v>0</v>
      </c>
      <c r="AA168" s="3">
        <v>0</v>
      </c>
      <c r="AB168" s="52">
        <f t="shared" si="35"/>
        <v>-0.77145286297698445</v>
      </c>
      <c r="AC168" s="21" t="str">
        <f t="shared" si="35"/>
        <v>na</v>
      </c>
      <c r="AD168" s="21" t="str">
        <f t="shared" si="35"/>
        <v>na</v>
      </c>
      <c r="AE168" s="21">
        <f t="shared" si="35"/>
        <v>-0.57953044340710047</v>
      </c>
      <c r="AF168" s="21">
        <f t="shared" si="35"/>
        <v>-0.21045835411595323</v>
      </c>
      <c r="AG168" s="21">
        <f t="shared" si="35"/>
        <v>-1.1727911243677749</v>
      </c>
      <c r="AH168" s="21" t="str">
        <f t="shared" si="35"/>
        <v>na</v>
      </c>
      <c r="AI168" s="21">
        <f t="shared" si="35"/>
        <v>-0.24237216384717519</v>
      </c>
      <c r="AJ168" s="21" t="str">
        <f t="shared" si="35"/>
        <v>na</v>
      </c>
      <c r="AK168" s="21" t="str">
        <f t="shared" si="35"/>
        <v>na</v>
      </c>
      <c r="AL168" s="52">
        <f t="shared" si="36"/>
        <v>0.48353876554776026</v>
      </c>
      <c r="AM168" s="21" t="str">
        <f t="shared" si="36"/>
        <v>na</v>
      </c>
      <c r="AN168" s="21" t="str">
        <f t="shared" si="36"/>
        <v>na</v>
      </c>
      <c r="AO168" s="21">
        <f t="shared" si="36"/>
        <v>0.27287579687639935</v>
      </c>
      <c r="AP168" s="21">
        <f t="shared" si="36"/>
        <v>3.5986933932709464E-2</v>
      </c>
      <c r="AQ168" s="21">
        <f t="shared" si="36"/>
        <v>1.1175162535343282</v>
      </c>
      <c r="AR168" s="21" t="str">
        <f t="shared" si="36"/>
        <v>na</v>
      </c>
      <c r="AS168" s="21">
        <f t="shared" si="36"/>
        <v>4.7728522181752171E-2</v>
      </c>
      <c r="AT168" s="21" t="str">
        <f t="shared" si="36"/>
        <v>na</v>
      </c>
      <c r="AU168" s="53" t="str">
        <f t="shared" si="36"/>
        <v>na</v>
      </c>
    </row>
    <row r="169" spans="1:47" ht="16.5" x14ac:dyDescent="0.35">
      <c r="A169" s="1" t="s">
        <v>65</v>
      </c>
      <c r="B169" s="48">
        <v>1</v>
      </c>
      <c r="D169">
        <v>1</v>
      </c>
      <c r="E169">
        <v>1</v>
      </c>
      <c r="G169" s="49">
        <v>1</v>
      </c>
      <c r="H169" t="s">
        <v>245</v>
      </c>
      <c r="I169" t="s">
        <v>246</v>
      </c>
      <c r="J169" s="19">
        <v>29</v>
      </c>
      <c r="K169" s="34"/>
      <c r="L169" s="21">
        <v>2.7228121237342329</v>
      </c>
      <c r="M169" s="60">
        <v>30.105999999999998</v>
      </c>
      <c r="N169" s="21">
        <v>0</v>
      </c>
      <c r="O169" s="21">
        <v>0</v>
      </c>
      <c r="P169" s="21">
        <f t="shared" si="33"/>
        <v>0.01</v>
      </c>
      <c r="Q169" s="21">
        <f t="shared" si="34"/>
        <v>0.01</v>
      </c>
      <c r="R169" s="25">
        <v>1</v>
      </c>
      <c r="S169">
        <v>0.125</v>
      </c>
      <c r="T169">
        <v>0</v>
      </c>
      <c r="U169">
        <v>1</v>
      </c>
      <c r="V169">
        <v>1</v>
      </c>
      <c r="W169">
        <v>1</v>
      </c>
      <c r="X169">
        <v>0</v>
      </c>
      <c r="Y169">
        <v>0</v>
      </c>
      <c r="Z169">
        <v>0</v>
      </c>
      <c r="AA169">
        <v>0</v>
      </c>
      <c r="AB169" s="52">
        <f t="shared" si="35"/>
        <v>-4.6051701859880909</v>
      </c>
      <c r="AC169" s="21">
        <f t="shared" si="35"/>
        <v>-1.1257082676859778</v>
      </c>
      <c r="AD169" s="21" t="str">
        <f t="shared" si="35"/>
        <v>na</v>
      </c>
      <c r="AE169" s="21">
        <f t="shared" si="35"/>
        <v>-13.837974802773971</v>
      </c>
      <c r="AF169" s="21">
        <f t="shared" si="35"/>
        <v>-12.56326321775316</v>
      </c>
      <c r="AG169" s="21">
        <f t="shared" si="35"/>
        <v>-7.0009497398042049</v>
      </c>
      <c r="AH169" s="21" t="str">
        <f t="shared" si="35"/>
        <v>na</v>
      </c>
      <c r="AI169" s="21" t="str">
        <f t="shared" si="35"/>
        <v>na</v>
      </c>
      <c r="AJ169" s="21" t="str">
        <f t="shared" si="35"/>
        <v>na</v>
      </c>
      <c r="AK169" s="21" t="str">
        <f t="shared" si="35"/>
        <v>na</v>
      </c>
      <c r="AL169" s="52">
        <f t="shared" si="36"/>
        <v>1</v>
      </c>
      <c r="AM169" s="21">
        <f t="shared" si="36"/>
        <v>5.975308641975309E-2</v>
      </c>
      <c r="AN169" s="21" t="str">
        <f t="shared" si="36"/>
        <v>na</v>
      </c>
      <c r="AO169" s="21">
        <f t="shared" si="36"/>
        <v>9.0292920880428316</v>
      </c>
      <c r="AP169" s="21">
        <f t="shared" si="36"/>
        <v>7.4424092744545316</v>
      </c>
      <c r="AQ169" s="21">
        <f t="shared" si="36"/>
        <v>2.3111202930511441</v>
      </c>
      <c r="AR169" s="21" t="str">
        <f t="shared" si="36"/>
        <v>na</v>
      </c>
      <c r="AS169" s="21" t="str">
        <f t="shared" si="36"/>
        <v>na</v>
      </c>
      <c r="AT169" s="21" t="str">
        <f t="shared" si="36"/>
        <v>na</v>
      </c>
      <c r="AU169" s="53" t="str">
        <f t="shared" si="36"/>
        <v>na</v>
      </c>
    </row>
    <row r="170" spans="1:47" ht="16.5" x14ac:dyDescent="0.35">
      <c r="A170" s="1" t="s">
        <v>111</v>
      </c>
      <c r="B170" s="48"/>
      <c r="D170">
        <v>1</v>
      </c>
      <c r="E170">
        <v>1</v>
      </c>
      <c r="G170" s="49">
        <v>1</v>
      </c>
      <c r="H170" t="s">
        <v>245</v>
      </c>
      <c r="I170" t="s">
        <v>246</v>
      </c>
      <c r="J170" s="19">
        <v>4</v>
      </c>
      <c r="K170" s="34"/>
      <c r="L170" s="21">
        <v>3.0673829185353911</v>
      </c>
      <c r="M170" s="60">
        <v>30.105999999999998</v>
      </c>
      <c r="N170" s="21">
        <v>1.1792904349255957</v>
      </c>
      <c r="O170" s="21">
        <v>1.4486247728731227</v>
      </c>
      <c r="P170" s="21">
        <f t="shared" si="33"/>
        <v>0.38446143381690384</v>
      </c>
      <c r="Q170" s="21">
        <f t="shared" si="34"/>
        <v>0.47226734038305512</v>
      </c>
      <c r="R170" s="23">
        <v>0</v>
      </c>
      <c r="S170" s="12">
        <v>0.25</v>
      </c>
      <c r="T170" s="12">
        <v>0</v>
      </c>
      <c r="U170" s="12">
        <v>0.125</v>
      </c>
      <c r="V170" s="12">
        <v>0.05</v>
      </c>
      <c r="W170" s="12">
        <v>1</v>
      </c>
      <c r="X170" s="12">
        <v>0</v>
      </c>
      <c r="Y170">
        <v>1</v>
      </c>
      <c r="Z170">
        <v>0</v>
      </c>
      <c r="AA170">
        <v>0.125</v>
      </c>
      <c r="AB170" s="52" t="str">
        <f t="shared" si="35"/>
        <v>na</v>
      </c>
      <c r="AC170" s="21">
        <f t="shared" si="35"/>
        <v>-0.46733465642538258</v>
      </c>
      <c r="AD170" s="21" t="str">
        <f t="shared" si="35"/>
        <v>na</v>
      </c>
      <c r="AE170" s="21">
        <f t="shared" si="35"/>
        <v>-0.35904979700974515</v>
      </c>
      <c r="AF170" s="21">
        <f t="shared" si="35"/>
        <v>-0.13039009457395528</v>
      </c>
      <c r="AG170" s="21">
        <f t="shared" si="35"/>
        <v>-1.4532124064560266</v>
      </c>
      <c r="AH170" s="21" t="str">
        <f t="shared" si="35"/>
        <v>na</v>
      </c>
      <c r="AI170" s="21">
        <f t="shared" si="35"/>
        <v>-1.201299116830137</v>
      </c>
      <c r="AJ170" s="21" t="str">
        <f t="shared" si="35"/>
        <v>na</v>
      </c>
      <c r="AK170" s="21">
        <f t="shared" si="35"/>
        <v>-0.21895186417085596</v>
      </c>
      <c r="AL170" s="52" t="str">
        <f t="shared" si="36"/>
        <v>na</v>
      </c>
      <c r="AM170" s="21">
        <f t="shared" si="36"/>
        <v>0.36065387067135057</v>
      </c>
      <c r="AN170" s="21" t="str">
        <f t="shared" si="36"/>
        <v>na</v>
      </c>
      <c r="AO170" s="21">
        <f t="shared" si="36"/>
        <v>0.21288447541561428</v>
      </c>
      <c r="AP170" s="21">
        <f t="shared" si="36"/>
        <v>2.8075262224708575E-2</v>
      </c>
      <c r="AQ170" s="21">
        <f t="shared" si="36"/>
        <v>3.4873281415989723</v>
      </c>
      <c r="AR170" s="21" t="str">
        <f t="shared" si="36"/>
        <v>na</v>
      </c>
      <c r="AS170" s="21">
        <f t="shared" si="36"/>
        <v>2.3830707504782391</v>
      </c>
      <c r="AT170" s="21" t="str">
        <f t="shared" si="36"/>
        <v>na</v>
      </c>
      <c r="AU170" s="53">
        <f t="shared" si="36"/>
        <v>7.9164762820160176E-2</v>
      </c>
    </row>
    <row r="171" spans="1:47" ht="16.5" x14ac:dyDescent="0.35">
      <c r="A171" s="28" t="s">
        <v>18</v>
      </c>
      <c r="B171" s="48">
        <v>1</v>
      </c>
      <c r="C171">
        <v>1</v>
      </c>
      <c r="G171" s="49"/>
      <c r="H171" t="s">
        <v>245</v>
      </c>
      <c r="I171" t="s">
        <v>246</v>
      </c>
      <c r="J171" s="19">
        <v>31</v>
      </c>
      <c r="K171" s="34"/>
      <c r="L171" s="21">
        <v>26.111343340811654</v>
      </c>
      <c r="M171" s="60">
        <v>30.105999999999998</v>
      </c>
      <c r="N171" s="21">
        <v>0</v>
      </c>
      <c r="O171" s="21">
        <v>0</v>
      </c>
      <c r="P171" s="21">
        <f t="shared" si="33"/>
        <v>0.01</v>
      </c>
      <c r="Q171" s="21">
        <f t="shared" si="34"/>
        <v>0.01</v>
      </c>
      <c r="R171" s="25">
        <v>0</v>
      </c>
      <c r="S171" s="12">
        <v>0</v>
      </c>
      <c r="T171" s="12">
        <v>0</v>
      </c>
      <c r="U171" s="12">
        <v>0.125</v>
      </c>
      <c r="V171" s="12">
        <v>0.05</v>
      </c>
      <c r="W171" s="13">
        <v>1</v>
      </c>
      <c r="X171" s="13">
        <v>0</v>
      </c>
      <c r="Y171">
        <v>1</v>
      </c>
      <c r="Z171">
        <v>0</v>
      </c>
      <c r="AA171">
        <v>0</v>
      </c>
      <c r="AB171" s="52" t="str">
        <f t="shared" si="35"/>
        <v>na</v>
      </c>
      <c r="AC171" s="21" t="str">
        <f t="shared" si="35"/>
        <v>na</v>
      </c>
      <c r="AD171" s="21" t="str">
        <f t="shared" si="35"/>
        <v>na</v>
      </c>
      <c r="AE171" s="21">
        <f t="shared" si="35"/>
        <v>-1.7297468503467464</v>
      </c>
      <c r="AF171" s="21">
        <f t="shared" si="35"/>
        <v>-0.62816316088765811</v>
      </c>
      <c r="AG171" s="21">
        <f t="shared" si="35"/>
        <v>-7.0009497398042049</v>
      </c>
      <c r="AH171" s="21" t="str">
        <f t="shared" si="35"/>
        <v>na</v>
      </c>
      <c r="AI171" s="21">
        <f t="shared" si="35"/>
        <v>-5.7873403103605128</v>
      </c>
      <c r="AJ171" s="21" t="str">
        <f t="shared" si="35"/>
        <v>na</v>
      </c>
      <c r="AK171" s="21" t="str">
        <f t="shared" si="35"/>
        <v>na</v>
      </c>
      <c r="AL171" s="52" t="str">
        <f t="shared" si="36"/>
        <v>na</v>
      </c>
      <c r="AM171" s="21" t="str">
        <f t="shared" si="36"/>
        <v>na</v>
      </c>
      <c r="AN171" s="21" t="str">
        <f t="shared" si="36"/>
        <v>na</v>
      </c>
      <c r="AO171" s="21">
        <f t="shared" si="36"/>
        <v>0.14108268887566924</v>
      </c>
      <c r="AP171" s="21">
        <f t="shared" si="36"/>
        <v>1.8606023186136331E-2</v>
      </c>
      <c r="AQ171" s="21">
        <f t="shared" si="36"/>
        <v>2.3111202930511441</v>
      </c>
      <c r="AR171" s="21" t="str">
        <f t="shared" si="36"/>
        <v>na</v>
      </c>
      <c r="AS171" s="21">
        <f t="shared" si="36"/>
        <v>1.5793074088753833</v>
      </c>
      <c r="AT171" s="21" t="str">
        <f t="shared" si="36"/>
        <v>na</v>
      </c>
      <c r="AU171" s="53" t="str">
        <f t="shared" si="36"/>
        <v>na</v>
      </c>
    </row>
    <row r="172" spans="1:47" ht="16.5" x14ac:dyDescent="0.35">
      <c r="A172" s="28" t="s">
        <v>66</v>
      </c>
      <c r="B172" s="48">
        <v>1</v>
      </c>
      <c r="C172">
        <v>1</v>
      </c>
      <c r="E172">
        <v>1</v>
      </c>
      <c r="G172" s="49"/>
      <c r="H172" t="s">
        <v>245</v>
      </c>
      <c r="I172" t="s">
        <v>246</v>
      </c>
      <c r="J172" s="19">
        <v>29</v>
      </c>
      <c r="K172" s="34"/>
      <c r="L172" s="21">
        <v>0.24330002241520857</v>
      </c>
      <c r="M172" s="60">
        <v>30.105999999999998</v>
      </c>
      <c r="N172" s="21">
        <v>0</v>
      </c>
      <c r="O172" s="21">
        <v>0</v>
      </c>
      <c r="P172" s="21">
        <f t="shared" si="33"/>
        <v>0.01</v>
      </c>
      <c r="Q172" s="21">
        <f t="shared" si="34"/>
        <v>0.01</v>
      </c>
      <c r="R172" s="25">
        <v>1</v>
      </c>
      <c r="S172">
        <v>0.25</v>
      </c>
      <c r="T172">
        <v>1</v>
      </c>
      <c r="U172">
        <v>0.25</v>
      </c>
      <c r="V172">
        <v>1</v>
      </c>
      <c r="W172">
        <v>1</v>
      </c>
      <c r="X172">
        <v>0</v>
      </c>
      <c r="Y172">
        <v>0</v>
      </c>
      <c r="Z172">
        <v>0</v>
      </c>
      <c r="AA172">
        <v>0</v>
      </c>
      <c r="AB172" s="52">
        <f t="shared" si="35"/>
        <v>-4.6051701859880909</v>
      </c>
      <c r="AC172" s="21">
        <f t="shared" si="35"/>
        <v>-2.2514165353719555</v>
      </c>
      <c r="AD172" s="21">
        <f t="shared" si="35"/>
        <v>-13.396858722874446</v>
      </c>
      <c r="AE172" s="21">
        <f t="shared" si="35"/>
        <v>-3.4594937006934927</v>
      </c>
      <c r="AF172" s="21">
        <f t="shared" si="35"/>
        <v>-12.56326321775316</v>
      </c>
      <c r="AG172" s="21">
        <f t="shared" si="35"/>
        <v>-7.0009497398042049</v>
      </c>
      <c r="AH172" s="21" t="str">
        <f t="shared" si="35"/>
        <v>na</v>
      </c>
      <c r="AI172" s="21" t="str">
        <f t="shared" si="35"/>
        <v>na</v>
      </c>
      <c r="AJ172" s="21" t="str">
        <f t="shared" si="35"/>
        <v>na</v>
      </c>
      <c r="AK172" s="21" t="str">
        <f t="shared" si="35"/>
        <v>na</v>
      </c>
      <c r="AL172" s="52">
        <f t="shared" si="36"/>
        <v>1</v>
      </c>
      <c r="AM172" s="21">
        <f t="shared" si="36"/>
        <v>0.23901234567901236</v>
      </c>
      <c r="AN172" s="21">
        <f t="shared" si="36"/>
        <v>8.4628099173553721</v>
      </c>
      <c r="AO172" s="21">
        <f t="shared" si="36"/>
        <v>0.56433075550267697</v>
      </c>
      <c r="AP172" s="21">
        <f t="shared" si="36"/>
        <v>7.4424092744545316</v>
      </c>
      <c r="AQ172" s="21">
        <f t="shared" si="36"/>
        <v>2.3111202930511441</v>
      </c>
      <c r="AR172" s="21" t="str">
        <f t="shared" si="36"/>
        <v>na</v>
      </c>
      <c r="AS172" s="21" t="str">
        <f t="shared" si="36"/>
        <v>na</v>
      </c>
      <c r="AT172" s="21" t="str">
        <f t="shared" si="36"/>
        <v>na</v>
      </c>
      <c r="AU172" s="53" t="str">
        <f t="shared" si="36"/>
        <v>na</v>
      </c>
    </row>
    <row r="173" spans="1:47" ht="16.5" x14ac:dyDescent="0.35">
      <c r="A173" s="28" t="s">
        <v>19</v>
      </c>
      <c r="B173" s="48">
        <v>1</v>
      </c>
      <c r="C173">
        <v>1</v>
      </c>
      <c r="E173">
        <v>1</v>
      </c>
      <c r="G173" s="49"/>
      <c r="H173" t="s">
        <v>245</v>
      </c>
      <c r="I173" t="s">
        <v>246</v>
      </c>
      <c r="J173" s="19">
        <v>37</v>
      </c>
      <c r="K173" s="34"/>
      <c r="L173" s="21">
        <v>644.24793771240547</v>
      </c>
      <c r="M173" s="60">
        <v>30.105999999999998</v>
      </c>
      <c r="N173" s="21">
        <v>0</v>
      </c>
      <c r="O173" s="21">
        <v>0</v>
      </c>
      <c r="P173" s="21">
        <f t="shared" si="33"/>
        <v>0.01</v>
      </c>
      <c r="Q173" s="21">
        <f t="shared" si="34"/>
        <v>0.01</v>
      </c>
      <c r="R173" s="25">
        <v>1</v>
      </c>
      <c r="S173">
        <v>0.375</v>
      </c>
      <c r="T173">
        <v>0.25</v>
      </c>
      <c r="U173">
        <v>0.25</v>
      </c>
      <c r="V173">
        <v>0.2</v>
      </c>
      <c r="W173">
        <v>1</v>
      </c>
      <c r="X173">
        <v>1</v>
      </c>
      <c r="Y173">
        <v>0.25</v>
      </c>
      <c r="Z173">
        <v>1</v>
      </c>
      <c r="AA173">
        <v>0</v>
      </c>
      <c r="AB173" s="52">
        <f t="shared" si="35"/>
        <v>-4.6051701859880909</v>
      </c>
      <c r="AC173" s="21">
        <f t="shared" si="35"/>
        <v>-3.3771248030579337</v>
      </c>
      <c r="AD173" s="21">
        <f t="shared" si="35"/>
        <v>-3.3492146807186116</v>
      </c>
      <c r="AE173" s="21">
        <f t="shared" si="35"/>
        <v>-3.4594937006934927</v>
      </c>
      <c r="AF173" s="21">
        <f t="shared" si="35"/>
        <v>-2.5126526435506324</v>
      </c>
      <c r="AG173" s="21">
        <f t="shared" si="35"/>
        <v>-7.0009497398042049</v>
      </c>
      <c r="AH173" s="21">
        <f t="shared" si="35"/>
        <v>-8.8927424281149339</v>
      </c>
      <c r="AI173" s="21">
        <f t="shared" si="35"/>
        <v>-1.4468350775901282</v>
      </c>
      <c r="AJ173" s="21">
        <f t="shared" si="35"/>
        <v>-6.2797775263473969</v>
      </c>
      <c r="AK173" s="21" t="str">
        <f t="shared" si="35"/>
        <v>na</v>
      </c>
      <c r="AL173" s="52">
        <f t="shared" si="36"/>
        <v>1</v>
      </c>
      <c r="AM173" s="21">
        <f t="shared" si="36"/>
        <v>0.53777777777777791</v>
      </c>
      <c r="AN173" s="21">
        <f t="shared" si="36"/>
        <v>0.52892561983471076</v>
      </c>
      <c r="AO173" s="21">
        <f t="shared" si="36"/>
        <v>0.56433075550267697</v>
      </c>
      <c r="AP173" s="21">
        <f t="shared" si="36"/>
        <v>0.2976963709781813</v>
      </c>
      <c r="AQ173" s="21">
        <f t="shared" si="36"/>
        <v>2.3111202930511441</v>
      </c>
      <c r="AR173" s="21">
        <f t="shared" si="36"/>
        <v>3.7288941736028529</v>
      </c>
      <c r="AS173" s="21">
        <f t="shared" si="36"/>
        <v>9.8706713054711459E-2</v>
      </c>
      <c r="AT173" s="21">
        <f t="shared" si="36"/>
        <v>1.8595041322314052</v>
      </c>
      <c r="AU173" s="53" t="str">
        <f t="shared" si="36"/>
        <v>na</v>
      </c>
    </row>
    <row r="174" spans="1:47" ht="16.5" x14ac:dyDescent="0.35">
      <c r="A174" s="28" t="s">
        <v>112</v>
      </c>
      <c r="B174" s="48"/>
      <c r="D174">
        <v>1</v>
      </c>
      <c r="E174">
        <v>1</v>
      </c>
      <c r="G174" s="49"/>
      <c r="H174" t="s">
        <v>245</v>
      </c>
      <c r="I174" t="s">
        <v>246</v>
      </c>
      <c r="J174" s="19">
        <v>3</v>
      </c>
      <c r="K174" s="34"/>
      <c r="L174" s="21">
        <v>8.1516658089970324</v>
      </c>
      <c r="M174" s="60">
        <v>30.105999999999998</v>
      </c>
      <c r="N174" s="21">
        <v>8.6044844014256832</v>
      </c>
      <c r="O174" s="21">
        <v>6.4073735153395681</v>
      </c>
      <c r="P174" s="21">
        <f t="shared" si="33"/>
        <v>1.0555492095773691</v>
      </c>
      <c r="Q174" s="21">
        <f t="shared" si="34"/>
        <v>0.7860201418301177</v>
      </c>
      <c r="R174" s="23">
        <v>1</v>
      </c>
      <c r="S174">
        <v>0.25</v>
      </c>
      <c r="T174">
        <v>0</v>
      </c>
      <c r="U174">
        <v>0.25</v>
      </c>
      <c r="V174">
        <v>0.2</v>
      </c>
      <c r="W174">
        <v>1</v>
      </c>
      <c r="X174">
        <v>0</v>
      </c>
      <c r="Y174">
        <v>0</v>
      </c>
      <c r="Z174">
        <v>0</v>
      </c>
      <c r="AA174" s="3">
        <v>0</v>
      </c>
      <c r="AB174" s="52">
        <f t="shared" si="35"/>
        <v>5.4061209272869198E-2</v>
      </c>
      <c r="AC174" s="21">
        <f t="shared" si="35"/>
        <v>2.6429924533402718E-2</v>
      </c>
      <c r="AD174" s="21" t="str">
        <f t="shared" si="35"/>
        <v>na</v>
      </c>
      <c r="AE174" s="21">
        <f t="shared" si="35"/>
        <v>4.0611835258643203E-2</v>
      </c>
      <c r="AF174" s="21">
        <f t="shared" si="35"/>
        <v>2.9496638540378588E-2</v>
      </c>
      <c r="AG174" s="21">
        <f t="shared" si="35"/>
        <v>8.2185846278596805E-2</v>
      </c>
      <c r="AH174" s="21" t="str">
        <f t="shared" si="35"/>
        <v>na</v>
      </c>
      <c r="AI174" s="21" t="str">
        <f t="shared" si="35"/>
        <v>na</v>
      </c>
      <c r="AJ174" s="21" t="str">
        <f t="shared" si="35"/>
        <v>na</v>
      </c>
      <c r="AK174" s="21" t="str">
        <f t="shared" si="35"/>
        <v>na</v>
      </c>
      <c r="AL174" s="52">
        <f t="shared" si="36"/>
        <v>0.55451127385349042</v>
      </c>
      <c r="AM174" s="21">
        <f t="shared" si="36"/>
        <v>0.13253504026917992</v>
      </c>
      <c r="AN174" s="21" t="str">
        <f t="shared" si="36"/>
        <v>na</v>
      </c>
      <c r="AO174" s="21">
        <f t="shared" si="36"/>
        <v>0.31292776610849204</v>
      </c>
      <c r="AP174" s="21">
        <f t="shared" si="36"/>
        <v>0.16507599389267258</v>
      </c>
      <c r="AQ174" s="21">
        <f t="shared" si="36"/>
        <v>1.2815422577284421</v>
      </c>
      <c r="AR174" s="21" t="str">
        <f t="shared" si="36"/>
        <v>na</v>
      </c>
      <c r="AS174" s="21" t="str">
        <f t="shared" si="36"/>
        <v>na</v>
      </c>
      <c r="AT174" s="21" t="str">
        <f t="shared" si="36"/>
        <v>na</v>
      </c>
      <c r="AU174" s="53" t="str">
        <f t="shared" si="36"/>
        <v>na</v>
      </c>
    </row>
    <row r="175" spans="1:47" ht="16.5" x14ac:dyDescent="0.35">
      <c r="A175" s="28" t="s">
        <v>67</v>
      </c>
      <c r="B175" s="48">
        <v>1</v>
      </c>
      <c r="C175">
        <v>1</v>
      </c>
      <c r="D175">
        <v>1</v>
      </c>
      <c r="E175">
        <v>1</v>
      </c>
      <c r="F175">
        <v>1</v>
      </c>
      <c r="G175" s="49">
        <v>1</v>
      </c>
      <c r="H175" t="s">
        <v>245</v>
      </c>
      <c r="I175" t="s">
        <v>246</v>
      </c>
      <c r="J175" s="19">
        <v>2</v>
      </c>
      <c r="K175" s="34"/>
      <c r="L175" s="21">
        <v>380.81829526265511</v>
      </c>
      <c r="M175" s="60">
        <v>30.105999999999998</v>
      </c>
      <c r="N175" s="21">
        <v>32.282864755391572</v>
      </c>
      <c r="O175" s="21">
        <v>19.220948515583974</v>
      </c>
      <c r="P175" s="21">
        <f t="shared" si="33"/>
        <v>8.4772357728048961E-2</v>
      </c>
      <c r="Q175" s="21">
        <f t="shared" si="34"/>
        <v>5.0472754998094428E-2</v>
      </c>
      <c r="R175" s="25">
        <v>0</v>
      </c>
      <c r="S175" s="12">
        <v>0.25</v>
      </c>
      <c r="T175" s="12">
        <v>0.25</v>
      </c>
      <c r="U175" s="12">
        <v>0.25</v>
      </c>
      <c r="V175" s="12">
        <v>0.1</v>
      </c>
      <c r="W175" s="12">
        <v>0.25</v>
      </c>
      <c r="X175" s="12">
        <v>0</v>
      </c>
      <c r="Y175">
        <v>0</v>
      </c>
      <c r="Z175">
        <v>0.25</v>
      </c>
      <c r="AA175">
        <v>1</v>
      </c>
      <c r="AB175" s="52" t="str">
        <f t="shared" si="35"/>
        <v>na</v>
      </c>
      <c r="AC175" s="21">
        <f t="shared" si="35"/>
        <v>-1.2064730379837478</v>
      </c>
      <c r="AD175" s="21">
        <f t="shared" si="35"/>
        <v>-1.7947532796452448</v>
      </c>
      <c r="AE175" s="21">
        <f t="shared" si="35"/>
        <v>-1.853848814462832</v>
      </c>
      <c r="AF175" s="21">
        <f t="shared" si="35"/>
        <v>-0.67323119037179902</v>
      </c>
      <c r="AG175" s="21">
        <f t="shared" si="35"/>
        <v>-0.93790475558953734</v>
      </c>
      <c r="AH175" s="21" t="str">
        <f t="shared" si="35"/>
        <v>na</v>
      </c>
      <c r="AI175" s="21" t="str">
        <f t="shared" si="35"/>
        <v>na</v>
      </c>
      <c r="AJ175" s="21">
        <f t="shared" si="35"/>
        <v>-0.84129059983370857</v>
      </c>
      <c r="AK175" s="21">
        <f t="shared" si="35"/>
        <v>-4.5219761403352248</v>
      </c>
      <c r="AL175" s="52" t="str">
        <f t="shared" si="36"/>
        <v>na</v>
      </c>
      <c r="AM175" s="21">
        <f t="shared" si="36"/>
        <v>8.4727780816803308E-2</v>
      </c>
      <c r="AN175" s="21">
        <f t="shared" si="36"/>
        <v>0.18749949446516137</v>
      </c>
      <c r="AO175" s="21">
        <f t="shared" si="36"/>
        <v>0.20005030461742557</v>
      </c>
      <c r="AP175" s="21">
        <f t="shared" si="36"/>
        <v>2.6382688306895222E-2</v>
      </c>
      <c r="AQ175" s="21">
        <f t="shared" si="36"/>
        <v>5.120449245901082E-2</v>
      </c>
      <c r="AR175" s="21" t="str">
        <f t="shared" si="36"/>
        <v>na</v>
      </c>
      <c r="AS175" s="21" t="str">
        <f t="shared" si="36"/>
        <v>na</v>
      </c>
      <c r="AT175" s="21">
        <f t="shared" si="36"/>
        <v>4.1198619389317681E-2</v>
      </c>
      <c r="AU175" s="53">
        <f t="shared" si="36"/>
        <v>1.1902744818734834</v>
      </c>
    </row>
    <row r="176" spans="1:47" ht="16.5" x14ac:dyDescent="0.35">
      <c r="A176" s="28" t="s">
        <v>20</v>
      </c>
      <c r="B176" s="48"/>
      <c r="C176">
        <v>1</v>
      </c>
      <c r="E176">
        <v>1</v>
      </c>
      <c r="G176" s="49">
        <v>1</v>
      </c>
      <c r="H176" t="s">
        <v>245</v>
      </c>
      <c r="I176" t="s">
        <v>246</v>
      </c>
      <c r="J176" s="19">
        <v>3</v>
      </c>
      <c r="K176" s="34"/>
      <c r="L176" s="21">
        <v>15.629752180231929</v>
      </c>
      <c r="M176" s="60">
        <v>30.105999999999998</v>
      </c>
      <c r="N176" s="21">
        <v>0.64199017968651373</v>
      </c>
      <c r="O176" s="21">
        <v>1.04624490072563</v>
      </c>
      <c r="P176" s="21">
        <f t="shared" si="33"/>
        <v>4.1074879005342443E-2</v>
      </c>
      <c r="Q176" s="21">
        <f t="shared" si="34"/>
        <v>6.6939314754388191E-2</v>
      </c>
      <c r="R176" s="25">
        <v>0</v>
      </c>
      <c r="S176" s="12">
        <v>0.25</v>
      </c>
      <c r="T176" s="12">
        <v>0</v>
      </c>
      <c r="U176" s="12">
        <v>0.125</v>
      </c>
      <c r="V176" s="12">
        <v>0.05</v>
      </c>
      <c r="W176" s="13">
        <v>0.25</v>
      </c>
      <c r="X176" s="13">
        <v>0</v>
      </c>
      <c r="Y176">
        <v>0</v>
      </c>
      <c r="Z176">
        <v>0.25</v>
      </c>
      <c r="AA176">
        <v>0.25</v>
      </c>
      <c r="AB176" s="52" t="str">
        <f t="shared" si="35"/>
        <v>na</v>
      </c>
      <c r="AC176" s="21">
        <f t="shared" si="35"/>
        <v>-1.5607086297067836</v>
      </c>
      <c r="AD176" s="21" t="str">
        <f t="shared" si="35"/>
        <v>na</v>
      </c>
      <c r="AE176" s="21">
        <f t="shared" si="35"/>
        <v>-1.1990810203844802</v>
      </c>
      <c r="AF176" s="21">
        <f t="shared" si="35"/>
        <v>-0.4354501491210247</v>
      </c>
      <c r="AG176" s="21">
        <f t="shared" si="35"/>
        <v>-1.2132853365193406</v>
      </c>
      <c r="AH176" s="21" t="str">
        <f t="shared" si="35"/>
        <v>na</v>
      </c>
      <c r="AI176" s="21" t="str">
        <f t="shared" si="35"/>
        <v>na</v>
      </c>
      <c r="AJ176" s="21">
        <f t="shared" si="35"/>
        <v>-1.0883040548058669</v>
      </c>
      <c r="AK176" s="21">
        <f t="shared" si="35"/>
        <v>-1.462421240126468</v>
      </c>
      <c r="AL176" s="52" t="str">
        <f t="shared" si="36"/>
        <v>na</v>
      </c>
      <c r="AM176" s="21">
        <f t="shared" si="36"/>
        <v>0.63479028706528651</v>
      </c>
      <c r="AN176" s="21" t="str">
        <f t="shared" si="36"/>
        <v>na</v>
      </c>
      <c r="AO176" s="21">
        <f t="shared" si="36"/>
        <v>0.3746999775969842</v>
      </c>
      <c r="AP176" s="21">
        <f t="shared" si="36"/>
        <v>4.9415534439934891E-2</v>
      </c>
      <c r="AQ176" s="21">
        <f t="shared" si="36"/>
        <v>0.38362995175534587</v>
      </c>
      <c r="AR176" s="21" t="str">
        <f t="shared" si="36"/>
        <v>na</v>
      </c>
      <c r="AS176" s="21" t="str">
        <f t="shared" si="36"/>
        <v>na</v>
      </c>
      <c r="AT176" s="21">
        <f t="shared" si="36"/>
        <v>0.30866479892096804</v>
      </c>
      <c r="AU176" s="53">
        <f t="shared" si="36"/>
        <v>0.55735458956832729</v>
      </c>
    </row>
    <row r="177" spans="1:47" ht="16.5" x14ac:dyDescent="0.35">
      <c r="A177" s="28" t="s">
        <v>68</v>
      </c>
      <c r="B177" s="48"/>
      <c r="D177">
        <v>1</v>
      </c>
      <c r="E177">
        <v>1</v>
      </c>
      <c r="G177" s="49"/>
      <c r="H177" t="s">
        <v>245</v>
      </c>
      <c r="I177" t="s">
        <v>246</v>
      </c>
      <c r="J177" s="19">
        <v>31</v>
      </c>
      <c r="K177" s="34"/>
      <c r="L177" s="21">
        <v>7.0287656201380653</v>
      </c>
      <c r="M177" s="60">
        <v>30.105999999999998</v>
      </c>
      <c r="N177" s="21">
        <v>0.32733700272967226</v>
      </c>
      <c r="O177" s="21">
        <v>1.0583520023910955</v>
      </c>
      <c r="P177" s="21">
        <f t="shared" si="33"/>
        <v>4.657105108069351E-2</v>
      </c>
      <c r="Q177" s="21">
        <f t="shared" si="34"/>
        <v>0.15057437672396115</v>
      </c>
      <c r="R177" s="25">
        <v>1</v>
      </c>
      <c r="S177">
        <v>0.125</v>
      </c>
      <c r="T177">
        <v>0.25</v>
      </c>
      <c r="U177">
        <v>0.25</v>
      </c>
      <c r="V177">
        <v>0.25</v>
      </c>
      <c r="W177">
        <v>1</v>
      </c>
      <c r="X177">
        <v>0</v>
      </c>
      <c r="Y177">
        <v>1</v>
      </c>
      <c r="Z177">
        <v>0</v>
      </c>
      <c r="AA177">
        <v>1</v>
      </c>
      <c r="AB177" s="52">
        <f t="shared" si="35"/>
        <v>-3.0667761523328738</v>
      </c>
      <c r="AC177" s="21">
        <f t="shared" si="35"/>
        <v>-0.7496563927924802</v>
      </c>
      <c r="AD177" s="21">
        <f t="shared" si="35"/>
        <v>-2.2303826562420901</v>
      </c>
      <c r="AE177" s="21">
        <f t="shared" si="35"/>
        <v>-2.3038220851671345</v>
      </c>
      <c r="AF177" s="21">
        <f t="shared" si="35"/>
        <v>-2.0916010959223317</v>
      </c>
      <c r="AG177" s="21">
        <f t="shared" ref="AG177:AK188" si="37">IF(W177&gt;0,(W177/W$190)*LN($P177),"na")</f>
        <v>-4.6622263322730753</v>
      </c>
      <c r="AH177" s="21" t="str">
        <f t="shared" si="37"/>
        <v>na</v>
      </c>
      <c r="AI177" s="21">
        <f t="shared" si="37"/>
        <v>-3.8540328657669831</v>
      </c>
      <c r="AJ177" s="21" t="str">
        <f t="shared" si="37"/>
        <v>na</v>
      </c>
      <c r="AK177" s="21">
        <f t="shared" si="37"/>
        <v>-5.619567474665824</v>
      </c>
      <c r="AL177" s="52">
        <f t="shared" si="36"/>
        <v>10.453700869767358</v>
      </c>
      <c r="AM177" s="21">
        <f t="shared" si="36"/>
        <v>0.62464089147745694</v>
      </c>
      <c r="AN177" s="21">
        <f t="shared" si="36"/>
        <v>5.529230212108355</v>
      </c>
      <c r="AO177" s="21">
        <f t="shared" si="36"/>
        <v>5.8993449096348041</v>
      </c>
      <c r="AP177" s="21">
        <f t="shared" si="36"/>
        <v>4.8625450190956245</v>
      </c>
      <c r="AQ177" s="21">
        <f t="shared" ref="AQ177:AU188" si="38">IF(W177&gt;0,(((W177/W$190)^2)*($Q177^2))/($P177^2),"na")</f>
        <v>24.159760217605736</v>
      </c>
      <c r="AR177" s="21" t="str">
        <f t="shared" si="38"/>
        <v>na</v>
      </c>
      <c r="AS177" s="21">
        <f t="shared" si="38"/>
        <v>16.509607233790629</v>
      </c>
      <c r="AT177" s="21" t="str">
        <f t="shared" si="38"/>
        <v>na</v>
      </c>
      <c r="AU177" s="53">
        <f t="shared" si="38"/>
        <v>35.100369975127222</v>
      </c>
    </row>
    <row r="178" spans="1:47" ht="16.5" x14ac:dyDescent="0.35">
      <c r="A178" s="28" t="s">
        <v>113</v>
      </c>
      <c r="B178" s="48"/>
      <c r="C178">
        <v>1</v>
      </c>
      <c r="D178">
        <v>1</v>
      </c>
      <c r="E178">
        <v>1</v>
      </c>
      <c r="F178">
        <v>1</v>
      </c>
      <c r="G178" s="49"/>
      <c r="H178" t="s">
        <v>245</v>
      </c>
      <c r="I178" t="s">
        <v>246</v>
      </c>
      <c r="J178" s="19">
        <v>9</v>
      </c>
      <c r="K178" s="34"/>
      <c r="L178" s="21">
        <v>1.201788327372775</v>
      </c>
      <c r="M178" s="60">
        <v>30.105999999999998</v>
      </c>
      <c r="N178" s="21">
        <v>1.021919814975752</v>
      </c>
      <c r="O178" s="21">
        <v>1.5902651247817945</v>
      </c>
      <c r="P178" s="21">
        <f t="shared" si="33"/>
        <v>0.85033261823216999</v>
      </c>
      <c r="Q178" s="21">
        <f t="shared" si="34"/>
        <v>1.3232489354080075</v>
      </c>
      <c r="R178" s="23">
        <v>1</v>
      </c>
      <c r="S178">
        <v>0.25</v>
      </c>
      <c r="T178">
        <v>0.25</v>
      </c>
      <c r="U178">
        <v>0.25</v>
      </c>
      <c r="V178">
        <v>0.25</v>
      </c>
      <c r="W178">
        <v>1</v>
      </c>
      <c r="X178">
        <v>0</v>
      </c>
      <c r="Y178">
        <v>1</v>
      </c>
      <c r="Z178">
        <v>0</v>
      </c>
      <c r="AA178">
        <v>1</v>
      </c>
      <c r="AB178" s="52">
        <f t="shared" ref="AB178:AF188" si="39">IF(R178&gt;0,(R178/R$190)*LN($P178),"na")</f>
        <v>-0.16212769047448478</v>
      </c>
      <c r="AC178" s="21">
        <f t="shared" si="39"/>
        <v>-7.9262426454192556E-2</v>
      </c>
      <c r="AD178" s="21">
        <f t="shared" si="39"/>
        <v>-0.11791104761780712</v>
      </c>
      <c r="AE178" s="21">
        <f t="shared" si="39"/>
        <v>-0.12179348455156418</v>
      </c>
      <c r="AF178" s="21">
        <f t="shared" si="39"/>
        <v>-0.11057424416771769</v>
      </c>
      <c r="AG178" s="21">
        <f t="shared" si="37"/>
        <v>-0.24647250082004593</v>
      </c>
      <c r="AH178" s="21" t="str">
        <f t="shared" si="37"/>
        <v>na</v>
      </c>
      <c r="AI178" s="21">
        <f t="shared" si="37"/>
        <v>-0.20374667615184291</v>
      </c>
      <c r="AJ178" s="21" t="str">
        <f t="shared" si="37"/>
        <v>na</v>
      </c>
      <c r="AK178" s="21">
        <f t="shared" si="37"/>
        <v>-0.29708314232196092</v>
      </c>
      <c r="AL178" s="52">
        <f t="shared" ref="AL178:AP188" si="40">IF(R178&gt;0,(((R178/R$190)^2)*($Q178^2))/($P178^2),"na")</f>
        <v>2.4216168463509908</v>
      </c>
      <c r="AM178" s="21">
        <f t="shared" si="40"/>
        <v>0.57879632278216275</v>
      </c>
      <c r="AN178" s="21">
        <f t="shared" si="40"/>
        <v>1.2808551914583755</v>
      </c>
      <c r="AO178" s="21">
        <f t="shared" si="40"/>
        <v>1.3665928644392646</v>
      </c>
      <c r="AP178" s="21">
        <f t="shared" si="40"/>
        <v>1.1264164797786218</v>
      </c>
      <c r="AQ178" s="21">
        <f t="shared" si="38"/>
        <v>5.5966478355962899</v>
      </c>
      <c r="AR178" s="21" t="str">
        <f t="shared" si="38"/>
        <v>na</v>
      </c>
      <c r="AS178" s="21">
        <f t="shared" si="38"/>
        <v>3.8244774268995614</v>
      </c>
      <c r="AT178" s="21" t="str">
        <f t="shared" si="38"/>
        <v>na</v>
      </c>
      <c r="AU178" s="53">
        <f t="shared" si="38"/>
        <v>8.1310579194727062</v>
      </c>
    </row>
    <row r="179" spans="1:47" ht="16.5" x14ac:dyDescent="0.35">
      <c r="A179" s="28" t="s">
        <v>89</v>
      </c>
      <c r="B179" s="48"/>
      <c r="C179">
        <v>1</v>
      </c>
      <c r="E179">
        <v>1</v>
      </c>
      <c r="G179" s="49">
        <v>1</v>
      </c>
      <c r="H179" t="s">
        <v>245</v>
      </c>
      <c r="I179" t="s">
        <v>246</v>
      </c>
      <c r="J179" s="19">
        <v>3</v>
      </c>
      <c r="K179" s="34"/>
      <c r="L179" s="21">
        <v>10.239110013547904</v>
      </c>
      <c r="M179" s="60">
        <v>30.105999999999998</v>
      </c>
      <c r="N179" s="21">
        <v>3.4209306109829551</v>
      </c>
      <c r="O179" s="21">
        <v>2.3893570598908069</v>
      </c>
      <c r="P179" s="21">
        <f t="shared" si="33"/>
        <v>0.33410429289816618</v>
      </c>
      <c r="Q179" s="21">
        <f t="shared" si="34"/>
        <v>0.23335593198328008</v>
      </c>
      <c r="R179" s="25">
        <v>1</v>
      </c>
      <c r="S179" s="3">
        <v>0.25</v>
      </c>
      <c r="T179" s="3">
        <v>0.25</v>
      </c>
      <c r="U179" s="3">
        <v>0.25</v>
      </c>
      <c r="V179" s="3">
        <v>0.15</v>
      </c>
      <c r="W179" s="3">
        <v>1</v>
      </c>
      <c r="X179" s="3">
        <v>0</v>
      </c>
      <c r="Y179" s="3">
        <v>0</v>
      </c>
      <c r="Z179" s="3">
        <v>0</v>
      </c>
      <c r="AA179" s="3">
        <v>0</v>
      </c>
      <c r="AB179" s="52">
        <f t="shared" si="39"/>
        <v>-1.0963020805605026</v>
      </c>
      <c r="AC179" s="21">
        <f t="shared" si="39"/>
        <v>-0.53596990605180128</v>
      </c>
      <c r="AD179" s="21">
        <f t="shared" si="39"/>
        <v>-0.79731060404400189</v>
      </c>
      <c r="AE179" s="21">
        <f t="shared" si="39"/>
        <v>-0.82356351417715801</v>
      </c>
      <c r="AF179" s="21">
        <f t="shared" si="39"/>
        <v>-0.44861962906904529</v>
      </c>
      <c r="AG179" s="21">
        <f t="shared" si="37"/>
        <v>-1.6666388983841796</v>
      </c>
      <c r="AH179" s="21" t="str">
        <f t="shared" si="37"/>
        <v>na</v>
      </c>
      <c r="AI179" s="21" t="str">
        <f t="shared" si="37"/>
        <v>na</v>
      </c>
      <c r="AJ179" s="21" t="str">
        <f t="shared" si="37"/>
        <v>na</v>
      </c>
      <c r="AK179" s="21" t="str">
        <f t="shared" si="37"/>
        <v>na</v>
      </c>
      <c r="AL179" s="52">
        <f t="shared" si="40"/>
        <v>0.48783569970143259</v>
      </c>
      <c r="AM179" s="21">
        <f t="shared" si="40"/>
        <v>0.11659875489160165</v>
      </c>
      <c r="AN179" s="21">
        <f t="shared" si="40"/>
        <v>0.25802879984208005</v>
      </c>
      <c r="AO179" s="21">
        <f t="shared" si="40"/>
        <v>0.27530068897368648</v>
      </c>
      <c r="AP179" s="21">
        <f t="shared" si="40"/>
        <v>8.1690141057029042E-2</v>
      </c>
      <c r="AQ179" s="21">
        <f t="shared" si="38"/>
        <v>1.1274469852547848</v>
      </c>
      <c r="AR179" s="21" t="str">
        <f t="shared" si="38"/>
        <v>na</v>
      </c>
      <c r="AS179" s="21" t="str">
        <f t="shared" si="38"/>
        <v>na</v>
      </c>
      <c r="AT179" s="21" t="str">
        <f t="shared" si="38"/>
        <v>na</v>
      </c>
      <c r="AU179" s="53" t="str">
        <f t="shared" si="38"/>
        <v>na</v>
      </c>
    </row>
    <row r="180" spans="1:47" ht="16.5" x14ac:dyDescent="0.35">
      <c r="A180" s="28" t="s">
        <v>22</v>
      </c>
      <c r="B180" s="48"/>
      <c r="C180">
        <v>1</v>
      </c>
      <c r="E180">
        <v>1</v>
      </c>
      <c r="G180" s="49">
        <v>1</v>
      </c>
      <c r="H180" t="s">
        <v>245</v>
      </c>
      <c r="I180" t="s">
        <v>246</v>
      </c>
      <c r="J180" s="19">
        <v>26</v>
      </c>
      <c r="K180" s="34"/>
      <c r="L180" s="21">
        <v>4.2279928260108504</v>
      </c>
      <c r="M180" s="60">
        <v>30.105999999999998</v>
      </c>
      <c r="N180" s="21">
        <v>0.21258741258741221</v>
      </c>
      <c r="O180" s="21">
        <v>0.49210529410373899</v>
      </c>
      <c r="P180" s="21">
        <f t="shared" si="33"/>
        <v>5.0280930298547917E-2</v>
      </c>
      <c r="Q180" s="21">
        <f t="shared" si="34"/>
        <v>0.11639217812203452</v>
      </c>
      <c r="R180" s="25">
        <v>0</v>
      </c>
      <c r="S180" s="12">
        <v>0.375</v>
      </c>
      <c r="T180" s="12">
        <v>0.25</v>
      </c>
      <c r="U180" s="12">
        <v>0.25</v>
      </c>
      <c r="V180" s="12">
        <v>0.15</v>
      </c>
      <c r="W180" s="13">
        <v>0.25</v>
      </c>
      <c r="X180" s="13">
        <v>0</v>
      </c>
      <c r="Y180">
        <v>0</v>
      </c>
      <c r="Z180">
        <v>1</v>
      </c>
      <c r="AA180">
        <v>0</v>
      </c>
      <c r="AB180" s="52" t="str">
        <f t="shared" si="39"/>
        <v>na</v>
      </c>
      <c r="AC180" s="21">
        <f t="shared" si="39"/>
        <v>-2.1927615549205681</v>
      </c>
      <c r="AD180" s="21">
        <f t="shared" si="39"/>
        <v>-2.1746395585989102</v>
      </c>
      <c r="AE180" s="21">
        <f t="shared" si="39"/>
        <v>-2.246243544064972</v>
      </c>
      <c r="AF180" s="21">
        <f t="shared" si="39"/>
        <v>-1.223595907528749</v>
      </c>
      <c r="AG180" s="21">
        <f t="shared" si="37"/>
        <v>-1.1364262747613998</v>
      </c>
      <c r="AH180" s="21" t="str">
        <f t="shared" si="37"/>
        <v>na</v>
      </c>
      <c r="AI180" s="21" t="str">
        <f t="shared" si="37"/>
        <v>na</v>
      </c>
      <c r="AJ180" s="21">
        <f t="shared" si="37"/>
        <v>-4.0774491723729573</v>
      </c>
      <c r="AK180" s="21" t="str">
        <f t="shared" si="37"/>
        <v>na</v>
      </c>
      <c r="AL180" s="52" t="str">
        <f t="shared" si="40"/>
        <v>na</v>
      </c>
      <c r="AM180" s="21">
        <f t="shared" si="40"/>
        <v>2.8816672737133175</v>
      </c>
      <c r="AN180" s="21">
        <f t="shared" si="40"/>
        <v>2.8342332314371808</v>
      </c>
      <c r="AO180" s="21">
        <f t="shared" si="40"/>
        <v>3.0239506667640041</v>
      </c>
      <c r="AP180" s="21">
        <f t="shared" si="40"/>
        <v>0.89729872249269804</v>
      </c>
      <c r="AQ180" s="21">
        <f t="shared" si="38"/>
        <v>0.77400461553334088</v>
      </c>
      <c r="AR180" s="21" t="str">
        <f t="shared" si="38"/>
        <v>na</v>
      </c>
      <c r="AS180" s="21" t="str">
        <f t="shared" si="38"/>
        <v>na</v>
      </c>
      <c r="AT180" s="21">
        <f t="shared" si="38"/>
        <v>9.9641012042713406</v>
      </c>
      <c r="AU180" s="53" t="str">
        <f t="shared" si="38"/>
        <v>na</v>
      </c>
    </row>
    <row r="181" spans="1:47" ht="16.5" x14ac:dyDescent="0.35">
      <c r="A181" s="1" t="s">
        <v>69</v>
      </c>
      <c r="B181" s="48">
        <v>1</v>
      </c>
      <c r="C181">
        <v>1</v>
      </c>
      <c r="D181">
        <v>1</v>
      </c>
      <c r="E181">
        <v>1</v>
      </c>
      <c r="G181" s="49"/>
      <c r="H181" t="s">
        <v>245</v>
      </c>
      <c r="I181" t="s">
        <v>246</v>
      </c>
      <c r="J181" s="19">
        <v>12</v>
      </c>
      <c r="K181" s="34"/>
      <c r="L181" s="21">
        <v>5.711994643890872</v>
      </c>
      <c r="M181" s="60">
        <v>30.105999999999998</v>
      </c>
      <c r="N181" s="21">
        <v>0.88852265581391954</v>
      </c>
      <c r="O181" s="21">
        <v>0.90219824135072368</v>
      </c>
      <c r="P181" s="21">
        <f t="shared" si="33"/>
        <v>0.15555383210385496</v>
      </c>
      <c r="Q181" s="21">
        <f t="shared" si="34"/>
        <v>0.15794801949186849</v>
      </c>
      <c r="R181" s="25">
        <v>1</v>
      </c>
      <c r="S181">
        <v>0.25</v>
      </c>
      <c r="T181">
        <v>0</v>
      </c>
      <c r="U181">
        <v>0.25</v>
      </c>
      <c r="V181">
        <v>0.05</v>
      </c>
      <c r="W181">
        <v>1</v>
      </c>
      <c r="X181">
        <v>0</v>
      </c>
      <c r="Y181">
        <v>0</v>
      </c>
      <c r="Z181">
        <v>0</v>
      </c>
      <c r="AA181">
        <v>0</v>
      </c>
      <c r="AB181" s="52">
        <f t="shared" si="39"/>
        <v>-1.8607634201087437</v>
      </c>
      <c r="AC181" s="21">
        <f t="shared" si="39"/>
        <v>-0.90970656094205249</v>
      </c>
      <c r="AD181" s="21" t="str">
        <f t="shared" si="39"/>
        <v>na</v>
      </c>
      <c r="AE181" s="21">
        <f t="shared" si="39"/>
        <v>-1.3978417887646173</v>
      </c>
      <c r="AF181" s="21">
        <f t="shared" si="39"/>
        <v>-0.2538153823709004</v>
      </c>
      <c r="AG181" s="21">
        <f t="shared" si="37"/>
        <v>-2.8288012507082576</v>
      </c>
      <c r="AH181" s="21" t="str">
        <f t="shared" si="37"/>
        <v>na</v>
      </c>
      <c r="AI181" s="21" t="str">
        <f t="shared" si="37"/>
        <v>na</v>
      </c>
      <c r="AJ181" s="21" t="str">
        <f t="shared" si="37"/>
        <v>na</v>
      </c>
      <c r="AK181" s="21" t="str">
        <f t="shared" si="37"/>
        <v>na</v>
      </c>
      <c r="AL181" s="52">
        <f t="shared" si="40"/>
        <v>1.0310196447562017</v>
      </c>
      <c r="AM181" s="21">
        <f t="shared" si="40"/>
        <v>0.24642642373432178</v>
      </c>
      <c r="AN181" s="21" t="str">
        <f t="shared" si="40"/>
        <v>na</v>
      </c>
      <c r="AO181" s="21">
        <f t="shared" si="40"/>
        <v>0.58183609506336897</v>
      </c>
      <c r="AP181" s="21">
        <f t="shared" si="40"/>
        <v>1.9183175415695933E-2</v>
      </c>
      <c r="AQ181" s="21">
        <f t="shared" si="38"/>
        <v>2.3828104235304397</v>
      </c>
      <c r="AR181" s="21" t="str">
        <f t="shared" si="38"/>
        <v>na</v>
      </c>
      <c r="AS181" s="21" t="str">
        <f t="shared" si="38"/>
        <v>na</v>
      </c>
      <c r="AT181" s="21" t="str">
        <f t="shared" si="38"/>
        <v>na</v>
      </c>
      <c r="AU181" s="53" t="str">
        <f t="shared" si="38"/>
        <v>na</v>
      </c>
    </row>
    <row r="182" spans="1:47" ht="16.5" x14ac:dyDescent="0.35">
      <c r="A182" s="1" t="s">
        <v>241</v>
      </c>
      <c r="B182" s="48">
        <v>1</v>
      </c>
      <c r="C182">
        <v>1</v>
      </c>
      <c r="D182">
        <v>1</v>
      </c>
      <c r="E182">
        <v>1</v>
      </c>
      <c r="F182">
        <v>1</v>
      </c>
      <c r="G182" s="49">
        <v>1</v>
      </c>
      <c r="H182" t="s">
        <v>245</v>
      </c>
      <c r="I182" t="s">
        <v>246</v>
      </c>
      <c r="J182" s="19">
        <v>3</v>
      </c>
      <c r="K182" s="34"/>
      <c r="L182" s="21">
        <v>27.797689972615679</v>
      </c>
      <c r="M182" s="60">
        <v>30.105999999999998</v>
      </c>
      <c r="N182" s="21">
        <v>2.3360150030307092</v>
      </c>
      <c r="O182" s="21">
        <v>2.6507460403459779</v>
      </c>
      <c r="P182" s="21">
        <f t="shared" si="33"/>
        <v>8.4036299610938392E-2</v>
      </c>
      <c r="Q182" s="21">
        <f t="shared" si="34"/>
        <v>9.535850075877908E-2</v>
      </c>
      <c r="R182" s="25">
        <v>1</v>
      </c>
      <c r="S182">
        <v>1</v>
      </c>
      <c r="T182" s="3">
        <v>0.25</v>
      </c>
      <c r="U182" s="3">
        <v>0.375</v>
      </c>
      <c r="V182" s="3">
        <v>1</v>
      </c>
      <c r="W182" s="3">
        <v>0.05</v>
      </c>
      <c r="X182" s="3">
        <v>0</v>
      </c>
      <c r="Y182" s="3">
        <v>0</v>
      </c>
      <c r="Z182" s="3">
        <v>0</v>
      </c>
      <c r="AA182" s="3">
        <v>0</v>
      </c>
      <c r="AB182" s="52">
        <f t="shared" si="39"/>
        <v>-2.4765064352581985</v>
      </c>
      <c r="AC182" s="21">
        <f t="shared" si="39"/>
        <v>-4.8429459178382546</v>
      </c>
      <c r="AD182" s="21">
        <f t="shared" si="39"/>
        <v>-1.8010955892786897</v>
      </c>
      <c r="AE182" s="21">
        <f t="shared" si="39"/>
        <v>-2.7905999343641161</v>
      </c>
      <c r="AF182" s="21">
        <f t="shared" si="39"/>
        <v>-6.756102586886847</v>
      </c>
      <c r="AG182" s="21">
        <f t="shared" si="37"/>
        <v>-0.18824382577974461</v>
      </c>
      <c r="AH182" s="21" t="str">
        <f t="shared" si="37"/>
        <v>na</v>
      </c>
      <c r="AI182" s="21" t="str">
        <f t="shared" si="37"/>
        <v>na</v>
      </c>
      <c r="AJ182" s="21" t="str">
        <f t="shared" si="37"/>
        <v>na</v>
      </c>
      <c r="AK182" s="21" t="str">
        <f t="shared" si="37"/>
        <v>na</v>
      </c>
      <c r="AL182" s="52">
        <f t="shared" si="40"/>
        <v>1.2876119163797597</v>
      </c>
      <c r="AM182" s="21">
        <f t="shared" si="40"/>
        <v>4.9240823113307943</v>
      </c>
      <c r="AN182" s="21">
        <f t="shared" si="40"/>
        <v>0.68105093097772418</v>
      </c>
      <c r="AO182" s="21">
        <f t="shared" si="40"/>
        <v>1.6349377625208885</v>
      </c>
      <c r="AP182" s="21">
        <f t="shared" si="40"/>
        <v>9.5829348683628961</v>
      </c>
      <c r="AQ182" s="21">
        <f t="shared" si="38"/>
        <v>7.4395650737993386E-3</v>
      </c>
      <c r="AR182" s="21" t="str">
        <f t="shared" si="38"/>
        <v>na</v>
      </c>
      <c r="AS182" s="21" t="str">
        <f t="shared" si="38"/>
        <v>na</v>
      </c>
      <c r="AT182" s="21" t="str">
        <f t="shared" si="38"/>
        <v>na</v>
      </c>
      <c r="AU182" s="53" t="str">
        <f t="shared" si="38"/>
        <v>na</v>
      </c>
    </row>
    <row r="183" spans="1:47" ht="16.5" x14ac:dyDescent="0.35">
      <c r="A183" s="28" t="s">
        <v>23</v>
      </c>
      <c r="B183" s="48">
        <v>1</v>
      </c>
      <c r="C183">
        <v>1</v>
      </c>
      <c r="G183" s="49"/>
      <c r="H183" t="s">
        <v>245</v>
      </c>
      <c r="I183" t="s">
        <v>246</v>
      </c>
      <c r="J183" s="19">
        <v>29</v>
      </c>
      <c r="K183" s="34"/>
      <c r="L183" s="21">
        <v>3.1083057318962437</v>
      </c>
      <c r="M183" s="60">
        <v>30.105999999999998</v>
      </c>
      <c r="N183" s="21">
        <v>0</v>
      </c>
      <c r="O183" s="21">
        <v>0</v>
      </c>
      <c r="P183" s="21">
        <f t="shared" si="33"/>
        <v>0.01</v>
      </c>
      <c r="Q183" s="21">
        <f t="shared" si="34"/>
        <v>0.01</v>
      </c>
      <c r="R183" s="25">
        <v>0</v>
      </c>
      <c r="S183" s="12">
        <v>0.25</v>
      </c>
      <c r="T183" s="12">
        <v>0.25</v>
      </c>
      <c r="U183" s="12">
        <v>0.125</v>
      </c>
      <c r="V183" s="12">
        <v>0.25</v>
      </c>
      <c r="W183" s="13">
        <v>0.25</v>
      </c>
      <c r="X183" s="13">
        <v>0</v>
      </c>
      <c r="Y183">
        <v>0</v>
      </c>
      <c r="Z183">
        <v>0</v>
      </c>
      <c r="AA183">
        <v>0</v>
      </c>
      <c r="AB183" s="52" t="str">
        <f t="shared" si="39"/>
        <v>na</v>
      </c>
      <c r="AC183" s="21">
        <f t="shared" si="39"/>
        <v>-2.2514165353719555</v>
      </c>
      <c r="AD183" s="21">
        <f t="shared" si="39"/>
        <v>-3.3492146807186116</v>
      </c>
      <c r="AE183" s="21">
        <f t="shared" si="39"/>
        <v>-1.7297468503467464</v>
      </c>
      <c r="AF183" s="21">
        <f t="shared" si="39"/>
        <v>-3.1408158044382901</v>
      </c>
      <c r="AG183" s="21">
        <f t="shared" si="37"/>
        <v>-1.7502374349510512</v>
      </c>
      <c r="AH183" s="21" t="str">
        <f t="shared" si="37"/>
        <v>na</v>
      </c>
      <c r="AI183" s="21" t="str">
        <f t="shared" si="37"/>
        <v>na</v>
      </c>
      <c r="AJ183" s="21" t="str">
        <f t="shared" si="37"/>
        <v>na</v>
      </c>
      <c r="AK183" s="21" t="str">
        <f t="shared" si="37"/>
        <v>na</v>
      </c>
      <c r="AL183" s="52" t="str">
        <f t="shared" si="40"/>
        <v>na</v>
      </c>
      <c r="AM183" s="21">
        <f t="shared" si="40"/>
        <v>0.23901234567901236</v>
      </c>
      <c r="AN183" s="21">
        <f t="shared" si="40"/>
        <v>0.52892561983471076</v>
      </c>
      <c r="AO183" s="21">
        <f t="shared" si="40"/>
        <v>0.14108268887566924</v>
      </c>
      <c r="AP183" s="21">
        <f t="shared" si="40"/>
        <v>0.46515057965340822</v>
      </c>
      <c r="AQ183" s="21">
        <f t="shared" si="38"/>
        <v>0.14444501831569651</v>
      </c>
      <c r="AR183" s="21" t="str">
        <f t="shared" si="38"/>
        <v>na</v>
      </c>
      <c r="AS183" s="21" t="str">
        <f t="shared" si="38"/>
        <v>na</v>
      </c>
      <c r="AT183" s="21" t="str">
        <f t="shared" si="38"/>
        <v>na</v>
      </c>
      <c r="AU183" s="53" t="str">
        <f t="shared" si="38"/>
        <v>na</v>
      </c>
    </row>
    <row r="184" spans="1:47" ht="16.5" x14ac:dyDescent="0.35">
      <c r="A184" s="28" t="s">
        <v>90</v>
      </c>
      <c r="B184" s="48"/>
      <c r="E184">
        <v>1</v>
      </c>
      <c r="G184" s="49">
        <v>1</v>
      </c>
      <c r="H184" t="s">
        <v>245</v>
      </c>
      <c r="I184" t="s">
        <v>246</v>
      </c>
      <c r="J184" s="19">
        <v>6</v>
      </c>
      <c r="K184" s="34"/>
      <c r="L184" s="21">
        <v>11.821706113530068</v>
      </c>
      <c r="M184" s="60">
        <v>30.105999999999998</v>
      </c>
      <c r="N184" s="21">
        <v>2.2312057343470917</v>
      </c>
      <c r="O184" s="21">
        <v>2.0166784651921543</v>
      </c>
      <c r="P184" s="21">
        <f t="shared" si="33"/>
        <v>0.18873804786886497</v>
      </c>
      <c r="Q184" s="21">
        <f t="shared" si="34"/>
        <v>0.17059115205748893</v>
      </c>
      <c r="R184" s="23">
        <v>1</v>
      </c>
      <c r="S184" s="3">
        <v>1</v>
      </c>
      <c r="T184" s="3">
        <v>0</v>
      </c>
      <c r="U184" s="3">
        <v>0.25</v>
      </c>
      <c r="V184" s="3">
        <v>0.3</v>
      </c>
      <c r="W184" s="3">
        <v>1</v>
      </c>
      <c r="X184" s="3">
        <v>0</v>
      </c>
      <c r="Y184" s="3">
        <v>0</v>
      </c>
      <c r="Z184" s="3">
        <v>0</v>
      </c>
      <c r="AA184" s="3">
        <v>0</v>
      </c>
      <c r="AB184" s="52">
        <f t="shared" si="39"/>
        <v>-1.66739521540702</v>
      </c>
      <c r="AC184" s="21">
        <f t="shared" si="39"/>
        <v>-3.2606839767959501</v>
      </c>
      <c r="AD184" s="21" t="str">
        <f t="shared" si="39"/>
        <v>na</v>
      </c>
      <c r="AE184" s="21">
        <f t="shared" si="39"/>
        <v>-1.2525798203545417</v>
      </c>
      <c r="AF184" s="21">
        <f t="shared" si="39"/>
        <v>-1.3646352338672154</v>
      </c>
      <c r="AG184" s="21">
        <f t="shared" si="37"/>
        <v>-2.5348357667589441</v>
      </c>
      <c r="AH184" s="21" t="str">
        <f t="shared" si="37"/>
        <v>na</v>
      </c>
      <c r="AI184" s="21" t="str">
        <f t="shared" si="37"/>
        <v>na</v>
      </c>
      <c r="AJ184" s="21" t="str">
        <f t="shared" si="37"/>
        <v>na</v>
      </c>
      <c r="AK184" s="21" t="str">
        <f t="shared" si="37"/>
        <v>na</v>
      </c>
      <c r="AL184" s="52">
        <f t="shared" si="40"/>
        <v>0.81694738448606752</v>
      </c>
      <c r="AM184" s="21">
        <f t="shared" si="40"/>
        <v>3.1241681705975837</v>
      </c>
      <c r="AN184" s="21" t="str">
        <f t="shared" si="40"/>
        <v>na</v>
      </c>
      <c r="AO184" s="21">
        <f t="shared" si="40"/>
        <v>0.4610285346929584</v>
      </c>
      <c r="AP184" s="21">
        <f t="shared" si="40"/>
        <v>0.54720511119364323</v>
      </c>
      <c r="AQ184" s="21">
        <f t="shared" si="38"/>
        <v>1.888063678640806</v>
      </c>
      <c r="AR184" s="21" t="str">
        <f t="shared" si="38"/>
        <v>na</v>
      </c>
      <c r="AS184" s="21" t="str">
        <f t="shared" si="38"/>
        <v>na</v>
      </c>
      <c r="AT184" s="21" t="str">
        <f t="shared" si="38"/>
        <v>na</v>
      </c>
      <c r="AU184" s="53" t="str">
        <f t="shared" si="38"/>
        <v>na</v>
      </c>
    </row>
    <row r="185" spans="1:47" ht="16.5" x14ac:dyDescent="0.35">
      <c r="A185" s="28" t="s">
        <v>24</v>
      </c>
      <c r="B185" s="48">
        <v>1</v>
      </c>
      <c r="C185">
        <v>1</v>
      </c>
      <c r="E185">
        <v>1</v>
      </c>
      <c r="F185">
        <v>1</v>
      </c>
      <c r="G185" s="49">
        <v>1</v>
      </c>
      <c r="H185" t="s">
        <v>245</v>
      </c>
      <c r="I185" t="s">
        <v>246</v>
      </c>
      <c r="J185" s="19">
        <v>11</v>
      </c>
      <c r="K185" s="34"/>
      <c r="L185" s="21">
        <v>18.922291786048774</v>
      </c>
      <c r="M185" s="60">
        <v>30.105999999999998</v>
      </c>
      <c r="N185" s="21">
        <v>1.7898501730962464</v>
      </c>
      <c r="O185" s="21">
        <v>1.8929909048001734</v>
      </c>
      <c r="P185" s="21">
        <f t="shared" si="33"/>
        <v>9.4589502864335165E-2</v>
      </c>
      <c r="Q185" s="21">
        <f t="shared" si="34"/>
        <v>0.10004025549356858</v>
      </c>
      <c r="R185" s="25">
        <v>1</v>
      </c>
      <c r="S185">
        <v>1</v>
      </c>
      <c r="T185">
        <v>0.375</v>
      </c>
      <c r="U185">
        <v>1</v>
      </c>
      <c r="V185">
        <v>0.15</v>
      </c>
      <c r="W185" s="3">
        <v>1</v>
      </c>
      <c r="X185" s="3">
        <v>0</v>
      </c>
      <c r="Y185">
        <v>0.25</v>
      </c>
      <c r="Z185">
        <v>1</v>
      </c>
      <c r="AA185">
        <v>1</v>
      </c>
      <c r="AB185" s="52">
        <f t="shared" si="39"/>
        <v>-2.3582087724603165</v>
      </c>
      <c r="AC185" s="21">
        <f t="shared" si="39"/>
        <v>-4.6116082661446187</v>
      </c>
      <c r="AD185" s="21">
        <f t="shared" si="39"/>
        <v>-2.5725913881385267</v>
      </c>
      <c r="AE185" s="21">
        <f t="shared" si="39"/>
        <v>-7.0861297748075849</v>
      </c>
      <c r="AF185" s="21">
        <f t="shared" si="39"/>
        <v>-0.96500660130794158</v>
      </c>
      <c r="AG185" s="21">
        <f t="shared" si="37"/>
        <v>-3.5850360410551696</v>
      </c>
      <c r="AH185" s="21" t="str">
        <f t="shared" si="37"/>
        <v>na</v>
      </c>
      <c r="AI185" s="21">
        <f t="shared" si="37"/>
        <v>-0.74089317755458217</v>
      </c>
      <c r="AJ185" s="21">
        <f t="shared" si="37"/>
        <v>-3.2157392351731593</v>
      </c>
      <c r="AK185" s="21">
        <f t="shared" si="37"/>
        <v>-4.3211870243965569</v>
      </c>
      <c r="AL185" s="52">
        <f t="shared" si="40"/>
        <v>1.1185713680002449</v>
      </c>
      <c r="AM185" s="21">
        <f t="shared" si="40"/>
        <v>4.2776378636019237</v>
      </c>
      <c r="AN185" s="21">
        <f t="shared" si="40"/>
        <v>1.3311923718350021</v>
      </c>
      <c r="AO185" s="21">
        <f t="shared" si="40"/>
        <v>10.099907602995858</v>
      </c>
      <c r="AP185" s="21">
        <f t="shared" si="40"/>
        <v>0.18730948327524707</v>
      </c>
      <c r="AQ185" s="21">
        <f t="shared" si="38"/>
        <v>2.5851529878113451</v>
      </c>
      <c r="AR185" s="21" t="str">
        <f t="shared" si="38"/>
        <v>na</v>
      </c>
      <c r="AS185" s="21">
        <f t="shared" si="38"/>
        <v>0.11041050305241623</v>
      </c>
      <c r="AT185" s="21">
        <f t="shared" si="38"/>
        <v>2.0799880809921913</v>
      </c>
      <c r="AU185" s="53">
        <f t="shared" si="38"/>
        <v>3.7558247887062928</v>
      </c>
    </row>
    <row r="186" spans="1:47" ht="16.5" x14ac:dyDescent="0.35">
      <c r="A186" s="28" t="s">
        <v>91</v>
      </c>
      <c r="B186" s="48"/>
      <c r="E186">
        <v>1</v>
      </c>
      <c r="G186" s="49">
        <v>1</v>
      </c>
      <c r="H186" t="s">
        <v>245</v>
      </c>
      <c r="I186" t="s">
        <v>246</v>
      </c>
      <c r="J186" s="19">
        <v>39</v>
      </c>
      <c r="K186" s="34"/>
      <c r="L186" s="21">
        <v>1.592031863374769</v>
      </c>
      <c r="M186" s="60">
        <v>30.105999999999998</v>
      </c>
      <c r="N186" s="21">
        <v>0.65109166575135069</v>
      </c>
      <c r="O186" s="21">
        <v>1.0461774673734177</v>
      </c>
      <c r="P186" s="21">
        <f t="shared" si="33"/>
        <v>0.40896899159491368</v>
      </c>
      <c r="Q186" s="21">
        <f t="shared" si="34"/>
        <v>0.65713349804176902</v>
      </c>
      <c r="R186" s="23">
        <v>1</v>
      </c>
      <c r="S186" s="3">
        <v>1</v>
      </c>
      <c r="T186" s="3">
        <v>0.375</v>
      </c>
      <c r="U186" s="3">
        <v>0.375</v>
      </c>
      <c r="V186" s="3">
        <v>0.15</v>
      </c>
      <c r="W186" s="3">
        <v>1</v>
      </c>
      <c r="X186" s="3">
        <v>0</v>
      </c>
      <c r="Y186" s="3">
        <v>0.25</v>
      </c>
      <c r="Z186" s="3">
        <v>1</v>
      </c>
      <c r="AA186" s="3">
        <v>1</v>
      </c>
      <c r="AB186" s="52">
        <f t="shared" si="39"/>
        <v>-0.89411594098481084</v>
      </c>
      <c r="AC186" s="21">
        <f t="shared" si="39"/>
        <v>-1.7484933957036299</v>
      </c>
      <c r="AD186" s="21">
        <f t="shared" si="39"/>
        <v>-0.97539920834706628</v>
      </c>
      <c r="AE186" s="21">
        <f t="shared" si="39"/>
        <v>-1.007516011548738</v>
      </c>
      <c r="AF186" s="21">
        <f t="shared" si="39"/>
        <v>-0.36588269684232289</v>
      </c>
      <c r="AG186" s="21">
        <f t="shared" si="37"/>
        <v>-1.359268064280956</v>
      </c>
      <c r="AH186" s="21" t="str">
        <f t="shared" si="37"/>
        <v>na</v>
      </c>
      <c r="AI186" s="21">
        <f t="shared" si="37"/>
        <v>-0.2809099891216647</v>
      </c>
      <c r="AJ186" s="21">
        <f t="shared" si="37"/>
        <v>-1.2192490104338332</v>
      </c>
      <c r="AK186" s="21">
        <f t="shared" si="37"/>
        <v>-1.6383800482850164</v>
      </c>
      <c r="AL186" s="52">
        <f t="shared" si="40"/>
        <v>2.5818229170236173</v>
      </c>
      <c r="AM186" s="21">
        <f t="shared" si="40"/>
        <v>9.8734008244103162</v>
      </c>
      <c r="AN186" s="21">
        <f t="shared" si="40"/>
        <v>3.0725826450528997</v>
      </c>
      <c r="AO186" s="21">
        <f t="shared" si="40"/>
        <v>3.278254674010642</v>
      </c>
      <c r="AP186" s="21">
        <f t="shared" si="40"/>
        <v>0.43233711350975601</v>
      </c>
      <c r="AQ186" s="21">
        <f t="shared" si="38"/>
        <v>5.9669033365977819</v>
      </c>
      <c r="AR186" s="21" t="str">
        <f t="shared" si="38"/>
        <v>na</v>
      </c>
      <c r="AS186" s="21">
        <f t="shared" si="38"/>
        <v>0.25484325382872836</v>
      </c>
      <c r="AT186" s="21">
        <f t="shared" si="38"/>
        <v>4.8009103828951565</v>
      </c>
      <c r="AU186" s="53">
        <f t="shared" si="38"/>
        <v>8.6689815144679887</v>
      </c>
    </row>
    <row r="187" spans="1:47" ht="16.5" x14ac:dyDescent="0.35">
      <c r="A187" s="28" t="s">
        <v>25</v>
      </c>
      <c r="B187" s="48">
        <v>1</v>
      </c>
      <c r="C187">
        <v>1</v>
      </c>
      <c r="E187">
        <v>1</v>
      </c>
      <c r="G187" s="49"/>
      <c r="H187" t="s">
        <v>245</v>
      </c>
      <c r="I187" t="s">
        <v>246</v>
      </c>
      <c r="J187" s="19">
        <v>11</v>
      </c>
      <c r="K187" s="34"/>
      <c r="L187" s="21">
        <v>12.945087978490688</v>
      </c>
      <c r="M187" s="60">
        <v>30.105999999999998</v>
      </c>
      <c r="N187" s="21">
        <v>0</v>
      </c>
      <c r="O187" s="21">
        <v>0</v>
      </c>
      <c r="P187" s="21">
        <f t="shared" si="33"/>
        <v>0.01</v>
      </c>
      <c r="Q187" s="21">
        <f t="shared" si="34"/>
        <v>0.01</v>
      </c>
      <c r="R187" s="25">
        <v>0</v>
      </c>
      <c r="S187" s="12">
        <v>0.25</v>
      </c>
      <c r="T187" s="12">
        <v>0.25</v>
      </c>
      <c r="U187" s="12">
        <v>0.125</v>
      </c>
      <c r="V187" s="12">
        <v>0.05</v>
      </c>
      <c r="W187" s="13">
        <v>0.25</v>
      </c>
      <c r="X187" s="13">
        <v>0</v>
      </c>
      <c r="Y187">
        <v>0.125</v>
      </c>
      <c r="Z187">
        <v>0</v>
      </c>
      <c r="AA187">
        <v>0.125</v>
      </c>
      <c r="AB187" s="52" t="str">
        <f t="shared" si="39"/>
        <v>na</v>
      </c>
      <c r="AC187" s="21">
        <f t="shared" si="39"/>
        <v>-2.2514165353719555</v>
      </c>
      <c r="AD187" s="21">
        <f t="shared" si="39"/>
        <v>-3.3492146807186116</v>
      </c>
      <c r="AE187" s="21">
        <f t="shared" si="39"/>
        <v>-1.7297468503467464</v>
      </c>
      <c r="AF187" s="21">
        <f t="shared" si="39"/>
        <v>-0.62816316088765811</v>
      </c>
      <c r="AG187" s="21">
        <f t="shared" si="37"/>
        <v>-1.7502374349510512</v>
      </c>
      <c r="AH187" s="21" t="str">
        <f t="shared" si="37"/>
        <v>na</v>
      </c>
      <c r="AI187" s="21">
        <f t="shared" si="37"/>
        <v>-0.7234175387950641</v>
      </c>
      <c r="AJ187" s="21" t="str">
        <f t="shared" si="37"/>
        <v>na</v>
      </c>
      <c r="AK187" s="21">
        <f t="shared" si="37"/>
        <v>-1.0548155174609593</v>
      </c>
      <c r="AL187" s="52" t="str">
        <f t="shared" si="40"/>
        <v>na</v>
      </c>
      <c r="AM187" s="21">
        <f t="shared" si="40"/>
        <v>0.23901234567901236</v>
      </c>
      <c r="AN187" s="21">
        <f t="shared" si="40"/>
        <v>0.52892561983471076</v>
      </c>
      <c r="AO187" s="21">
        <f t="shared" si="40"/>
        <v>0.14108268887566924</v>
      </c>
      <c r="AP187" s="21">
        <f t="shared" si="40"/>
        <v>1.8606023186136331E-2</v>
      </c>
      <c r="AQ187" s="21">
        <f t="shared" si="38"/>
        <v>0.14444501831569651</v>
      </c>
      <c r="AR187" s="21" t="str">
        <f t="shared" si="38"/>
        <v>na</v>
      </c>
      <c r="AS187" s="21">
        <f t="shared" si="38"/>
        <v>2.4676678263677865E-2</v>
      </c>
      <c r="AT187" s="21" t="str">
        <f t="shared" si="38"/>
        <v>na</v>
      </c>
      <c r="AU187" s="53">
        <f t="shared" si="38"/>
        <v>5.2464030460971874E-2</v>
      </c>
    </row>
    <row r="188" spans="1:47" ht="16.5" x14ac:dyDescent="0.35">
      <c r="A188" s="28" t="s">
        <v>70</v>
      </c>
      <c r="B188" s="48">
        <v>1</v>
      </c>
      <c r="C188">
        <v>1</v>
      </c>
      <c r="D188">
        <v>1</v>
      </c>
      <c r="E188">
        <v>1</v>
      </c>
      <c r="G188" s="49"/>
      <c r="H188" t="s">
        <v>245</v>
      </c>
      <c r="I188" t="s">
        <v>246</v>
      </c>
      <c r="J188" s="19">
        <v>2</v>
      </c>
      <c r="K188" s="34"/>
      <c r="L188" s="21">
        <v>31.728166794372619</v>
      </c>
      <c r="M188" s="60">
        <v>30.105999999999998</v>
      </c>
      <c r="N188" s="21">
        <v>124.80908757072996</v>
      </c>
      <c r="O188" s="21">
        <v>122.41486908567873</v>
      </c>
      <c r="P188" s="21">
        <f t="shared" si="33"/>
        <v>3.9336999322906481</v>
      </c>
      <c r="Q188" s="21">
        <f t="shared" si="34"/>
        <v>3.858239585004656</v>
      </c>
      <c r="R188" s="25">
        <v>0</v>
      </c>
      <c r="S188" s="12">
        <v>0</v>
      </c>
      <c r="T188" s="13">
        <v>0.25</v>
      </c>
      <c r="U188" s="12">
        <v>0.125</v>
      </c>
      <c r="V188" s="12">
        <v>0.05</v>
      </c>
      <c r="W188" s="12">
        <v>0.25</v>
      </c>
      <c r="X188" s="12">
        <v>0</v>
      </c>
      <c r="Y188">
        <v>0.25</v>
      </c>
      <c r="Z188">
        <v>0</v>
      </c>
      <c r="AA188" s="3">
        <v>0.25</v>
      </c>
      <c r="AB188" s="52" t="str">
        <f t="shared" si="39"/>
        <v>na</v>
      </c>
      <c r="AC188" s="21" t="str">
        <f t="shared" si="39"/>
        <v>na</v>
      </c>
      <c r="AD188" s="21">
        <f t="shared" si="39"/>
        <v>0.9960585029709883</v>
      </c>
      <c r="AE188" s="21">
        <f t="shared" si="39"/>
        <v>0.5144277756197726</v>
      </c>
      <c r="AF188" s="21">
        <f t="shared" si="39"/>
        <v>0.18681610983534702</v>
      </c>
      <c r="AG188" s="21">
        <f t="shared" si="37"/>
        <v>0.52052168806541643</v>
      </c>
      <c r="AH188" s="21" t="str">
        <f t="shared" si="37"/>
        <v>na</v>
      </c>
      <c r="AI188" s="21">
        <f t="shared" si="37"/>
        <v>0.43028964065126024</v>
      </c>
      <c r="AJ188" s="21" t="str">
        <f t="shared" si="37"/>
        <v>na</v>
      </c>
      <c r="AK188" s="21">
        <f t="shared" si="37"/>
        <v>0.62740556541887671</v>
      </c>
      <c r="AL188" s="52" t="str">
        <f t="shared" si="40"/>
        <v>na</v>
      </c>
      <c r="AM188" s="21" t="str">
        <f t="shared" si="40"/>
        <v>na</v>
      </c>
      <c r="AN188" s="21">
        <f t="shared" si="40"/>
        <v>0.50882744964613036</v>
      </c>
      <c r="AO188" s="21">
        <f t="shared" si="40"/>
        <v>0.13572181433045091</v>
      </c>
      <c r="AP188" s="21">
        <f t="shared" si="40"/>
        <v>1.7899029600451262E-2</v>
      </c>
      <c r="AQ188" s="21">
        <f t="shared" si="38"/>
        <v>0.13895638163005308</v>
      </c>
      <c r="AR188" s="21" t="str">
        <f t="shared" si="38"/>
        <v>na</v>
      </c>
      <c r="AS188" s="21">
        <f t="shared" si="38"/>
        <v>9.4956045204005149E-2</v>
      </c>
      <c r="AT188" s="21" t="str">
        <f t="shared" si="38"/>
        <v>na</v>
      </c>
      <c r="AU188" s="53">
        <f t="shared" si="38"/>
        <v>0.20188198730819995</v>
      </c>
    </row>
    <row r="189" spans="1:47" x14ac:dyDescent="0.35">
      <c r="B189" s="48"/>
      <c r="G189" s="49"/>
      <c r="N189" s="21"/>
      <c r="O189" s="21"/>
      <c r="AK189"/>
      <c r="AL189" s="48"/>
      <c r="AU189" s="49"/>
    </row>
    <row r="190" spans="1:47" x14ac:dyDescent="0.35">
      <c r="A190" t="s">
        <v>3945</v>
      </c>
      <c r="M190" s="61">
        <f>AVERAGE(M112:M188)</f>
        <v>30.106000000000019</v>
      </c>
      <c r="N190" s="21"/>
      <c r="O190" s="21"/>
      <c r="R190" s="21">
        <f t="shared" ref="R190:AA190" si="41">SUM(R112:R188)/R191</f>
        <v>1</v>
      </c>
      <c r="S190" s="21">
        <f t="shared" si="41"/>
        <v>0.51136363636363635</v>
      </c>
      <c r="T190" s="21">
        <f t="shared" si="41"/>
        <v>0.34375</v>
      </c>
      <c r="U190" s="21">
        <f t="shared" si="41"/>
        <v>0.33279220779220781</v>
      </c>
      <c r="V190" s="21">
        <f t="shared" si="41"/>
        <v>0.36655844155844158</v>
      </c>
      <c r="W190" s="21">
        <f t="shared" si="41"/>
        <v>0.65779220779220782</v>
      </c>
      <c r="X190" s="21">
        <f t="shared" si="41"/>
        <v>0.5178571428571429</v>
      </c>
      <c r="Y190" s="21">
        <f t="shared" si="41"/>
        <v>0.79573170731707321</v>
      </c>
      <c r="Z190" s="21">
        <f t="shared" si="41"/>
        <v>0.73333333333333328</v>
      </c>
      <c r="AA190" s="21">
        <f t="shared" si="41"/>
        <v>0.54573170731707321</v>
      </c>
      <c r="AB190" s="52">
        <f>(1/R191)*(SUM(AB112:AB188))</f>
        <v>-2.6779247226383198</v>
      </c>
      <c r="AC190" s="21">
        <f t="shared" ref="AC190:AK190" si="42">(1/S191)*(SUM(AC112:AC188))</f>
        <v>-2.7373436882546187</v>
      </c>
      <c r="AD190" s="21">
        <f t="shared" si="42"/>
        <v>-2.6385291960136228</v>
      </c>
      <c r="AE190" s="21">
        <f t="shared" si="42"/>
        <v>-2.872143369902552</v>
      </c>
      <c r="AF190" s="21">
        <f t="shared" si="42"/>
        <v>-2.732532947683143</v>
      </c>
      <c r="AG190" s="21">
        <f t="shared" si="42"/>
        <v>-2.4361774371214233</v>
      </c>
      <c r="AH190" s="21">
        <f t="shared" si="42"/>
        <v>-2.9117361542451654</v>
      </c>
      <c r="AI190" s="21">
        <f t="shared" si="42"/>
        <v>-2.6508231717303543</v>
      </c>
      <c r="AJ190" s="21">
        <f t="shared" si="42"/>
        <v>-2.9735775552890975</v>
      </c>
      <c r="AK190" s="53">
        <f t="shared" si="42"/>
        <v>-2.2523105111896431</v>
      </c>
      <c r="AL190" s="21">
        <f>SUM(AL112:AL188)</f>
        <v>292.99639785693199</v>
      </c>
      <c r="AM190" s="21">
        <f t="shared" ref="AM190:AU190" si="43">SUM(AM112:AM188)</f>
        <v>314.04821201422976</v>
      </c>
      <c r="AN190" s="21">
        <f t="shared" si="43"/>
        <v>227.88934121602637</v>
      </c>
      <c r="AO190" s="21">
        <f t="shared" si="43"/>
        <v>542.05748788083167</v>
      </c>
      <c r="AP190" s="21">
        <f t="shared" si="43"/>
        <v>379.16629532157441</v>
      </c>
      <c r="AQ190" s="21">
        <f t="shared" si="43"/>
        <v>262.17829530620133</v>
      </c>
      <c r="AR190" s="21">
        <f t="shared" si="43"/>
        <v>131.85760558807212</v>
      </c>
      <c r="AS190" s="21">
        <f t="shared" si="43"/>
        <v>319.33189710009373</v>
      </c>
      <c r="AT190" s="21">
        <f t="shared" si="43"/>
        <v>29.396946152297033</v>
      </c>
      <c r="AU190" s="21">
        <f t="shared" si="43"/>
        <v>142.79366245482083</v>
      </c>
    </row>
    <row r="191" spans="1:47" x14ac:dyDescent="0.35">
      <c r="A191" t="s">
        <v>3225</v>
      </c>
      <c r="N191" s="21"/>
      <c r="O191" s="21"/>
      <c r="R191">
        <f t="shared" ref="R191:AA191" si="44">COUNTIF(R112:R188,"&gt;0")</f>
        <v>65</v>
      </c>
      <c r="S191">
        <f t="shared" si="44"/>
        <v>66</v>
      </c>
      <c r="T191">
        <f t="shared" si="44"/>
        <v>52</v>
      </c>
      <c r="U191">
        <f t="shared" si="44"/>
        <v>77</v>
      </c>
      <c r="V191">
        <f t="shared" si="44"/>
        <v>77</v>
      </c>
      <c r="W191">
        <f t="shared" si="44"/>
        <v>77</v>
      </c>
      <c r="X191">
        <f t="shared" si="44"/>
        <v>14</v>
      </c>
      <c r="Y191">
        <f t="shared" si="44"/>
        <v>41</v>
      </c>
      <c r="Z191">
        <f t="shared" si="44"/>
        <v>15</v>
      </c>
      <c r="AA191">
        <f t="shared" si="44"/>
        <v>41</v>
      </c>
      <c r="AL191" s="21">
        <f>AL190*AB192^2</f>
        <v>1.383077197035822</v>
      </c>
      <c r="AM191" s="21">
        <f t="shared" ref="AM191:AU191" si="45">AM190*AC192^2</f>
        <v>1.3163452401788927</v>
      </c>
      <c r="AN191" s="21">
        <f t="shared" si="45"/>
        <v>1.163929491969466</v>
      </c>
      <c r="AO191" s="21">
        <f t="shared" si="45"/>
        <v>1.73513517705431</v>
      </c>
      <c r="AP191" s="21">
        <f t="shared" si="45"/>
        <v>1.6046553325060087</v>
      </c>
      <c r="AQ191" s="21">
        <f t="shared" si="45"/>
        <v>2.0070578921350286</v>
      </c>
      <c r="AR191" s="21">
        <f t="shared" si="45"/>
        <v>0.38994494608265812</v>
      </c>
      <c r="AS191" s="21">
        <f t="shared" si="45"/>
        <v>1.591353080286565</v>
      </c>
      <c r="AT191" s="21">
        <f t="shared" si="45"/>
        <v>7.6821992895272459E-2</v>
      </c>
      <c r="AU191" s="21">
        <f t="shared" si="45"/>
        <v>1.5789809111096829</v>
      </c>
    </row>
    <row r="192" spans="1:47" ht="24" x14ac:dyDescent="0.65">
      <c r="A192" s="54" t="s">
        <v>3946</v>
      </c>
      <c r="N192" s="21"/>
      <c r="O192" s="21"/>
      <c r="R192" s="78">
        <f>IF(R112&gt;0,$M112,0)+IF(R113&gt;0,$M113,0)+IF(R114&gt;0,$M114,0)+IF(R115&gt;0,$M115,0)+IF(R116&gt;0,$M116,0)+IF(R117&gt;0,$M117,0)+IF(R118&gt;0,$M118,0)+IF(R119&gt;0,$M119,0)+IF(R120&gt;0,$M120,0)+IF(R121&gt;0,$M121,0)+IF(R122&gt;0,$M122,0)+IF(R123&gt;0,$M123,0)+IF(R124&gt;0,$M124,0)+IF(R125&gt;0,$M125,0)+IF(R126&gt;0,$M126,0)+IF(R127&gt;0,$M127,0)+IF(R128&gt;0,$M128,0)+IF(R129&gt;0,$M129,0)+IF(R130&gt;0,$M130,0)+IF(R131&gt;0,$M131,0)*IF(R132&gt;0,$M132,0)+IF(R133&gt;0,$M133,0)+IF(R134&gt;0,$M134,0)+IF(R135&gt;0,$M135,0)+IF(R136&gt;0,$M136,0)+IF(R137&gt;0,$M137,0)+IF(R138&gt;0,$M138,0)+IF(R139&gt;0,$M139,0)+IF(R140&gt;0,$M140,0)+IF(R141&gt;0,$M141,0)+IF(R142&gt;0,$M142,0)+IF(R143&gt;0,$M143,0)+IF(R144&gt;0,$M144,0)+IF(R145&gt;0,$M145,0)+IF(R146&gt;0,$M146,0)+IF(R147&gt;0,$M147,0)+IF(R148&gt;0,$M148,0)+IF(R149&gt;0,$M149,0)+IF(R150&gt;0,$M150,0)+IF(R151&gt;0,$M151,0)+IF(R152&gt;0,$M152,0)+IF(R153&gt;0,$M153,0)+IF(R154&gt;0,$M154,0)*IF(R155&gt;0,$M155,0)+IF(R156&gt;0,$M156,0)+IF(R157&gt;0,$M157,0)+IF(R158&gt;0,$M158,0)+IF(R159&gt;0,$M159,0)+IF(R160&gt;0,$M160,0)+IF(R161&gt;0,$M161,0)+IF(R162&gt;0,$M162,0)+IF(R163&gt;0,$M163,0)+IF(R164&gt;0,$M164,0)+IF(R165&gt;0,$M165,0)+IF(R166&gt;0,$M166,0)+IF(R167&gt;0,$M167,0)+IF(R168&gt;0,$M168,0)+IF(R169&gt;0,$M169,0)+IF(R170&gt;0,$M170,0)+IF(R171&gt;0,$M171,0)+IF(R172&gt;0,$M172,0)+IF(R173&gt;0,$M173,0)+IF(R174&gt;0,$M174,0)+IF(R175&gt;0,$M175,0)+IF(R176&gt;0,$M176,0)+IF(R177&gt;0,$M177,0)+IF(R178&gt;0,$M178,0)+IF(R179&gt;0,$M179,0)+IF(R180&gt;0,$M180,0)+IF(R181&gt;0,$M181,0)+IF(R182&gt;0,$M182,0)+IF(R183&gt;0,$M183,0)+IF(R184&gt;0,$M184,0)+IF(R185&gt;0,$M185,0)+IF(R186&gt;0,$M186,0)+IF(R187&gt;0,$M187,0)+IF(R188&gt;0,$M188,0)</f>
        <v>3649.2084720000053</v>
      </c>
      <c r="S192" s="61">
        <f t="shared" ref="S192:AA192" si="46">IF(S112&gt;0,$M112,0)+IF(S113&gt;0,$M113,0)+IF(S114&gt;0,$M114,0)+IF(S115&gt;0,$M115,0)+IF(S116&gt;0,$M116,0)+IF(S117&gt;0,$M117,0)+IF(S118&gt;0,$M118,0)+IF(S119&gt;0,$M119,0)+IF(S120&gt;0,$M120,0)+IF(S121&gt;0,$M121,0)+IF(S122&gt;0,$M122,0)+IF(S123&gt;0,$M123,0)+IF(S124&gt;0,$M124,0)+IF(S125&gt;0,$M125,0)+IF(S126&gt;0,$M126,0)+IF(S127&gt;0,$M127,0)+IF(S128&gt;0,$M128,0)+IF(S129&gt;0,$M129,0)+IF(S130&gt;0,$M130,0)+IF(S131&gt;0,$M131,0)*IF(S132&gt;0,$M132,0)+IF(S133&gt;0,$M133,0)+IF(S134&gt;0,$M134,0)+IF(S135&gt;0,$M135,0)+IF(S136&gt;0,$M136,0)+IF(S137&gt;0,$M137,0)+IF(S138&gt;0,$M138,0)+IF(S139&gt;0,$M139,0)+IF(S140&gt;0,$M140,0)+IF(S141&gt;0,$M141,0)+IF(S142&gt;0,$M142,0)+IF(S143&gt;0,$M143,0)+IF(S144&gt;0,$M144,0)+IF(S145&gt;0,$M145,0)+IF(S146&gt;0,$M146,0)+IF(S147&gt;0,$M147,0)+IF(S148&gt;0,$M148,0)+IF(S149&gt;0,$M149,0)+IF(S150&gt;0,$M150,0)+IF(S151&gt;0,$M151,0)+IF(S152&gt;0,$M152,0)+IF(S153&gt;0,$M153,0)+IF(S154&gt;0,$M154,0)*IF(S155&gt;0,$M155,0)+IF(S156&gt;0,$M156,0)+IF(S157&gt;0,$M157,0)+IF(S158&gt;0,$M158,0)+IF(S159&gt;0,$M159,0)+IF(S160&gt;0,$M160,0)+IF(S161&gt;0,$M161,0)+IF(S162&gt;0,$M162,0)+IF(S163&gt;0,$M163,0)+IF(S164&gt;0,$M164,0)+IF(S165&gt;0,$M165,0)+IF(S166&gt;0,$M166,0)+IF(S167&gt;0,$M167,0)+IF(S168&gt;0,$M168,0)+IF(S169&gt;0,$M169,0)+IF(S170&gt;0,$M170,0)+IF(S171&gt;0,$M171,0)+IF(S172&gt;0,$M172,0)+IF(S173&gt;0,$M173,0)+IF(S174&gt;0,$M174,0)+IF(S175&gt;0,$M175,0)+IF(S176&gt;0,$M176,0)+IF(S177&gt;0,$M177,0)+IF(S178&gt;0,$M178,0)+IF(S179&gt;0,$M179,0)+IF(S180&gt;0,$M180,0)+IF(S181&gt;0,$M181,0)+IF(S182&gt;0,$M182,0)+IF(S183&gt;0,$M183,0)+IF(S184&gt;0,$M184,0)+IF(S185&gt;0,$M185,0)+IF(S186&gt;0,$M186,0)+IF(S187&gt;0,$M187,0)+IF(S188&gt;0,$M188,0)</f>
        <v>2803.0492360000053</v>
      </c>
      <c r="T192" s="61">
        <f t="shared" si="46"/>
        <v>2381.5652360000022</v>
      </c>
      <c r="U192" s="61">
        <f t="shared" si="46"/>
        <v>4010.4804720000075</v>
      </c>
      <c r="V192" s="61">
        <f t="shared" si="46"/>
        <v>4010.4804720000075</v>
      </c>
      <c r="W192" s="61">
        <f t="shared" si="46"/>
        <v>4010.4804720000075</v>
      </c>
      <c r="X192" s="61">
        <f t="shared" si="46"/>
        <v>391.37799999999999</v>
      </c>
      <c r="Y192" s="61">
        <f t="shared" si="46"/>
        <v>1204.24</v>
      </c>
      <c r="Z192" s="61">
        <f t="shared" si="46"/>
        <v>421.48399999999998</v>
      </c>
      <c r="AA192" s="61">
        <f t="shared" si="46"/>
        <v>1204.24</v>
      </c>
      <c r="AB192" s="75">
        <f>EXP(AB190)</f>
        <v>6.870558946120392E-2</v>
      </c>
      <c r="AC192" s="120">
        <f t="shared" ref="AC192:AK192" si="47">EXP(AC190)</f>
        <v>6.4742093869792683E-2</v>
      </c>
      <c r="AD192" s="120">
        <f t="shared" si="47"/>
        <v>7.1466305220624374E-2</v>
      </c>
      <c r="AE192" s="120">
        <f t="shared" si="47"/>
        <v>5.6577529952522319E-2</v>
      </c>
      <c r="AF192" s="120">
        <f t="shared" si="47"/>
        <v>6.5054301660673178E-2</v>
      </c>
      <c r="AG192" s="120">
        <f t="shared" si="47"/>
        <v>8.7494666906031887E-2</v>
      </c>
      <c r="AH192" s="120">
        <f t="shared" si="47"/>
        <v>5.438123365325833E-2</v>
      </c>
      <c r="AI192" s="120">
        <f t="shared" si="47"/>
        <v>7.0593078909600468E-2</v>
      </c>
      <c r="AJ192" s="120">
        <f t="shared" si="47"/>
        <v>5.1120097824540217E-2</v>
      </c>
      <c r="AK192" s="76">
        <f t="shared" si="47"/>
        <v>0.10515597959245909</v>
      </c>
      <c r="AL192" s="21">
        <f t="shared" ref="AL192:AU192" si="48">SQRT(AL191)</f>
        <v>1.1760430251635448</v>
      </c>
      <c r="AM192" s="21">
        <f t="shared" si="48"/>
        <v>1.1473208967760034</v>
      </c>
      <c r="AN192" s="21">
        <f t="shared" si="48"/>
        <v>1.0788556400044753</v>
      </c>
      <c r="AO192" s="21">
        <f t="shared" si="48"/>
        <v>1.3172452987406369</v>
      </c>
      <c r="AP192" s="21">
        <f t="shared" si="48"/>
        <v>1.2667499092188674</v>
      </c>
      <c r="AQ192" s="21">
        <f t="shared" si="48"/>
        <v>1.4167067064622192</v>
      </c>
      <c r="AR192" s="21">
        <f t="shared" si="48"/>
        <v>0.62445571987344151</v>
      </c>
      <c r="AS192" s="21">
        <f t="shared" si="48"/>
        <v>1.2614884384276239</v>
      </c>
      <c r="AT192" s="21">
        <f t="shared" si="48"/>
        <v>0.27716780638319533</v>
      </c>
      <c r="AU192" s="21">
        <f t="shared" si="48"/>
        <v>1.2565750718161184</v>
      </c>
    </row>
    <row r="193" spans="1:38" ht="16.5" x14ac:dyDescent="0.45">
      <c r="A193" s="51" t="s">
        <v>3226</v>
      </c>
      <c r="N193" s="21"/>
      <c r="O193" s="21"/>
    </row>
    <row r="194" spans="1:38" x14ac:dyDescent="0.35">
      <c r="A194" s="51" t="s">
        <v>3947</v>
      </c>
      <c r="N194" s="21"/>
      <c r="O194" s="21"/>
      <c r="Z194" t="s">
        <v>3227</v>
      </c>
      <c r="AB194" s="52">
        <f>SQRT(((R192-1)*(AL192^2))/(R192-1))</f>
        <v>1.1760430251635448</v>
      </c>
      <c r="AC194" s="21">
        <f t="shared" ref="AC194:AK194" si="49">SQRT(((S192-1)*(AM192^2))/(S192-1))</f>
        <v>1.1473208967760034</v>
      </c>
      <c r="AD194" s="21">
        <f t="shared" si="49"/>
        <v>1.0788556400044753</v>
      </c>
      <c r="AE194" s="21">
        <f t="shared" si="49"/>
        <v>1.3172452987406369</v>
      </c>
      <c r="AF194" s="21">
        <f t="shared" si="49"/>
        <v>1.2667499092188674</v>
      </c>
      <c r="AG194" s="21">
        <f t="shared" si="49"/>
        <v>1.4167067064622192</v>
      </c>
      <c r="AH194" s="21">
        <f t="shared" si="49"/>
        <v>0.62445571987344151</v>
      </c>
      <c r="AI194" s="21">
        <f t="shared" si="49"/>
        <v>1.2614884384276239</v>
      </c>
      <c r="AJ194" s="21">
        <f t="shared" si="49"/>
        <v>0.27716780638319533</v>
      </c>
      <c r="AK194" s="53">
        <f t="shared" si="49"/>
        <v>1.2565750718161184</v>
      </c>
    </row>
    <row r="195" spans="1:38" x14ac:dyDescent="0.35">
      <c r="A195" s="51"/>
      <c r="N195" s="21"/>
      <c r="O195" s="21"/>
      <c r="Z195" t="s">
        <v>3228</v>
      </c>
      <c r="AB195" s="52">
        <f t="shared" ref="AB195:AK195" si="50">(1-AB192)/(SQRT((2*(AB194^2)/R192)))</f>
        <v>33.825803779933551</v>
      </c>
      <c r="AC195" s="21">
        <f t="shared" si="50"/>
        <v>30.517352191011017</v>
      </c>
      <c r="AD195" s="21">
        <f t="shared" si="50"/>
        <v>29.699598283505662</v>
      </c>
      <c r="AE195" s="21">
        <f t="shared" si="50"/>
        <v>32.071757818901929</v>
      </c>
      <c r="AF195" s="21">
        <f t="shared" si="50"/>
        <v>33.050551525785053</v>
      </c>
      <c r="AG195" s="21">
        <f t="shared" si="50"/>
        <v>28.84288289766593</v>
      </c>
      <c r="AH195" s="21">
        <f t="shared" si="50"/>
        <v>21.183496307925626</v>
      </c>
      <c r="AI195" s="21">
        <f t="shared" si="50"/>
        <v>18.078573289252727</v>
      </c>
      <c r="AJ195" s="21">
        <f t="shared" si="50"/>
        <v>49.698583659051387</v>
      </c>
      <c r="AK195" s="53">
        <f t="shared" si="50"/>
        <v>17.474325733492602</v>
      </c>
    </row>
    <row r="196" spans="1:38" x14ac:dyDescent="0.35">
      <c r="A196" s="51"/>
      <c r="N196" s="21"/>
      <c r="O196" s="21"/>
      <c r="Z196" t="s">
        <v>3229</v>
      </c>
      <c r="AB196" s="52">
        <f t="shared" ref="AB196:AK196" si="51">TINV(0.05,2*R192-2)</f>
        <v>1.9602891843939307</v>
      </c>
      <c r="AC196" s="21">
        <f t="shared" si="51"/>
        <v>1.9603873919222219</v>
      </c>
      <c r="AD196" s="21">
        <f t="shared" si="51"/>
        <v>1.9604623807132202</v>
      </c>
      <c r="AE196" s="21">
        <f t="shared" si="51"/>
        <v>1.9602598966485867</v>
      </c>
      <c r="AF196" s="21">
        <f t="shared" si="51"/>
        <v>1.9602598966485867</v>
      </c>
      <c r="AG196" s="21">
        <f t="shared" si="51"/>
        <v>1.9602598966485867</v>
      </c>
      <c r="AH196" s="21">
        <f t="shared" si="51"/>
        <v>1.9630100025176578</v>
      </c>
      <c r="AI196" s="21">
        <f t="shared" si="51"/>
        <v>1.9609504536921969</v>
      </c>
      <c r="AJ196" s="21">
        <f t="shared" si="51"/>
        <v>1.9627921214122339</v>
      </c>
      <c r="AK196" s="53">
        <f t="shared" si="51"/>
        <v>1.9609504536921969</v>
      </c>
    </row>
    <row r="197" spans="1:38" x14ac:dyDescent="0.35">
      <c r="A197" s="51"/>
      <c r="N197" s="21"/>
      <c r="O197" s="21"/>
      <c r="Z197" t="s">
        <v>3230</v>
      </c>
      <c r="AB197" s="52">
        <f t="shared" ref="AB197:AK197" si="52">TDIST(ABS(AB195),2*R192-2,1)</f>
        <v>2.0154522047536253E-233</v>
      </c>
      <c r="AC197" s="21">
        <f t="shared" si="52"/>
        <v>1.1624309897192685E-189</v>
      </c>
      <c r="AD197" s="21">
        <f t="shared" si="52"/>
        <v>2.7751330433718767E-178</v>
      </c>
      <c r="AE197" s="21">
        <f t="shared" si="52"/>
        <v>9.373364380912206E-213</v>
      </c>
      <c r="AF197" s="21">
        <f t="shared" si="52"/>
        <v>5.4438335829890855E-225</v>
      </c>
      <c r="AG197" s="21">
        <f t="shared" si="52"/>
        <v>1.9245859760145861E-174</v>
      </c>
      <c r="AH197" s="21">
        <f t="shared" si="52"/>
        <v>2.5114314525464058E-79</v>
      </c>
      <c r="AI197" s="21">
        <f t="shared" si="52"/>
        <v>6.6493430482121026E-69</v>
      </c>
      <c r="AJ197" s="21">
        <f t="shared" si="52"/>
        <v>1.1867898349687565E-252</v>
      </c>
      <c r="AK197" s="53">
        <f t="shared" si="52"/>
        <v>9.0987398206201427E-65</v>
      </c>
    </row>
    <row r="198" spans="1:38" x14ac:dyDescent="0.35">
      <c r="A198" s="51"/>
      <c r="N198" s="21"/>
      <c r="O198" s="21"/>
      <c r="Z198" t="s">
        <v>3231</v>
      </c>
      <c r="AB198" s="52" t="str">
        <f t="shared" ref="AB198:AK198" si="53">IF(R191&gt;4,IF(AB197&lt;0.001,"***",IF(AB197&lt;0.01,"**",IF(AB197&lt;0.05,"*","ns"))),"na")</f>
        <v>***</v>
      </c>
      <c r="AC198" s="21" t="str">
        <f t="shared" si="53"/>
        <v>***</v>
      </c>
      <c r="AD198" s="21" t="str">
        <f t="shared" si="53"/>
        <v>***</v>
      </c>
      <c r="AE198" s="21" t="str">
        <f t="shared" si="53"/>
        <v>***</v>
      </c>
      <c r="AF198" s="21" t="str">
        <f t="shared" si="53"/>
        <v>***</v>
      </c>
      <c r="AG198" s="21" t="str">
        <f t="shared" si="53"/>
        <v>***</v>
      </c>
      <c r="AH198" s="21" t="str">
        <f t="shared" si="53"/>
        <v>***</v>
      </c>
      <c r="AI198" s="21" t="str">
        <f t="shared" si="53"/>
        <v>***</v>
      </c>
      <c r="AJ198" s="21" t="str">
        <f t="shared" si="53"/>
        <v>***</v>
      </c>
      <c r="AK198" s="53" t="str">
        <f t="shared" si="53"/>
        <v>***</v>
      </c>
    </row>
    <row r="199" spans="1:38" x14ac:dyDescent="0.35">
      <c r="A199" s="51"/>
      <c r="N199" s="21"/>
      <c r="O199" s="21"/>
      <c r="AB199" s="52"/>
      <c r="AC199" s="21"/>
      <c r="AD199" s="21"/>
      <c r="AE199" s="21"/>
      <c r="AF199" s="21"/>
      <c r="AG199" s="21"/>
      <c r="AH199" s="21"/>
      <c r="AI199" s="21"/>
      <c r="AJ199" s="21"/>
      <c r="AK199" s="21"/>
      <c r="AL199" s="48"/>
    </row>
    <row r="200" spans="1:38" x14ac:dyDescent="0.35">
      <c r="A200" s="51" t="s">
        <v>3233</v>
      </c>
      <c r="Z200" t="s">
        <v>3227</v>
      </c>
      <c r="AB200" s="52">
        <f>SQRT((((R192-1)*(AL192^2))+((R85-1)*(AL85^2)))/((R192-1)+(R85-1)))</f>
        <v>1.1214580738630435</v>
      </c>
      <c r="AC200" s="21">
        <f t="shared" ref="AC200:AK200" si="54">SQRT((((S192-1)*(AM192^2))+((S85-1)*(AM85^2)))/((S192-1)+(S85-1)))</f>
        <v>0.94260922208887621</v>
      </c>
      <c r="AD200" s="21">
        <f t="shared" si="54"/>
        <v>0.87099094051039128</v>
      </c>
      <c r="AE200" s="21">
        <f t="shared" si="54"/>
        <v>1.165730297271969</v>
      </c>
      <c r="AF200" s="21">
        <f t="shared" si="54"/>
        <v>2.1639489535781209</v>
      </c>
      <c r="AG200" s="21">
        <f t="shared" si="54"/>
        <v>1.4727840823405367</v>
      </c>
      <c r="AH200" s="21">
        <f t="shared" si="54"/>
        <v>0.51359408031108589</v>
      </c>
      <c r="AI200" s="21">
        <f t="shared" si="54"/>
        <v>1.6519279099654904</v>
      </c>
      <c r="AJ200" s="21">
        <f t="shared" si="54"/>
        <v>0.39231512019361164</v>
      </c>
      <c r="AK200" s="53">
        <f t="shared" si="54"/>
        <v>1.0541016846704725</v>
      </c>
    </row>
    <row r="201" spans="1:38" x14ac:dyDescent="0.35">
      <c r="Z201" t="s">
        <v>3228</v>
      </c>
      <c r="AB201" s="52">
        <f>(AB192-AB85)/(SQRT(((AB192^2)/R192)+((AB192^2)/R85)))</f>
        <v>1.9779590131060669</v>
      </c>
      <c r="AC201" s="21">
        <f t="shared" ref="AC201:AK201" si="55">(AC192-AC85)/(SQRT(((AC192^2)/S192)+((AC192^2)/S85)))</f>
        <v>12.654670894720235</v>
      </c>
      <c r="AD201" s="21">
        <f t="shared" si="55"/>
        <v>10.10591071081592</v>
      </c>
      <c r="AE201" s="21">
        <f t="shared" si="55"/>
        <v>2.7440370659365505</v>
      </c>
      <c r="AF201" s="21">
        <f t="shared" si="55"/>
        <v>-9.7989408495819461</v>
      </c>
      <c r="AG201" s="21">
        <f t="shared" si="55"/>
        <v>9.4081794899879796</v>
      </c>
      <c r="AH201" s="21">
        <f t="shared" si="55"/>
        <v>2.520515619241269</v>
      </c>
      <c r="AI201" s="21">
        <f t="shared" si="55"/>
        <v>-15.805410889819091</v>
      </c>
      <c r="AJ201" s="21">
        <f t="shared" si="55"/>
        <v>5.840930068597201</v>
      </c>
      <c r="AK201" s="53">
        <f t="shared" si="55"/>
        <v>6.6785514095630747</v>
      </c>
    </row>
    <row r="202" spans="1:38" x14ac:dyDescent="0.35">
      <c r="Z202" t="s">
        <v>3229</v>
      </c>
      <c r="AB202" s="52">
        <f>TINV(0.05,R192+R85-2)</f>
        <v>1.9603232665935222</v>
      </c>
      <c r="AC202" s="21">
        <f t="shared" ref="AC202:AK202" si="56">TINV(0.05,S192+S85-2)</f>
        <v>1.9604267032875762</v>
      </c>
      <c r="AD202" s="21">
        <f t="shared" si="56"/>
        <v>1.9605106147084228</v>
      </c>
      <c r="AE202" s="21">
        <f t="shared" si="56"/>
        <v>1.9602899440177342</v>
      </c>
      <c r="AF202" s="21">
        <f t="shared" si="56"/>
        <v>1.9602899440177342</v>
      </c>
      <c r="AG202" s="21">
        <f t="shared" si="56"/>
        <v>1.9602899440177342</v>
      </c>
      <c r="AH202" s="21">
        <f t="shared" si="56"/>
        <v>1.9632279311272263</v>
      </c>
      <c r="AI202" s="21">
        <f t="shared" si="56"/>
        <v>1.9610207647783497</v>
      </c>
      <c r="AJ202" s="21">
        <f t="shared" si="56"/>
        <v>1.962990571700326</v>
      </c>
      <c r="AK202" s="53">
        <f t="shared" si="56"/>
        <v>1.9610207647783497</v>
      </c>
    </row>
    <row r="203" spans="1:38" x14ac:dyDescent="0.35">
      <c r="Z203" t="s">
        <v>3230</v>
      </c>
      <c r="AB203" s="52">
        <f>TDIST(ABS(AB200),R192+R85-2,2)</f>
        <v>0.26213370378033113</v>
      </c>
      <c r="AC203" s="21">
        <f t="shared" ref="AC203:AK203" si="57">TDIST(ABS(AC200),S192+S85-2,2)</f>
        <v>0.34592522534511783</v>
      </c>
      <c r="AD203" s="21">
        <f t="shared" si="57"/>
        <v>0.3838072635734866</v>
      </c>
      <c r="AE203" s="21">
        <f t="shared" si="57"/>
        <v>0.24376170255205393</v>
      </c>
      <c r="AF203" s="21">
        <f t="shared" si="57"/>
        <v>3.05006888712301E-2</v>
      </c>
      <c r="AG203" s="21">
        <f t="shared" si="57"/>
        <v>0.14085250291809467</v>
      </c>
      <c r="AH203" s="21">
        <f t="shared" si="57"/>
        <v>0.60769165504522682</v>
      </c>
      <c r="AI203" s="21">
        <f t="shared" si="57"/>
        <v>9.86890310720695E-2</v>
      </c>
      <c r="AJ203" s="21">
        <f t="shared" si="57"/>
        <v>0.6949318852517129</v>
      </c>
      <c r="AK203" s="53">
        <f t="shared" si="57"/>
        <v>0.29194974564250747</v>
      </c>
    </row>
    <row r="204" spans="1:38" x14ac:dyDescent="0.35">
      <c r="Z204" t="s">
        <v>3231</v>
      </c>
      <c r="AB204" s="52" t="str">
        <f>IF(AND(R191&gt;4,R84&gt;4),IF(AB203&lt;0.001,"***",IF(AB203&lt;0.01,"**",IF(AB203&lt;0.05,"*","ns"))),"na")</f>
        <v>ns</v>
      </c>
      <c r="AC204" s="21" t="str">
        <f t="shared" ref="AC204:AK204" si="58">IF(AND(S191&gt;4,S84&gt;4),IF(AC203&lt;0.001,"***",IF(AC203&lt;0.01,"**",IF(AC203&lt;0.05,"*","ns"))),"na")</f>
        <v>ns</v>
      </c>
      <c r="AD204" s="21" t="str">
        <f t="shared" si="58"/>
        <v>ns</v>
      </c>
      <c r="AE204" s="21" t="str">
        <f t="shared" si="58"/>
        <v>ns</v>
      </c>
      <c r="AF204" s="21" t="str">
        <f t="shared" si="58"/>
        <v>*</v>
      </c>
      <c r="AG204" s="21" t="str">
        <f t="shared" si="58"/>
        <v>ns</v>
      </c>
      <c r="AH204" s="21" t="str">
        <f t="shared" si="58"/>
        <v>ns</v>
      </c>
      <c r="AI204" s="21" t="str">
        <f t="shared" si="58"/>
        <v>ns</v>
      </c>
      <c r="AJ204" s="21" t="str">
        <f t="shared" si="58"/>
        <v>ns</v>
      </c>
      <c r="AK204" s="53" t="str">
        <f t="shared" si="58"/>
        <v>ns</v>
      </c>
    </row>
    <row r="205" spans="1:38" x14ac:dyDescent="0.35">
      <c r="AB205"/>
      <c r="AK205"/>
    </row>
    <row r="206" spans="1:38" ht="16.5" x14ac:dyDescent="0.35">
      <c r="A206" s="11" t="s">
        <v>4</v>
      </c>
      <c r="B206">
        <v>1</v>
      </c>
      <c r="C206">
        <v>1</v>
      </c>
      <c r="H206" t="s">
        <v>245</v>
      </c>
      <c r="I206" t="s">
        <v>247</v>
      </c>
      <c r="J206" s="20" t="s">
        <v>248</v>
      </c>
      <c r="K206" s="20"/>
      <c r="R206" s="25">
        <v>0</v>
      </c>
      <c r="S206">
        <v>1</v>
      </c>
      <c r="T206">
        <v>0</v>
      </c>
      <c r="U206">
        <v>1</v>
      </c>
      <c r="V206">
        <v>1</v>
      </c>
      <c r="W206" s="3">
        <v>0.25</v>
      </c>
      <c r="X206" s="3">
        <v>1</v>
      </c>
      <c r="Y206">
        <v>0</v>
      </c>
      <c r="Z206">
        <v>0.125</v>
      </c>
      <c r="AA206">
        <v>0</v>
      </c>
      <c r="AK206"/>
    </row>
    <row r="207" spans="1:38" x14ac:dyDescent="0.35">
      <c r="A207" s="11" t="s">
        <v>181</v>
      </c>
      <c r="C207">
        <v>1</v>
      </c>
      <c r="H207" s="12" t="s">
        <v>248</v>
      </c>
      <c r="I207" t="s">
        <v>247</v>
      </c>
      <c r="J207" s="20" t="s">
        <v>248</v>
      </c>
      <c r="K207" s="20"/>
      <c r="R207" s="25">
        <v>0</v>
      </c>
      <c r="S207">
        <v>1</v>
      </c>
      <c r="T207">
        <v>0.25</v>
      </c>
      <c r="U207">
        <v>0.25</v>
      </c>
      <c r="V207">
        <v>1</v>
      </c>
      <c r="W207" s="3">
        <v>0.25</v>
      </c>
      <c r="X207" s="3">
        <v>0.25</v>
      </c>
      <c r="Y207">
        <v>0</v>
      </c>
      <c r="Z207">
        <v>1</v>
      </c>
      <c r="AA207">
        <v>0</v>
      </c>
      <c r="AB207" s="52"/>
      <c r="AC207" s="21"/>
      <c r="AD207" s="21"/>
      <c r="AE207" s="21"/>
      <c r="AF207" s="21"/>
      <c r="AG207" s="21"/>
      <c r="AH207" s="21"/>
      <c r="AI207" s="21"/>
      <c r="AK207" s="21"/>
    </row>
    <row r="208" spans="1:38" ht="16.5" x14ac:dyDescent="0.35">
      <c r="A208" s="11" t="s">
        <v>15</v>
      </c>
      <c r="C208">
        <v>1</v>
      </c>
      <c r="H208" t="s">
        <v>245</v>
      </c>
      <c r="I208" t="s">
        <v>246</v>
      </c>
      <c r="J208" s="20" t="s">
        <v>248</v>
      </c>
      <c r="K208" s="20"/>
      <c r="R208" s="25">
        <v>0</v>
      </c>
      <c r="S208">
        <v>0.125</v>
      </c>
      <c r="T208">
        <v>0</v>
      </c>
      <c r="U208">
        <v>0.125</v>
      </c>
      <c r="V208">
        <v>1</v>
      </c>
      <c r="W208" s="3">
        <v>1</v>
      </c>
      <c r="X208" s="3">
        <v>0</v>
      </c>
      <c r="Y208">
        <v>0</v>
      </c>
      <c r="Z208">
        <v>0</v>
      </c>
      <c r="AA208">
        <v>0</v>
      </c>
      <c r="AB208" s="52"/>
      <c r="AC208" s="21"/>
      <c r="AD208" s="21"/>
      <c r="AE208" s="21"/>
      <c r="AF208" s="21"/>
      <c r="AG208" s="21"/>
      <c r="AH208" s="21"/>
      <c r="AI208" s="21"/>
      <c r="AK208" s="21"/>
    </row>
    <row r="209" spans="1:37" x14ac:dyDescent="0.35">
      <c r="A209" s="11" t="s">
        <v>17</v>
      </c>
      <c r="C209">
        <v>1</v>
      </c>
      <c r="H209" s="12" t="s">
        <v>248</v>
      </c>
      <c r="I209" t="s">
        <v>247</v>
      </c>
      <c r="J209" s="20" t="s">
        <v>248</v>
      </c>
      <c r="K209" s="20"/>
      <c r="R209" s="25">
        <v>0</v>
      </c>
      <c r="S209">
        <v>1</v>
      </c>
      <c r="T209">
        <v>0</v>
      </c>
      <c r="U209">
        <v>1</v>
      </c>
      <c r="V209">
        <v>0.25</v>
      </c>
      <c r="W209" s="3">
        <v>1</v>
      </c>
      <c r="X209" s="3">
        <v>0</v>
      </c>
      <c r="Y209">
        <v>0</v>
      </c>
      <c r="Z209">
        <v>1</v>
      </c>
      <c r="AA209">
        <v>0</v>
      </c>
      <c r="AB209" s="52"/>
      <c r="AC209" s="21"/>
      <c r="AD209" s="21"/>
      <c r="AE209" s="21"/>
      <c r="AF209" s="21"/>
      <c r="AG209" s="21"/>
      <c r="AH209" s="21"/>
      <c r="AI209" s="21"/>
      <c r="AK209"/>
    </row>
    <row r="210" spans="1:37" ht="16.5" x14ac:dyDescent="0.35">
      <c r="A210" s="11" t="s">
        <v>3</v>
      </c>
      <c r="B210" s="48"/>
      <c r="C210">
        <v>1</v>
      </c>
      <c r="E210">
        <v>1</v>
      </c>
      <c r="G210" s="49"/>
      <c r="H210" t="s">
        <v>245</v>
      </c>
      <c r="I210" t="s">
        <v>246</v>
      </c>
      <c r="J210" s="20">
        <v>62</v>
      </c>
      <c r="L210" s="21">
        <v>0.40537662463293456</v>
      </c>
      <c r="R210" s="25">
        <v>0</v>
      </c>
      <c r="S210">
        <v>1</v>
      </c>
      <c r="T210">
        <v>0</v>
      </c>
      <c r="U210">
        <v>1</v>
      </c>
      <c r="V210">
        <v>0.3</v>
      </c>
      <c r="W210" s="3">
        <v>1</v>
      </c>
      <c r="X210" s="3">
        <v>0</v>
      </c>
      <c r="Y210">
        <v>0</v>
      </c>
      <c r="Z210">
        <v>0</v>
      </c>
      <c r="AA210">
        <v>0</v>
      </c>
      <c r="AK210"/>
    </row>
    <row r="211" spans="1:37" ht="16.5" x14ac:dyDescent="0.35">
      <c r="A211" s="11" t="s">
        <v>202</v>
      </c>
      <c r="B211" s="48">
        <v>1</v>
      </c>
      <c r="C211">
        <v>1</v>
      </c>
      <c r="G211" s="49"/>
      <c r="H211" t="s">
        <v>245</v>
      </c>
      <c r="I211" t="s">
        <v>246</v>
      </c>
      <c r="J211" s="20">
        <v>64</v>
      </c>
      <c r="L211" s="21">
        <v>0.24918123412738299</v>
      </c>
      <c r="R211" s="25">
        <v>0</v>
      </c>
      <c r="S211">
        <v>0.25</v>
      </c>
      <c r="T211">
        <v>0.25</v>
      </c>
      <c r="U211">
        <v>0.25</v>
      </c>
      <c r="V211">
        <v>0.15</v>
      </c>
      <c r="W211" s="3">
        <v>1</v>
      </c>
      <c r="X211" s="3">
        <v>0</v>
      </c>
      <c r="Y211">
        <v>0</v>
      </c>
      <c r="Z211">
        <v>0</v>
      </c>
      <c r="AA211">
        <v>0</v>
      </c>
      <c r="AK211"/>
    </row>
    <row r="212" spans="1:37" ht="16.5" x14ac:dyDescent="0.35">
      <c r="A212" s="11" t="s">
        <v>6</v>
      </c>
      <c r="B212" s="48"/>
      <c r="C212">
        <v>1</v>
      </c>
      <c r="G212" s="49">
        <v>1</v>
      </c>
      <c r="H212" t="s">
        <v>245</v>
      </c>
      <c r="I212" t="s">
        <v>246</v>
      </c>
      <c r="J212" s="20">
        <v>64</v>
      </c>
      <c r="L212" s="21">
        <v>0.46812701180703753</v>
      </c>
      <c r="R212" s="25">
        <v>0</v>
      </c>
      <c r="S212">
        <v>1</v>
      </c>
      <c r="T212">
        <v>0.375</v>
      </c>
      <c r="U212">
        <v>0.375</v>
      </c>
      <c r="V212">
        <v>0.25</v>
      </c>
      <c r="W212" s="3">
        <v>1</v>
      </c>
      <c r="X212" s="3">
        <v>0</v>
      </c>
      <c r="Y212">
        <v>0</v>
      </c>
      <c r="Z212">
        <v>0</v>
      </c>
      <c r="AA212">
        <v>0</v>
      </c>
      <c r="AK212"/>
    </row>
    <row r="213" spans="1:37" ht="16.5" x14ac:dyDescent="0.35">
      <c r="A213" s="11" t="s">
        <v>2</v>
      </c>
      <c r="B213" s="48">
        <v>1</v>
      </c>
      <c r="C213">
        <v>1</v>
      </c>
      <c r="G213" s="49"/>
      <c r="H213" t="s">
        <v>245</v>
      </c>
      <c r="I213" t="s">
        <v>246</v>
      </c>
      <c r="J213" s="20">
        <v>62</v>
      </c>
      <c r="L213" s="21">
        <v>0.1681727222919677</v>
      </c>
      <c r="R213" s="25">
        <v>0</v>
      </c>
      <c r="S213">
        <v>0.25</v>
      </c>
      <c r="T213">
        <v>0.25</v>
      </c>
      <c r="U213">
        <v>0.25</v>
      </c>
      <c r="V213">
        <v>0.25</v>
      </c>
      <c r="W213" s="3">
        <v>0.25</v>
      </c>
      <c r="X213" s="3">
        <v>1</v>
      </c>
      <c r="Y213">
        <v>0</v>
      </c>
      <c r="Z213">
        <v>0</v>
      </c>
      <c r="AA213">
        <v>0</v>
      </c>
      <c r="AK213"/>
    </row>
    <row r="214" spans="1:37" ht="16.5" x14ac:dyDescent="0.35">
      <c r="A214" s="11" t="s">
        <v>57</v>
      </c>
      <c r="B214" s="48"/>
      <c r="D214">
        <v>1</v>
      </c>
      <c r="E214">
        <v>1</v>
      </c>
      <c r="G214" s="49"/>
      <c r="H214" t="s">
        <v>245</v>
      </c>
      <c r="I214" t="s">
        <v>246</v>
      </c>
      <c r="J214" s="20">
        <v>64</v>
      </c>
      <c r="L214" s="21">
        <v>0.93299546708645553</v>
      </c>
      <c r="R214" s="25">
        <v>0</v>
      </c>
      <c r="S214">
        <v>1</v>
      </c>
      <c r="T214" s="3">
        <v>0.25</v>
      </c>
      <c r="U214">
        <v>1</v>
      </c>
      <c r="V214">
        <v>1</v>
      </c>
      <c r="W214">
        <v>0.05</v>
      </c>
      <c r="X214">
        <v>0.25</v>
      </c>
      <c r="Y214">
        <v>1</v>
      </c>
      <c r="Z214">
        <v>0</v>
      </c>
      <c r="AA214">
        <v>0.125</v>
      </c>
      <c r="AK214"/>
    </row>
    <row r="215" spans="1:37" ht="16.5" x14ac:dyDescent="0.35">
      <c r="A215" s="40" t="s">
        <v>84</v>
      </c>
      <c r="B215" s="39"/>
      <c r="C215" s="17"/>
      <c r="D215" s="17"/>
      <c r="E215" s="17"/>
      <c r="F215" s="17"/>
      <c r="G215" s="45">
        <v>1</v>
      </c>
      <c r="H215" s="17" t="s">
        <v>245</v>
      </c>
      <c r="I215" s="17" t="s">
        <v>246</v>
      </c>
      <c r="J215" s="43">
        <v>64</v>
      </c>
      <c r="L215" s="21">
        <v>0.11582278745456633</v>
      </c>
      <c r="R215" s="41">
        <v>0</v>
      </c>
      <c r="S215" s="46">
        <v>0</v>
      </c>
      <c r="T215" s="46">
        <v>0</v>
      </c>
      <c r="U215" s="46">
        <v>0</v>
      </c>
      <c r="V215" s="46">
        <v>0</v>
      </c>
      <c r="W215" s="46">
        <v>0</v>
      </c>
      <c r="X215" s="46">
        <v>0</v>
      </c>
      <c r="Y215" s="46">
        <v>0</v>
      </c>
      <c r="Z215" s="46">
        <v>0</v>
      </c>
      <c r="AA215" s="46">
        <v>0</v>
      </c>
      <c r="AK215"/>
    </row>
    <row r="216" spans="1:37" ht="16.5" x14ac:dyDescent="0.35">
      <c r="A216" s="11" t="s">
        <v>231</v>
      </c>
      <c r="B216" s="48">
        <v>1</v>
      </c>
      <c r="C216">
        <v>1</v>
      </c>
      <c r="E216">
        <v>1</v>
      </c>
      <c r="G216" s="49"/>
      <c r="H216" t="s">
        <v>245</v>
      </c>
      <c r="I216" t="s">
        <v>246</v>
      </c>
      <c r="J216" s="20">
        <v>64</v>
      </c>
      <c r="L216" s="21">
        <v>0.1559757819761306</v>
      </c>
      <c r="R216" s="23">
        <v>0</v>
      </c>
      <c r="S216">
        <v>1</v>
      </c>
      <c r="T216">
        <v>0.125</v>
      </c>
      <c r="U216">
        <v>1</v>
      </c>
      <c r="V216">
        <v>1</v>
      </c>
      <c r="W216">
        <v>0.05</v>
      </c>
      <c r="X216">
        <v>1</v>
      </c>
      <c r="Y216">
        <v>0</v>
      </c>
      <c r="Z216">
        <v>1</v>
      </c>
      <c r="AA216">
        <v>0</v>
      </c>
      <c r="AK216"/>
    </row>
    <row r="217" spans="1:37" ht="16.5" x14ac:dyDescent="0.35">
      <c r="A217" s="11" t="s">
        <v>16</v>
      </c>
      <c r="B217" s="48">
        <v>1</v>
      </c>
      <c r="C217">
        <v>1</v>
      </c>
      <c r="D217">
        <v>1</v>
      </c>
      <c r="G217" s="49"/>
      <c r="H217" t="s">
        <v>245</v>
      </c>
      <c r="I217" t="s">
        <v>246</v>
      </c>
      <c r="J217" s="20">
        <v>64</v>
      </c>
      <c r="L217" s="21">
        <v>0.19061597965931104</v>
      </c>
      <c r="R217" s="25">
        <v>0</v>
      </c>
      <c r="S217">
        <v>1</v>
      </c>
      <c r="T217">
        <v>0.25</v>
      </c>
      <c r="U217">
        <v>0.25</v>
      </c>
      <c r="V217">
        <v>1</v>
      </c>
      <c r="W217" s="3">
        <v>0.25</v>
      </c>
      <c r="X217" s="3">
        <v>1</v>
      </c>
      <c r="Y217">
        <v>0</v>
      </c>
      <c r="Z217">
        <v>0</v>
      </c>
      <c r="AA217">
        <v>0</v>
      </c>
      <c r="AK217"/>
    </row>
    <row r="218" spans="1:37" ht="16.5" x14ac:dyDescent="0.35">
      <c r="A218" s="29" t="s">
        <v>21</v>
      </c>
      <c r="B218" s="48">
        <v>1</v>
      </c>
      <c r="C218">
        <v>1</v>
      </c>
      <c r="F218">
        <v>1</v>
      </c>
      <c r="G218" s="49"/>
      <c r="H218" t="s">
        <v>245</v>
      </c>
      <c r="I218" t="s">
        <v>246</v>
      </c>
      <c r="J218" s="20">
        <v>64</v>
      </c>
      <c r="L218" s="21">
        <v>1.1839877775813148</v>
      </c>
      <c r="R218" s="25">
        <v>0</v>
      </c>
      <c r="S218">
        <v>0.125</v>
      </c>
      <c r="T218">
        <v>0</v>
      </c>
      <c r="U218">
        <v>0.25</v>
      </c>
      <c r="V218">
        <v>1</v>
      </c>
      <c r="W218" s="3">
        <v>1</v>
      </c>
      <c r="X218" s="3">
        <v>0</v>
      </c>
      <c r="Y218">
        <v>0</v>
      </c>
      <c r="Z218">
        <v>0.25</v>
      </c>
      <c r="AA218">
        <v>0</v>
      </c>
      <c r="AK218"/>
    </row>
  </sheetData>
  <mergeCells count="36">
    <mergeCell ref="K108:K109"/>
    <mergeCell ref="R108:AA108"/>
    <mergeCell ref="AB108:AK108"/>
    <mergeCell ref="AL108:AU108"/>
    <mergeCell ref="N109:N110"/>
    <mergeCell ref="O109:O110"/>
    <mergeCell ref="P109:P110"/>
    <mergeCell ref="Q109:Q110"/>
    <mergeCell ref="S109:V109"/>
    <mergeCell ref="AS109:AU109"/>
    <mergeCell ref="AC109:AF109"/>
    <mergeCell ref="AI109:AK109"/>
    <mergeCell ref="AM109:AP109"/>
    <mergeCell ref="R110:R111"/>
    <mergeCell ref="AB110:AB111"/>
    <mergeCell ref="AL110:AL111"/>
    <mergeCell ref="N111:Q111"/>
    <mergeCell ref="Y109:AA109"/>
    <mergeCell ref="AC2:AF2"/>
    <mergeCell ref="AI2:AK2"/>
    <mergeCell ref="AM2:AP2"/>
    <mergeCell ref="R3:R4"/>
    <mergeCell ref="AB3:AB4"/>
    <mergeCell ref="AL3:AL4"/>
    <mergeCell ref="N4:Q4"/>
    <mergeCell ref="K1:K2"/>
    <mergeCell ref="R1:AA1"/>
    <mergeCell ref="AB1:AK1"/>
    <mergeCell ref="AL1:AU1"/>
    <mergeCell ref="N2:N3"/>
    <mergeCell ref="O2:O3"/>
    <mergeCell ref="P2:P3"/>
    <mergeCell ref="Q2:Q3"/>
    <mergeCell ref="S2:V2"/>
    <mergeCell ref="AS2:AU2"/>
    <mergeCell ref="Y2:AA2"/>
  </mergeCells>
  <pageMargins left="0.7" right="0.7" top="0.75" bottom="0.75" header="0.3" footer="0.3"/>
  <pageSetup paperSize="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election activeCell="A11" sqref="A11"/>
    </sheetView>
  </sheetViews>
  <sheetFormatPr defaultRowHeight="14.5" x14ac:dyDescent="0.35"/>
  <cols>
    <col min="1" max="1" width="128" customWidth="1"/>
  </cols>
  <sheetData>
    <row r="1" spans="1:1" ht="18.5" x14ac:dyDescent="0.45">
      <c r="A1" s="81" t="s">
        <v>3273</v>
      </c>
    </row>
    <row r="2" spans="1:1" ht="18.5" x14ac:dyDescent="0.45">
      <c r="A2" s="81" t="s">
        <v>4028</v>
      </c>
    </row>
    <row r="3" spans="1:1" x14ac:dyDescent="0.35">
      <c r="A3" s="83" t="s">
        <v>4029</v>
      </c>
    </row>
    <row r="4" spans="1:1" x14ac:dyDescent="0.35">
      <c r="A4" s="3"/>
    </row>
    <row r="5" spans="1:1" x14ac:dyDescent="0.35">
      <c r="A5" s="3" t="s">
        <v>3284</v>
      </c>
    </row>
    <row r="6" spans="1:1" x14ac:dyDescent="0.35">
      <c r="A6" s="83" t="s">
        <v>3285</v>
      </c>
    </row>
    <row r="7" spans="1:1" x14ac:dyDescent="0.35">
      <c r="A7" s="83" t="s">
        <v>3286</v>
      </c>
    </row>
    <row r="8" spans="1:1" x14ac:dyDescent="0.35">
      <c r="A8" s="83" t="s">
        <v>3287</v>
      </c>
    </row>
    <row r="9" spans="1:1" ht="29" x14ac:dyDescent="0.35">
      <c r="A9" s="83" t="s">
        <v>3288</v>
      </c>
    </row>
    <row r="10" spans="1:1" ht="43.5" x14ac:dyDescent="0.35">
      <c r="A10" s="83" t="s">
        <v>4030</v>
      </c>
    </row>
    <row r="11" spans="1:1" ht="29" x14ac:dyDescent="0.35">
      <c r="A11" s="83" t="s">
        <v>3289</v>
      </c>
    </row>
    <row r="12" spans="1:1" ht="43.5" x14ac:dyDescent="0.35">
      <c r="A12" s="83" t="s">
        <v>3290</v>
      </c>
    </row>
    <row r="13" spans="1:1" x14ac:dyDescent="0.35">
      <c r="A13" s="86" t="s">
        <v>3291</v>
      </c>
    </row>
    <row r="14" spans="1:1" x14ac:dyDescent="0.35">
      <c r="A14" s="86" t="s">
        <v>3292</v>
      </c>
    </row>
    <row r="15" spans="1:1" x14ac:dyDescent="0.35">
      <c r="A15" s="86" t="s">
        <v>3293</v>
      </c>
    </row>
    <row r="16" spans="1:1" x14ac:dyDescent="0.35">
      <c r="A16" s="86" t="s">
        <v>3294</v>
      </c>
    </row>
    <row r="17" spans="1:1" x14ac:dyDescent="0.35">
      <c r="A17" s="86" t="s">
        <v>3295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1"/>
  <sheetViews>
    <sheetView topLeftCell="A15" workbookViewId="0">
      <selection activeCell="A51" sqref="A51"/>
    </sheetView>
  </sheetViews>
  <sheetFormatPr defaultRowHeight="14.5" x14ac:dyDescent="0.35"/>
  <sheetData>
    <row r="1" spans="1:1" ht="15" customHeight="1" x14ac:dyDescent="0.35">
      <c r="A1" s="8" t="s">
        <v>3296</v>
      </c>
    </row>
    <row r="2" spans="1:1" x14ac:dyDescent="0.35">
      <c r="A2" s="87" t="s">
        <v>3306</v>
      </c>
    </row>
    <row r="3" spans="1:1" x14ac:dyDescent="0.35">
      <c r="A3" t="s">
        <v>4009</v>
      </c>
    </row>
    <row r="4" spans="1:1" ht="15" customHeight="1" x14ac:dyDescent="0.35">
      <c r="A4" t="s">
        <v>4008</v>
      </c>
    </row>
    <row r="5" spans="1:1" ht="15" customHeight="1" x14ac:dyDescent="0.35">
      <c r="A5" t="s">
        <v>4010</v>
      </c>
    </row>
    <row r="6" spans="1:1" x14ac:dyDescent="0.35">
      <c r="A6" t="s">
        <v>4011</v>
      </c>
    </row>
    <row r="7" spans="1:1" ht="15" customHeight="1" x14ac:dyDescent="0.35">
      <c r="A7" t="s">
        <v>4012</v>
      </c>
    </row>
    <row r="8" spans="1:1" x14ac:dyDescent="0.35">
      <c r="A8" t="s">
        <v>4013</v>
      </c>
    </row>
    <row r="9" spans="1:1" x14ac:dyDescent="0.35">
      <c r="A9" t="s">
        <v>4014</v>
      </c>
    </row>
    <row r="10" spans="1:1" x14ac:dyDescent="0.35">
      <c r="A10" t="s">
        <v>4015</v>
      </c>
    </row>
    <row r="11" spans="1:1" x14ac:dyDescent="0.35">
      <c r="A11" t="s">
        <v>4016</v>
      </c>
    </row>
    <row r="12" spans="1:1" ht="16.5" x14ac:dyDescent="0.45">
      <c r="A12" t="s">
        <v>4017</v>
      </c>
    </row>
    <row r="13" spans="1:1" ht="17.5" x14ac:dyDescent="0.45">
      <c r="A13" t="s">
        <v>4018</v>
      </c>
    </row>
    <row r="14" spans="1:1" x14ac:dyDescent="0.35">
      <c r="A14" t="s">
        <v>4019</v>
      </c>
    </row>
    <row r="15" spans="1:1" x14ac:dyDescent="0.35">
      <c r="A15" t="s">
        <v>3308</v>
      </c>
    </row>
    <row r="16" spans="1:1" x14ac:dyDescent="0.35">
      <c r="A16" t="s">
        <v>3317</v>
      </c>
    </row>
    <row r="17" spans="1:1" x14ac:dyDescent="0.35">
      <c r="A17" t="s">
        <v>3311</v>
      </c>
    </row>
    <row r="18" spans="1:1" x14ac:dyDescent="0.35">
      <c r="A18" t="s">
        <v>3322</v>
      </c>
    </row>
    <row r="19" spans="1:1" ht="15" customHeight="1" x14ac:dyDescent="0.45">
      <c r="A19" s="87" t="s">
        <v>4020</v>
      </c>
    </row>
    <row r="20" spans="1:1" x14ac:dyDescent="0.35">
      <c r="A20" t="s">
        <v>3302</v>
      </c>
    </row>
    <row r="21" spans="1:1" ht="15" customHeight="1" x14ac:dyDescent="0.45">
      <c r="A21" s="87" t="s">
        <v>3303</v>
      </c>
    </row>
    <row r="22" spans="1:1" ht="15" customHeight="1" x14ac:dyDescent="0.45">
      <c r="A22" s="87" t="s">
        <v>4021</v>
      </c>
    </row>
    <row r="23" spans="1:1" ht="15" customHeight="1" x14ac:dyDescent="0.35">
      <c r="A23" s="87" t="s">
        <v>3321</v>
      </c>
    </row>
    <row r="24" spans="1:1" x14ac:dyDescent="0.35">
      <c r="A24" s="87" t="s">
        <v>3305</v>
      </c>
    </row>
    <row r="25" spans="1:1" x14ac:dyDescent="0.35">
      <c r="A25" s="87" t="s">
        <v>3318</v>
      </c>
    </row>
    <row r="26" spans="1:1" x14ac:dyDescent="0.35">
      <c r="A26" s="87" t="s">
        <v>3319</v>
      </c>
    </row>
    <row r="27" spans="1:1" ht="15" customHeight="1" x14ac:dyDescent="0.35">
      <c r="A27" s="87" t="s">
        <v>4022</v>
      </c>
    </row>
    <row r="28" spans="1:1" ht="15" customHeight="1" x14ac:dyDescent="0.45">
      <c r="A28" s="87" t="s">
        <v>3297</v>
      </c>
    </row>
    <row r="29" spans="1:1" ht="15" customHeight="1" x14ac:dyDescent="0.45">
      <c r="A29" s="87" t="s">
        <v>3320</v>
      </c>
    </row>
    <row r="30" spans="1:1" ht="17.5" x14ac:dyDescent="0.45">
      <c r="A30" t="s">
        <v>4023</v>
      </c>
    </row>
    <row r="31" spans="1:1" ht="15" customHeight="1" x14ac:dyDescent="0.35">
      <c r="A31" s="87" t="s">
        <v>3324</v>
      </c>
    </row>
    <row r="32" spans="1:1" x14ac:dyDescent="0.35">
      <c r="A32" t="s">
        <v>4024</v>
      </c>
    </row>
    <row r="33" spans="1:1" ht="15" customHeight="1" x14ac:dyDescent="0.45">
      <c r="A33" s="87" t="s">
        <v>4025</v>
      </c>
    </row>
    <row r="34" spans="1:1" ht="15" customHeight="1" x14ac:dyDescent="0.35">
      <c r="A34" s="87" t="s">
        <v>3323</v>
      </c>
    </row>
    <row r="35" spans="1:1" x14ac:dyDescent="0.35">
      <c r="A35" s="87" t="s">
        <v>3304</v>
      </c>
    </row>
    <row r="36" spans="1:1" x14ac:dyDescent="0.35">
      <c r="A36" s="87" t="s">
        <v>3307</v>
      </c>
    </row>
    <row r="37" spans="1:1" x14ac:dyDescent="0.35">
      <c r="A37" t="s">
        <v>4026</v>
      </c>
    </row>
    <row r="38" spans="1:1" x14ac:dyDescent="0.35">
      <c r="A38" t="s">
        <v>3313</v>
      </c>
    </row>
    <row r="39" spans="1:1" x14ac:dyDescent="0.35">
      <c r="A39" t="s">
        <v>3310</v>
      </c>
    </row>
    <row r="40" spans="1:1" x14ac:dyDescent="0.35">
      <c r="A40" t="s">
        <v>3314</v>
      </c>
    </row>
    <row r="41" spans="1:1" x14ac:dyDescent="0.35">
      <c r="A41" t="s">
        <v>3315</v>
      </c>
    </row>
    <row r="42" spans="1:1" x14ac:dyDescent="0.35">
      <c r="A42" t="s">
        <v>3312</v>
      </c>
    </row>
    <row r="43" spans="1:1" x14ac:dyDescent="0.35">
      <c r="A43" t="s">
        <v>3316</v>
      </c>
    </row>
    <row r="44" spans="1:1" ht="16.5" x14ac:dyDescent="0.45">
      <c r="A44" t="s">
        <v>4027</v>
      </c>
    </row>
    <row r="47" spans="1:1" x14ac:dyDescent="0.35">
      <c r="A47" s="90" t="s">
        <v>3309</v>
      </c>
    </row>
    <row r="48" spans="1:1" x14ac:dyDescent="0.35">
      <c r="A48" s="92" t="s">
        <v>3300</v>
      </c>
    </row>
    <row r="49" spans="1:1" x14ac:dyDescent="0.35">
      <c r="A49" s="90" t="s">
        <v>3344</v>
      </c>
    </row>
    <row r="50" spans="1:1" x14ac:dyDescent="0.35">
      <c r="A50" s="90" t="s">
        <v>4007</v>
      </c>
    </row>
    <row r="51" spans="1:1" x14ac:dyDescent="0.35">
      <c r="A51" s="90" t="s">
        <v>3345</v>
      </c>
    </row>
  </sheetData>
  <pageMargins left="0.7" right="0.7" top="0.75" bottom="0.75" header="0.3" footer="0.3"/>
  <pageSetup paperSize="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8"/>
  <sheetViews>
    <sheetView topLeftCell="A9" workbookViewId="0">
      <selection activeCell="A88" sqref="A88:A90"/>
    </sheetView>
  </sheetViews>
  <sheetFormatPr defaultRowHeight="14.5" x14ac:dyDescent="0.35"/>
  <cols>
    <col min="1" max="1" width="123.54296875" style="3" customWidth="1"/>
  </cols>
  <sheetData>
    <row r="1" spans="1:1" x14ac:dyDescent="0.35">
      <c r="A1" s="82" t="s">
        <v>3325</v>
      </c>
    </row>
    <row r="2" spans="1:1" x14ac:dyDescent="0.35">
      <c r="A2" s="3" t="s">
        <v>3326</v>
      </c>
    </row>
    <row r="3" spans="1:1" ht="29" x14ac:dyDescent="0.35">
      <c r="A3" s="96" t="s">
        <v>4041</v>
      </c>
    </row>
    <row r="5" spans="1:1" x14ac:dyDescent="0.35">
      <c r="A5" s="2" t="s">
        <v>3339</v>
      </c>
    </row>
    <row r="6" spans="1:1" x14ac:dyDescent="0.35">
      <c r="A6" s="83" t="s">
        <v>3340</v>
      </c>
    </row>
    <row r="7" spans="1:1" ht="29" x14ac:dyDescent="0.35">
      <c r="A7" s="88" t="s">
        <v>3950</v>
      </c>
    </row>
    <row r="8" spans="1:1" ht="15" customHeight="1" x14ac:dyDescent="0.35">
      <c r="A8" s="91" t="s">
        <v>3951</v>
      </c>
    </row>
    <row r="9" spans="1:1" ht="29" x14ac:dyDescent="0.35">
      <c r="A9" s="91" t="s">
        <v>3952</v>
      </c>
    </row>
    <row r="10" spans="1:1" x14ac:dyDescent="0.35">
      <c r="A10" s="91" t="s">
        <v>3341</v>
      </c>
    </row>
    <row r="11" spans="1:1" x14ac:dyDescent="0.35">
      <c r="A11" s="83" t="s">
        <v>3953</v>
      </c>
    </row>
    <row r="12" spans="1:1" x14ac:dyDescent="0.35">
      <c r="A12" s="91" t="s">
        <v>3343</v>
      </c>
    </row>
    <row r="13" spans="1:1" ht="16.5" x14ac:dyDescent="0.35">
      <c r="A13" s="83" t="s">
        <v>3954</v>
      </c>
    </row>
    <row r="14" spans="1:1" ht="15" customHeight="1" x14ac:dyDescent="0.35">
      <c r="A14" s="83" t="s">
        <v>3955</v>
      </c>
    </row>
    <row r="15" spans="1:1" ht="43.5" x14ac:dyDescent="0.35">
      <c r="A15" s="95" t="s">
        <v>3956</v>
      </c>
    </row>
    <row r="16" spans="1:1" ht="31" x14ac:dyDescent="0.35">
      <c r="A16" s="95" t="s">
        <v>3957</v>
      </c>
    </row>
    <row r="17" spans="1:1" x14ac:dyDescent="0.35">
      <c r="A17" s="96" t="s">
        <v>3958</v>
      </c>
    </row>
    <row r="18" spans="1:1" ht="15" customHeight="1" x14ac:dyDescent="0.35">
      <c r="A18" s="96" t="s">
        <v>3959</v>
      </c>
    </row>
    <row r="19" spans="1:1" x14ac:dyDescent="0.35">
      <c r="A19" s="96" t="s">
        <v>3960</v>
      </c>
    </row>
    <row r="20" spans="1:1" x14ac:dyDescent="0.35">
      <c r="A20" s="97" t="s">
        <v>3330</v>
      </c>
    </row>
    <row r="21" spans="1:1" x14ac:dyDescent="0.35">
      <c r="A21" s="98" t="s">
        <v>3961</v>
      </c>
    </row>
    <row r="22" spans="1:1" x14ac:dyDescent="0.35">
      <c r="A22" s="98" t="s">
        <v>3962</v>
      </c>
    </row>
    <row r="23" spans="1:1" x14ac:dyDescent="0.35">
      <c r="A23" s="98" t="s">
        <v>3963</v>
      </c>
    </row>
    <row r="24" spans="1:1" x14ac:dyDescent="0.35">
      <c r="A24" s="98" t="s">
        <v>3964</v>
      </c>
    </row>
    <row r="25" spans="1:1" x14ac:dyDescent="0.35">
      <c r="A25" s="98" t="s">
        <v>3331</v>
      </c>
    </row>
    <row r="26" spans="1:1" x14ac:dyDescent="0.35">
      <c r="A26" s="98" t="s">
        <v>3965</v>
      </c>
    </row>
    <row r="27" spans="1:1" ht="30" customHeight="1" x14ac:dyDescent="0.35">
      <c r="A27" s="97" t="s">
        <v>3966</v>
      </c>
    </row>
    <row r="28" spans="1:1" ht="29" x14ac:dyDescent="0.35">
      <c r="A28" s="97" t="s">
        <v>3967</v>
      </c>
    </row>
    <row r="29" spans="1:1" x14ac:dyDescent="0.35">
      <c r="A29" s="98" t="s">
        <v>3332</v>
      </c>
    </row>
    <row r="30" spans="1:1" x14ac:dyDescent="0.35">
      <c r="A30" s="98" t="s">
        <v>3968</v>
      </c>
    </row>
    <row r="31" spans="1:1" ht="29" x14ac:dyDescent="0.35">
      <c r="A31" s="97" t="s">
        <v>3969</v>
      </c>
    </row>
    <row r="32" spans="1:1" x14ac:dyDescent="0.35">
      <c r="A32" s="98" t="s">
        <v>3970</v>
      </c>
    </row>
    <row r="33" spans="1:1" ht="43.5" x14ac:dyDescent="0.35">
      <c r="A33" s="96" t="s">
        <v>3971</v>
      </c>
    </row>
    <row r="34" spans="1:1" x14ac:dyDescent="0.35">
      <c r="A34" s="95" t="s">
        <v>3337</v>
      </c>
    </row>
    <row r="35" spans="1:1" ht="29" x14ac:dyDescent="0.35">
      <c r="A35" s="95" t="s">
        <v>3338</v>
      </c>
    </row>
    <row r="36" spans="1:1" x14ac:dyDescent="0.35">
      <c r="A36" s="96"/>
    </row>
    <row r="37" spans="1:1" x14ac:dyDescent="0.35">
      <c r="A37" s="94" t="s">
        <v>3346</v>
      </c>
    </row>
    <row r="38" spans="1:1" ht="29" x14ac:dyDescent="0.35">
      <c r="A38" s="93" t="s">
        <v>3347</v>
      </c>
    </row>
    <row r="39" spans="1:1" ht="29" x14ac:dyDescent="0.35">
      <c r="A39" s="96" t="s">
        <v>3348</v>
      </c>
    </row>
    <row r="40" spans="1:1" x14ac:dyDescent="0.35">
      <c r="A40" s="96"/>
    </row>
    <row r="41" spans="1:1" x14ac:dyDescent="0.35">
      <c r="A41" s="94" t="s">
        <v>3349</v>
      </c>
    </row>
    <row r="42" spans="1:1" x14ac:dyDescent="0.35">
      <c r="A42" s="89" t="s">
        <v>3972</v>
      </c>
    </row>
    <row r="43" spans="1:1" ht="72.5" x14ac:dyDescent="0.35">
      <c r="A43" s="96" t="s">
        <v>3976</v>
      </c>
    </row>
    <row r="44" spans="1:1" ht="60" customHeight="1" x14ac:dyDescent="0.35">
      <c r="A44" s="96" t="s">
        <v>3975</v>
      </c>
    </row>
    <row r="45" spans="1:1" x14ac:dyDescent="0.35">
      <c r="A45" s="96"/>
    </row>
    <row r="46" spans="1:1" x14ac:dyDescent="0.35">
      <c r="A46" s="94" t="s">
        <v>3350</v>
      </c>
    </row>
    <row r="47" spans="1:1" ht="29" x14ac:dyDescent="0.35">
      <c r="A47" s="89" t="s">
        <v>3981</v>
      </c>
    </row>
    <row r="48" spans="1:1" x14ac:dyDescent="0.35">
      <c r="A48" s="93"/>
    </row>
    <row r="49" spans="1:1" x14ac:dyDescent="0.35">
      <c r="A49" s="94" t="s">
        <v>3351</v>
      </c>
    </row>
    <row r="50" spans="1:1" x14ac:dyDescent="0.35">
      <c r="A50" s="89" t="s">
        <v>3352</v>
      </c>
    </row>
    <row r="51" spans="1:1" ht="29" x14ac:dyDescent="0.35">
      <c r="A51" s="89" t="s">
        <v>3353</v>
      </c>
    </row>
    <row r="52" spans="1:1" x14ac:dyDescent="0.35">
      <c r="A52" s="96" t="s">
        <v>3354</v>
      </c>
    </row>
    <row r="53" spans="1:1" ht="43.5" x14ac:dyDescent="0.35">
      <c r="A53" s="96" t="s">
        <v>3355</v>
      </c>
    </row>
    <row r="54" spans="1:1" x14ac:dyDescent="0.35">
      <c r="A54" s="93"/>
    </row>
    <row r="55" spans="1:1" x14ac:dyDescent="0.35">
      <c r="A55" s="94" t="s">
        <v>3356</v>
      </c>
    </row>
    <row r="56" spans="1:1" ht="29" x14ac:dyDescent="0.35">
      <c r="A56" s="96" t="s">
        <v>3359</v>
      </c>
    </row>
    <row r="57" spans="1:1" ht="29" x14ac:dyDescent="0.35">
      <c r="A57" s="95" t="s">
        <v>3358</v>
      </c>
    </row>
    <row r="58" spans="1:1" x14ac:dyDescent="0.35">
      <c r="A58" s="96" t="s">
        <v>3357</v>
      </c>
    </row>
    <row r="59" spans="1:1" x14ac:dyDescent="0.35">
      <c r="A59" s="96" t="s">
        <v>3327</v>
      </c>
    </row>
    <row r="60" spans="1:1" ht="29" x14ac:dyDescent="0.35">
      <c r="A60" s="91" t="s">
        <v>3982</v>
      </c>
    </row>
    <row r="61" spans="1:1" x14ac:dyDescent="0.35">
      <c r="A61" s="83" t="s">
        <v>3342</v>
      </c>
    </row>
    <row r="62" spans="1:1" ht="16.5" x14ac:dyDescent="0.35">
      <c r="A62" s="83" t="s">
        <v>3983</v>
      </c>
    </row>
    <row r="63" spans="1:1" x14ac:dyDescent="0.35">
      <c r="A63" s="83" t="s">
        <v>3984</v>
      </c>
    </row>
    <row r="64" spans="1:1" ht="43.5" x14ac:dyDescent="0.35">
      <c r="A64" s="95" t="s">
        <v>3985</v>
      </c>
    </row>
    <row r="65" spans="1:1" ht="31" x14ac:dyDescent="0.35">
      <c r="A65" s="95" t="s">
        <v>3986</v>
      </c>
    </row>
    <row r="66" spans="1:1" x14ac:dyDescent="0.35">
      <c r="A66" s="99" t="s">
        <v>3363</v>
      </c>
    </row>
    <row r="67" spans="1:1" ht="29" x14ac:dyDescent="0.35">
      <c r="A67" s="95" t="s">
        <v>3360</v>
      </c>
    </row>
    <row r="68" spans="1:1" x14ac:dyDescent="0.35">
      <c r="A68" s="101" t="s">
        <v>3361</v>
      </c>
    </row>
    <row r="69" spans="1:1" ht="31" x14ac:dyDescent="0.35">
      <c r="A69" s="95" t="s">
        <v>3365</v>
      </c>
    </row>
    <row r="70" spans="1:1" x14ac:dyDescent="0.35">
      <c r="A70" s="103" t="s">
        <v>3364</v>
      </c>
    </row>
    <row r="71" spans="1:1" ht="58" x14ac:dyDescent="0.35">
      <c r="A71" s="102" t="s">
        <v>3987</v>
      </c>
    </row>
    <row r="72" spans="1:1" ht="31" x14ac:dyDescent="0.35">
      <c r="A72" s="95" t="s">
        <v>3362</v>
      </c>
    </row>
    <row r="73" spans="1:1" ht="31" x14ac:dyDescent="0.35">
      <c r="A73" s="96" t="s">
        <v>3989</v>
      </c>
    </row>
    <row r="74" spans="1:1" ht="49.5" x14ac:dyDescent="0.45">
      <c r="A74" s="95" t="s">
        <v>3988</v>
      </c>
    </row>
    <row r="75" spans="1:1" x14ac:dyDescent="0.35">
      <c r="A75" s="96" t="s">
        <v>3328</v>
      </c>
    </row>
    <row r="76" spans="1:1" ht="16.5" x14ac:dyDescent="0.45">
      <c r="A76" s="96" t="s">
        <v>3990</v>
      </c>
    </row>
    <row r="77" spans="1:1" x14ac:dyDescent="0.35">
      <c r="A77" s="96" t="s">
        <v>3329</v>
      </c>
    </row>
    <row r="78" spans="1:1" x14ac:dyDescent="0.35">
      <c r="A78" s="97" t="s">
        <v>3330</v>
      </c>
    </row>
    <row r="79" spans="1:1" x14ac:dyDescent="0.35">
      <c r="A79" s="98" t="s">
        <v>3961</v>
      </c>
    </row>
    <row r="80" spans="1:1" x14ac:dyDescent="0.35">
      <c r="A80" s="98" t="s">
        <v>3962</v>
      </c>
    </row>
    <row r="81" spans="1:1" x14ac:dyDescent="0.35">
      <c r="A81" s="98" t="s">
        <v>3963</v>
      </c>
    </row>
    <row r="82" spans="1:1" x14ac:dyDescent="0.35">
      <c r="A82" s="98" t="s">
        <v>3964</v>
      </c>
    </row>
    <row r="83" spans="1:1" x14ac:dyDescent="0.35">
      <c r="A83" s="98" t="s">
        <v>3331</v>
      </c>
    </row>
    <row r="84" spans="1:1" x14ac:dyDescent="0.35">
      <c r="A84" s="98" t="s">
        <v>3965</v>
      </c>
    </row>
    <row r="85" spans="1:1" ht="30" customHeight="1" x14ac:dyDescent="0.35">
      <c r="A85" s="97" t="s">
        <v>3966</v>
      </c>
    </row>
    <row r="86" spans="1:1" ht="29" x14ac:dyDescent="0.35">
      <c r="A86" s="97" t="s">
        <v>3967</v>
      </c>
    </row>
    <row r="87" spans="1:1" x14ac:dyDescent="0.35">
      <c r="A87" s="98" t="s">
        <v>3332</v>
      </c>
    </row>
    <row r="88" spans="1:1" x14ac:dyDescent="0.35">
      <c r="A88" s="98" t="s">
        <v>3968</v>
      </c>
    </row>
    <row r="89" spans="1:1" ht="29" x14ac:dyDescent="0.35">
      <c r="A89" s="97" t="s">
        <v>3969</v>
      </c>
    </row>
    <row r="90" spans="1:1" x14ac:dyDescent="0.35">
      <c r="A90" s="98" t="s">
        <v>3970</v>
      </c>
    </row>
    <row r="91" spans="1:1" x14ac:dyDescent="0.35">
      <c r="A91" s="96" t="s">
        <v>3333</v>
      </c>
    </row>
    <row r="92" spans="1:1" ht="15" customHeight="1" x14ac:dyDescent="0.35">
      <c r="A92" s="104" t="s">
        <v>3991</v>
      </c>
    </row>
    <row r="93" spans="1:1" ht="29" x14ac:dyDescent="0.35">
      <c r="A93" s="104" t="s">
        <v>3992</v>
      </c>
    </row>
    <row r="94" spans="1:1" ht="29" x14ac:dyDescent="0.35">
      <c r="A94" s="105" t="s">
        <v>3993</v>
      </c>
    </row>
    <row r="95" spans="1:1" ht="31" x14ac:dyDescent="0.45">
      <c r="A95" s="95" t="s">
        <v>3994</v>
      </c>
    </row>
    <row r="96" spans="1:1" x14ac:dyDescent="0.35">
      <c r="A96" s="103" t="s">
        <v>3995</v>
      </c>
    </row>
    <row r="97" spans="1:1" ht="31" x14ac:dyDescent="0.45">
      <c r="A97" s="96" t="s">
        <v>3996</v>
      </c>
    </row>
    <row r="98" spans="1:1" x14ac:dyDescent="0.35">
      <c r="A98" s="96" t="s">
        <v>3334</v>
      </c>
    </row>
    <row r="99" spans="1:1" ht="43.5" x14ac:dyDescent="0.35">
      <c r="A99" s="96" t="s">
        <v>4001</v>
      </c>
    </row>
    <row r="100" spans="1:1" ht="15" customHeight="1" x14ac:dyDescent="0.35">
      <c r="A100" s="105" t="s">
        <v>3997</v>
      </c>
    </row>
    <row r="101" spans="1:1" ht="65" x14ac:dyDescent="0.35">
      <c r="A101" s="105" t="s">
        <v>3998</v>
      </c>
    </row>
    <row r="102" spans="1:1" x14ac:dyDescent="0.35">
      <c r="A102" s="104" t="s">
        <v>3335</v>
      </c>
    </row>
    <row r="103" spans="1:1" ht="29" x14ac:dyDescent="0.35">
      <c r="A103" s="104" t="s">
        <v>3336</v>
      </c>
    </row>
    <row r="104" spans="1:1" ht="43.5" x14ac:dyDescent="0.35">
      <c r="A104" s="104" t="s">
        <v>3999</v>
      </c>
    </row>
    <row r="105" spans="1:1" ht="43.5" x14ac:dyDescent="0.35">
      <c r="A105" s="100" t="s">
        <v>4000</v>
      </c>
    </row>
    <row r="106" spans="1:1" ht="15" customHeight="1" x14ac:dyDescent="0.35">
      <c r="A106" s="95" t="s">
        <v>4002</v>
      </c>
    </row>
    <row r="107" spans="1:1" ht="32" x14ac:dyDescent="0.45">
      <c r="A107" s="96" t="s">
        <v>4003</v>
      </c>
    </row>
    <row r="108" spans="1:1" x14ac:dyDescent="0.35">
      <c r="A108" s="103" t="s">
        <v>4004</v>
      </c>
    </row>
    <row r="109" spans="1:1" x14ac:dyDescent="0.35">
      <c r="A109" s="96" t="s">
        <v>4005</v>
      </c>
    </row>
    <row r="110" spans="1:1" ht="29" x14ac:dyDescent="0.35">
      <c r="A110" s="96" t="s">
        <v>4006</v>
      </c>
    </row>
    <row r="111" spans="1:1" x14ac:dyDescent="0.35">
      <c r="A111" s="96"/>
    </row>
    <row r="114" spans="1:1" x14ac:dyDescent="0.35">
      <c r="A114" s="57" t="s">
        <v>3309</v>
      </c>
    </row>
    <row r="115" spans="1:1" x14ac:dyDescent="0.35">
      <c r="A115" s="58" t="s">
        <v>3980</v>
      </c>
    </row>
    <row r="116" spans="1:1" x14ac:dyDescent="0.35">
      <c r="A116" s="122" t="s">
        <v>3977</v>
      </c>
    </row>
    <row r="117" spans="1:1" x14ac:dyDescent="0.35">
      <c r="A117" s="122" t="s">
        <v>3979</v>
      </c>
    </row>
    <row r="118" spans="1:1" x14ac:dyDescent="0.35">
      <c r="A118" s="122" t="s">
        <v>3978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V162"/>
  <sheetViews>
    <sheetView workbookViewId="0">
      <pane xSplit="1" ySplit="4" topLeftCell="B47" activePane="bottomRight" state="frozen"/>
      <selection pane="topRight" activeCell="B1" sqref="B1"/>
      <selection pane="bottomLeft" activeCell="A4" sqref="A4"/>
      <selection pane="bottomRight" activeCell="D60" sqref="D60"/>
    </sheetView>
  </sheetViews>
  <sheetFormatPr defaultRowHeight="14.5" x14ac:dyDescent="0.35"/>
  <cols>
    <col min="1" max="1" width="26.81640625" customWidth="1"/>
    <col min="2" max="2" width="12.26953125" customWidth="1"/>
    <col min="3" max="3" width="12" customWidth="1"/>
    <col min="4" max="4" width="13" customWidth="1"/>
    <col min="5" max="5" width="12.453125" customWidth="1"/>
    <col min="6" max="6" width="13.1796875" customWidth="1"/>
    <col min="7" max="7" width="11" customWidth="1"/>
    <col min="8" max="8" width="30.1796875" customWidth="1"/>
    <col min="9" max="9" width="16.453125" customWidth="1"/>
    <col min="10" max="10" width="11" customWidth="1"/>
    <col min="12" max="13" width="12" customWidth="1"/>
    <col min="14" max="14" width="11" customWidth="1"/>
    <col min="15" max="15" width="12" customWidth="1"/>
    <col min="16" max="16" width="9.453125" customWidth="1"/>
    <col min="17" max="17" width="12.7265625" customWidth="1"/>
    <col min="18" max="18" width="9.81640625" customWidth="1"/>
    <col min="19" max="19" width="9.26953125" customWidth="1"/>
    <col min="20" max="20" width="10.7265625" customWidth="1"/>
    <col min="21" max="21" width="10.54296875" customWidth="1"/>
    <col min="22" max="22" width="125.1796875" bestFit="1" customWidth="1"/>
  </cols>
  <sheetData>
    <row r="1" spans="1:22" ht="15" customHeight="1" x14ac:dyDescent="0.35">
      <c r="A1" t="s">
        <v>0</v>
      </c>
      <c r="B1" t="s">
        <v>41</v>
      </c>
      <c r="H1" s="128" t="s">
        <v>244</v>
      </c>
      <c r="I1" s="128" t="s">
        <v>243</v>
      </c>
      <c r="J1" s="130" t="s">
        <v>249</v>
      </c>
      <c r="K1" s="129" t="s">
        <v>26</v>
      </c>
      <c r="L1" s="128"/>
      <c r="M1" s="128"/>
      <c r="N1" s="128"/>
      <c r="O1" s="128"/>
      <c r="P1" s="128"/>
      <c r="Q1" s="128"/>
      <c r="R1" s="128"/>
      <c r="S1" s="128"/>
      <c r="T1" s="128"/>
    </row>
    <row r="2" spans="1:22" ht="58" x14ac:dyDescent="0.35">
      <c r="B2" s="3" t="s">
        <v>101</v>
      </c>
      <c r="C2" s="3" t="s">
        <v>40</v>
      </c>
      <c r="D2" s="3" t="s">
        <v>103</v>
      </c>
      <c r="E2" s="3" t="s">
        <v>73</v>
      </c>
      <c r="F2" s="3" t="s">
        <v>104</v>
      </c>
      <c r="G2" s="3" t="s">
        <v>99</v>
      </c>
      <c r="H2" s="128"/>
      <c r="I2" s="128"/>
      <c r="J2" s="130"/>
      <c r="K2" s="4"/>
      <c r="L2" s="128" t="s">
        <v>27</v>
      </c>
      <c r="M2" s="128"/>
      <c r="N2" s="128"/>
      <c r="O2" s="128"/>
      <c r="P2" s="3" t="s">
        <v>28</v>
      </c>
      <c r="Q2" s="3"/>
      <c r="R2" s="128" t="s">
        <v>29</v>
      </c>
      <c r="S2" s="128"/>
      <c r="T2" s="128"/>
    </row>
    <row r="3" spans="1:22" ht="59.25" customHeight="1" x14ac:dyDescent="0.35">
      <c r="B3" s="3" t="s">
        <v>126</v>
      </c>
      <c r="C3" s="3" t="s">
        <v>127</v>
      </c>
      <c r="D3" s="3" t="s">
        <v>125</v>
      </c>
      <c r="E3" s="3"/>
      <c r="F3" s="3"/>
      <c r="G3" s="3"/>
      <c r="H3" s="128"/>
      <c r="I3" s="128"/>
      <c r="J3" s="130"/>
      <c r="K3" s="129" t="s">
        <v>30</v>
      </c>
      <c r="L3" s="9" t="s">
        <v>117</v>
      </c>
      <c r="M3" s="9" t="s">
        <v>128</v>
      </c>
      <c r="N3" s="9" t="s">
        <v>129</v>
      </c>
      <c r="O3" s="9" t="s">
        <v>130</v>
      </c>
      <c r="P3" s="3" t="s">
        <v>131</v>
      </c>
      <c r="Q3" s="3" t="s">
        <v>136</v>
      </c>
      <c r="R3" s="9" t="s">
        <v>132</v>
      </c>
      <c r="S3" s="9" t="s">
        <v>133</v>
      </c>
      <c r="T3" s="9" t="s">
        <v>134</v>
      </c>
    </row>
    <row r="4" spans="1:22" ht="30" customHeight="1" x14ac:dyDescent="0.35">
      <c r="A4" t="s">
        <v>1</v>
      </c>
      <c r="B4" t="s">
        <v>102</v>
      </c>
      <c r="C4" t="s">
        <v>75</v>
      </c>
      <c r="D4" t="s">
        <v>74</v>
      </c>
      <c r="E4" t="s">
        <v>105</v>
      </c>
      <c r="F4" t="s">
        <v>106</v>
      </c>
      <c r="G4" t="s">
        <v>100</v>
      </c>
      <c r="H4" s="128"/>
      <c r="I4" s="128"/>
      <c r="J4" s="130"/>
      <c r="K4" s="129"/>
      <c r="L4" s="3" t="s">
        <v>31</v>
      </c>
      <c r="M4" s="3" t="s">
        <v>32</v>
      </c>
      <c r="N4" s="3" t="s">
        <v>33</v>
      </c>
      <c r="O4" s="3" t="s">
        <v>34</v>
      </c>
      <c r="P4" s="3" t="s">
        <v>35</v>
      </c>
      <c r="Q4" s="3" t="s">
        <v>36</v>
      </c>
      <c r="R4" s="3" t="s">
        <v>37</v>
      </c>
      <c r="S4" s="3" t="s">
        <v>38</v>
      </c>
      <c r="T4" s="3" t="s">
        <v>39</v>
      </c>
      <c r="U4" s="3" t="s">
        <v>3192</v>
      </c>
      <c r="V4" s="3" t="s">
        <v>3193</v>
      </c>
    </row>
    <row r="5" spans="1:22" ht="16.5" x14ac:dyDescent="0.35">
      <c r="A5" s="1" t="s">
        <v>96</v>
      </c>
      <c r="B5">
        <v>1</v>
      </c>
      <c r="D5">
        <v>1</v>
      </c>
      <c r="F5">
        <v>1</v>
      </c>
      <c r="G5">
        <v>1</v>
      </c>
      <c r="H5" t="s">
        <v>245</v>
      </c>
      <c r="I5" t="s">
        <v>246</v>
      </c>
      <c r="J5" s="19">
        <v>4</v>
      </c>
      <c r="K5" s="23">
        <v>1</v>
      </c>
      <c r="L5">
        <v>0.375</v>
      </c>
      <c r="M5">
        <v>0.25</v>
      </c>
      <c r="N5">
        <v>0.25</v>
      </c>
      <c r="O5">
        <v>0.25</v>
      </c>
      <c r="P5">
        <v>1</v>
      </c>
      <c r="R5">
        <v>1</v>
      </c>
      <c r="T5">
        <v>1</v>
      </c>
      <c r="V5" t="s">
        <v>197</v>
      </c>
    </row>
    <row r="6" spans="1:22" ht="16.5" x14ac:dyDescent="0.35">
      <c r="A6" s="1" t="s">
        <v>199</v>
      </c>
      <c r="C6">
        <v>1</v>
      </c>
      <c r="E6">
        <v>1</v>
      </c>
      <c r="G6">
        <v>1</v>
      </c>
      <c r="H6" t="s">
        <v>245</v>
      </c>
      <c r="I6" t="s">
        <v>246</v>
      </c>
      <c r="J6" s="19">
        <v>2</v>
      </c>
      <c r="K6" s="23">
        <v>1</v>
      </c>
      <c r="L6">
        <v>0.375</v>
      </c>
      <c r="M6">
        <v>1</v>
      </c>
      <c r="N6">
        <v>0.125</v>
      </c>
      <c r="O6">
        <v>0.1</v>
      </c>
      <c r="P6">
        <v>1</v>
      </c>
      <c r="R6">
        <v>1</v>
      </c>
      <c r="T6">
        <v>1</v>
      </c>
      <c r="V6" t="s">
        <v>197</v>
      </c>
    </row>
    <row r="7" spans="1:22" ht="16.5" x14ac:dyDescent="0.35">
      <c r="A7" s="1" t="s">
        <v>198</v>
      </c>
      <c r="D7">
        <v>1</v>
      </c>
      <c r="E7">
        <v>1</v>
      </c>
      <c r="H7" t="s">
        <v>245</v>
      </c>
      <c r="I7" t="s">
        <v>246</v>
      </c>
      <c r="J7" s="19">
        <v>5</v>
      </c>
      <c r="K7" s="24">
        <v>1</v>
      </c>
      <c r="M7">
        <v>0.25</v>
      </c>
      <c r="N7">
        <v>0.25</v>
      </c>
      <c r="O7">
        <v>0.1</v>
      </c>
      <c r="P7">
        <v>1</v>
      </c>
      <c r="R7">
        <v>1</v>
      </c>
      <c r="T7">
        <v>1</v>
      </c>
      <c r="V7" t="s">
        <v>197</v>
      </c>
    </row>
    <row r="8" spans="1:22" ht="16.5" x14ac:dyDescent="0.35">
      <c r="A8" s="1" t="s">
        <v>76</v>
      </c>
      <c r="E8">
        <v>1</v>
      </c>
      <c r="G8">
        <v>1</v>
      </c>
      <c r="H8" t="s">
        <v>245</v>
      </c>
      <c r="I8" t="s">
        <v>246</v>
      </c>
      <c r="J8" s="19">
        <v>5</v>
      </c>
      <c r="K8" s="25">
        <v>1</v>
      </c>
      <c r="L8" s="3">
        <v>1</v>
      </c>
      <c r="M8" s="3"/>
      <c r="N8" s="3">
        <v>0.375</v>
      </c>
      <c r="O8" s="3">
        <v>1</v>
      </c>
      <c r="P8" s="3">
        <v>0.05</v>
      </c>
      <c r="Q8" s="3"/>
      <c r="R8" s="3"/>
      <c r="S8" s="3"/>
      <c r="T8" s="3"/>
      <c r="V8" t="s">
        <v>141</v>
      </c>
    </row>
    <row r="9" spans="1:22" ht="16.5" x14ac:dyDescent="0.35">
      <c r="A9" s="11" t="s">
        <v>3</v>
      </c>
      <c r="C9">
        <v>1</v>
      </c>
      <c r="E9">
        <v>1</v>
      </c>
      <c r="H9" t="s">
        <v>245</v>
      </c>
      <c r="I9" t="s">
        <v>246</v>
      </c>
      <c r="J9" s="20">
        <v>62</v>
      </c>
      <c r="K9" s="25">
        <v>0</v>
      </c>
      <c r="L9">
        <v>1</v>
      </c>
      <c r="N9">
        <v>1</v>
      </c>
      <c r="O9">
        <v>0.3</v>
      </c>
      <c r="P9" s="3">
        <v>1</v>
      </c>
      <c r="Q9" s="3"/>
      <c r="V9" t="s">
        <v>201</v>
      </c>
    </row>
    <row r="10" spans="1:22" ht="16.5" x14ac:dyDescent="0.35">
      <c r="A10" s="11" t="s">
        <v>4</v>
      </c>
      <c r="B10">
        <v>1</v>
      </c>
      <c r="C10">
        <v>1</v>
      </c>
      <c r="H10" t="s">
        <v>245</v>
      </c>
      <c r="I10" t="s">
        <v>247</v>
      </c>
      <c r="J10" s="20" t="s">
        <v>248</v>
      </c>
      <c r="K10" s="25">
        <v>0</v>
      </c>
      <c r="L10">
        <v>1</v>
      </c>
      <c r="N10">
        <v>1</v>
      </c>
      <c r="O10">
        <v>1</v>
      </c>
      <c r="P10" s="3">
        <v>0.25</v>
      </c>
      <c r="Q10" s="3">
        <v>1</v>
      </c>
      <c r="S10">
        <v>0.125</v>
      </c>
      <c r="V10" t="s">
        <v>200</v>
      </c>
    </row>
    <row r="11" spans="1:22" ht="16.5" x14ac:dyDescent="0.35">
      <c r="A11" s="11" t="s">
        <v>202</v>
      </c>
      <c r="B11">
        <v>1</v>
      </c>
      <c r="C11">
        <v>1</v>
      </c>
      <c r="H11" t="s">
        <v>245</v>
      </c>
      <c r="I11" t="s">
        <v>246</v>
      </c>
      <c r="J11" s="20">
        <v>64</v>
      </c>
      <c r="K11" s="25">
        <v>0</v>
      </c>
      <c r="L11">
        <v>0.25</v>
      </c>
      <c r="M11">
        <v>0.25</v>
      </c>
      <c r="N11">
        <v>0.25</v>
      </c>
      <c r="O11">
        <v>0.15</v>
      </c>
      <c r="P11" s="3">
        <v>1</v>
      </c>
      <c r="Q11" s="3"/>
      <c r="V11" t="s">
        <v>203</v>
      </c>
    </row>
    <row r="12" spans="1:22" ht="16.5" x14ac:dyDescent="0.35">
      <c r="A12" s="1" t="s">
        <v>204</v>
      </c>
      <c r="C12">
        <v>1</v>
      </c>
      <c r="D12">
        <v>1</v>
      </c>
      <c r="E12">
        <v>1</v>
      </c>
      <c r="G12">
        <v>1</v>
      </c>
      <c r="H12" t="s">
        <v>245</v>
      </c>
      <c r="I12" t="s">
        <v>246</v>
      </c>
      <c r="J12" s="19">
        <v>2</v>
      </c>
      <c r="K12" s="25">
        <v>0</v>
      </c>
      <c r="L12" s="12">
        <v>0.25</v>
      </c>
      <c r="M12" s="12">
        <v>0.25</v>
      </c>
      <c r="N12" s="12">
        <v>0.125</v>
      </c>
      <c r="O12" s="12">
        <v>0.1</v>
      </c>
      <c r="P12" s="13">
        <v>0.25</v>
      </c>
      <c r="Q12" s="13"/>
      <c r="R12">
        <v>0.25</v>
      </c>
      <c r="S12">
        <v>0.125</v>
      </c>
      <c r="T12">
        <v>0.125</v>
      </c>
      <c r="V12" t="s">
        <v>205</v>
      </c>
    </row>
    <row r="13" spans="1:22" ht="16.5" x14ac:dyDescent="0.35">
      <c r="A13" s="1" t="s">
        <v>250</v>
      </c>
      <c r="B13">
        <v>1</v>
      </c>
      <c r="C13">
        <v>1</v>
      </c>
      <c r="H13" t="s">
        <v>245</v>
      </c>
      <c r="I13" t="s">
        <v>246</v>
      </c>
      <c r="J13" s="19">
        <v>6</v>
      </c>
      <c r="K13" s="25">
        <v>1</v>
      </c>
      <c r="L13">
        <v>1</v>
      </c>
      <c r="M13">
        <v>0.125</v>
      </c>
      <c r="N13">
        <v>0.25</v>
      </c>
      <c r="O13">
        <v>0.15</v>
      </c>
      <c r="P13" s="3">
        <v>0.05</v>
      </c>
      <c r="Q13" s="3"/>
      <c r="V13" t="s">
        <v>206</v>
      </c>
    </row>
    <row r="14" spans="1:22" ht="16.5" x14ac:dyDescent="0.35">
      <c r="A14" s="1" t="s">
        <v>77</v>
      </c>
      <c r="C14">
        <v>1</v>
      </c>
      <c r="E14">
        <v>1</v>
      </c>
      <c r="G14">
        <v>1</v>
      </c>
      <c r="H14" t="s">
        <v>245</v>
      </c>
      <c r="I14" t="s">
        <v>246</v>
      </c>
      <c r="J14" s="19">
        <v>2</v>
      </c>
      <c r="K14" s="25">
        <v>1</v>
      </c>
      <c r="L14" s="3">
        <v>0.25</v>
      </c>
      <c r="M14" s="3">
        <v>0.375</v>
      </c>
      <c r="N14" s="3">
        <v>0.375</v>
      </c>
      <c r="O14" s="3">
        <v>1</v>
      </c>
      <c r="P14" s="3">
        <v>1</v>
      </c>
      <c r="Q14" s="3">
        <v>0.25</v>
      </c>
      <c r="R14" s="3">
        <v>1</v>
      </c>
      <c r="S14" s="3"/>
      <c r="T14" s="3">
        <v>1</v>
      </c>
      <c r="V14" t="s">
        <v>207</v>
      </c>
    </row>
    <row r="15" spans="1:22" ht="16.5" x14ac:dyDescent="0.35">
      <c r="A15" s="1" t="s">
        <v>5</v>
      </c>
      <c r="C15">
        <v>1</v>
      </c>
      <c r="H15" t="s">
        <v>245</v>
      </c>
      <c r="I15" t="s">
        <v>246</v>
      </c>
      <c r="J15" s="19">
        <v>4</v>
      </c>
      <c r="K15" s="25">
        <v>0</v>
      </c>
      <c r="L15" s="12">
        <v>0.25</v>
      </c>
      <c r="M15" s="12"/>
      <c r="N15" s="12">
        <v>0.125</v>
      </c>
      <c r="O15" s="12">
        <v>0.05</v>
      </c>
      <c r="P15" s="13">
        <v>1</v>
      </c>
      <c r="Q15" s="13"/>
      <c r="R15">
        <v>1</v>
      </c>
      <c r="S15">
        <v>0.125</v>
      </c>
      <c r="V15" t="s">
        <v>209</v>
      </c>
    </row>
    <row r="16" spans="1:22" ht="16.5" x14ac:dyDescent="0.35">
      <c r="A16" s="1" t="s">
        <v>208</v>
      </c>
      <c r="F16">
        <v>1</v>
      </c>
      <c r="G16">
        <v>1</v>
      </c>
      <c r="H16" t="s">
        <v>245</v>
      </c>
      <c r="I16" t="s">
        <v>246</v>
      </c>
      <c r="J16" s="19">
        <v>45</v>
      </c>
      <c r="K16" s="25">
        <v>1</v>
      </c>
      <c r="L16">
        <v>0.25</v>
      </c>
      <c r="M16">
        <v>0.25</v>
      </c>
      <c r="N16">
        <v>0.25</v>
      </c>
      <c r="O16">
        <v>0.25</v>
      </c>
      <c r="P16" s="3">
        <v>0.25</v>
      </c>
      <c r="Q16" s="3"/>
      <c r="R16">
        <v>1</v>
      </c>
      <c r="T16">
        <v>0.125</v>
      </c>
      <c r="V16" t="s">
        <v>210</v>
      </c>
    </row>
    <row r="17" spans="1:22" ht="16.5" x14ac:dyDescent="0.35">
      <c r="A17" s="1" t="s">
        <v>148</v>
      </c>
      <c r="E17">
        <v>1</v>
      </c>
      <c r="G17">
        <v>1</v>
      </c>
      <c r="H17" t="s">
        <v>245</v>
      </c>
      <c r="I17" t="s">
        <v>246</v>
      </c>
      <c r="J17" s="19">
        <v>37</v>
      </c>
      <c r="K17" s="25">
        <v>1</v>
      </c>
      <c r="L17" s="3">
        <v>0.25</v>
      </c>
      <c r="M17" s="3">
        <v>0.375</v>
      </c>
      <c r="N17" s="3">
        <v>0.375</v>
      </c>
      <c r="O17" s="3">
        <v>1</v>
      </c>
      <c r="P17" s="3">
        <v>0.05</v>
      </c>
      <c r="Q17" s="3"/>
      <c r="R17" s="3"/>
      <c r="S17" s="3"/>
      <c r="T17" s="3"/>
      <c r="V17" t="s">
        <v>210</v>
      </c>
    </row>
    <row r="18" spans="1:22" ht="16.5" x14ac:dyDescent="0.35">
      <c r="A18" s="11" t="s">
        <v>6</v>
      </c>
      <c r="C18">
        <v>1</v>
      </c>
      <c r="G18">
        <v>1</v>
      </c>
      <c r="H18" t="s">
        <v>245</v>
      </c>
      <c r="I18" t="s">
        <v>246</v>
      </c>
      <c r="J18" s="20">
        <v>64</v>
      </c>
      <c r="K18" s="25">
        <v>0</v>
      </c>
      <c r="L18">
        <v>1</v>
      </c>
      <c r="M18">
        <v>0.375</v>
      </c>
      <c r="N18">
        <v>0.375</v>
      </c>
      <c r="O18">
        <v>0.25</v>
      </c>
      <c r="P18" s="3">
        <v>1</v>
      </c>
      <c r="Q18" s="3"/>
      <c r="V18" t="s">
        <v>149</v>
      </c>
    </row>
    <row r="19" spans="1:22" ht="16.5" x14ac:dyDescent="0.35">
      <c r="A19" s="11" t="s">
        <v>2</v>
      </c>
      <c r="B19">
        <v>1</v>
      </c>
      <c r="C19">
        <v>1</v>
      </c>
      <c r="H19" t="s">
        <v>245</v>
      </c>
      <c r="I19" t="s">
        <v>246</v>
      </c>
      <c r="J19" s="20">
        <v>62</v>
      </c>
      <c r="K19" s="25">
        <v>0</v>
      </c>
      <c r="L19">
        <v>0.25</v>
      </c>
      <c r="M19">
        <v>0.25</v>
      </c>
      <c r="N19">
        <v>0.25</v>
      </c>
      <c r="O19">
        <v>0.25</v>
      </c>
      <c r="P19" s="3">
        <v>0.25</v>
      </c>
      <c r="Q19" s="3">
        <v>1</v>
      </c>
      <c r="V19" t="s">
        <v>156</v>
      </c>
    </row>
    <row r="20" spans="1:22" ht="16.5" x14ac:dyDescent="0.35">
      <c r="A20" s="1" t="s">
        <v>7</v>
      </c>
      <c r="C20">
        <v>1</v>
      </c>
      <c r="E20">
        <v>1</v>
      </c>
      <c r="G20">
        <v>1</v>
      </c>
      <c r="H20" t="s">
        <v>245</v>
      </c>
      <c r="I20" t="s">
        <v>246</v>
      </c>
      <c r="J20" s="19">
        <v>9</v>
      </c>
      <c r="K20" s="25">
        <v>1</v>
      </c>
      <c r="L20">
        <v>1</v>
      </c>
      <c r="M20">
        <v>0.125</v>
      </c>
      <c r="N20">
        <v>1</v>
      </c>
      <c r="O20">
        <v>1</v>
      </c>
      <c r="P20" s="3">
        <v>0.05</v>
      </c>
      <c r="Q20" s="3"/>
      <c r="V20" t="s">
        <v>211</v>
      </c>
    </row>
    <row r="21" spans="1:22" ht="16.5" x14ac:dyDescent="0.35">
      <c r="A21" s="1" t="s">
        <v>78</v>
      </c>
      <c r="E21">
        <v>1</v>
      </c>
      <c r="G21">
        <v>1</v>
      </c>
      <c r="H21" t="s">
        <v>245</v>
      </c>
      <c r="I21" t="s">
        <v>246</v>
      </c>
      <c r="J21" s="19">
        <v>37</v>
      </c>
      <c r="K21" s="25">
        <v>0</v>
      </c>
      <c r="L21" s="13"/>
      <c r="M21" s="13"/>
      <c r="N21" s="13">
        <v>0.125</v>
      </c>
      <c r="O21" s="13">
        <v>0.1</v>
      </c>
      <c r="P21" s="13">
        <v>1</v>
      </c>
      <c r="Q21" s="13">
        <v>0.25</v>
      </c>
      <c r="R21" s="3"/>
      <c r="S21" s="3"/>
      <c r="T21" s="3"/>
      <c r="U21" t="s">
        <v>152</v>
      </c>
      <c r="V21" t="s">
        <v>153</v>
      </c>
    </row>
    <row r="22" spans="1:22" ht="16.5" x14ac:dyDescent="0.35">
      <c r="A22" s="2" t="s">
        <v>51</v>
      </c>
      <c r="B22">
        <v>1</v>
      </c>
      <c r="C22">
        <v>1</v>
      </c>
      <c r="D22">
        <v>1</v>
      </c>
      <c r="E22">
        <v>1</v>
      </c>
      <c r="H22" t="s">
        <v>245</v>
      </c>
      <c r="I22" t="s">
        <v>246</v>
      </c>
      <c r="J22" s="19">
        <v>3</v>
      </c>
      <c r="K22" s="25">
        <v>1</v>
      </c>
      <c r="L22">
        <v>0.125</v>
      </c>
      <c r="M22">
        <v>1</v>
      </c>
      <c r="N22">
        <v>0.125</v>
      </c>
      <c r="O22">
        <v>0.05</v>
      </c>
      <c r="P22">
        <v>1</v>
      </c>
      <c r="R22">
        <v>1</v>
      </c>
      <c r="T22">
        <v>1</v>
      </c>
      <c r="V22" t="s">
        <v>212</v>
      </c>
    </row>
    <row r="23" spans="1:22" ht="16.5" x14ac:dyDescent="0.35">
      <c r="A23" s="1" t="s">
        <v>52</v>
      </c>
      <c r="B23">
        <v>1</v>
      </c>
      <c r="D23">
        <v>1</v>
      </c>
      <c r="E23">
        <v>1</v>
      </c>
      <c r="H23" t="s">
        <v>245</v>
      </c>
      <c r="I23" t="s">
        <v>246</v>
      </c>
      <c r="J23" s="19">
        <v>4</v>
      </c>
      <c r="K23" s="25">
        <v>1</v>
      </c>
      <c r="M23">
        <v>1</v>
      </c>
      <c r="N23">
        <v>0.125</v>
      </c>
      <c r="O23">
        <v>0.05</v>
      </c>
      <c r="P23">
        <v>1</v>
      </c>
      <c r="R23">
        <v>1</v>
      </c>
      <c r="T23">
        <v>1</v>
      </c>
      <c r="V23" t="s">
        <v>213</v>
      </c>
    </row>
    <row r="24" spans="1:22" ht="16.5" x14ac:dyDescent="0.35">
      <c r="A24" s="1" t="s">
        <v>79</v>
      </c>
      <c r="G24">
        <v>1</v>
      </c>
      <c r="H24" t="s">
        <v>245</v>
      </c>
      <c r="I24" t="s">
        <v>246</v>
      </c>
      <c r="J24" s="19">
        <v>39</v>
      </c>
      <c r="K24" s="25">
        <v>1</v>
      </c>
      <c r="L24" s="3">
        <v>1</v>
      </c>
      <c r="M24" s="3">
        <v>1</v>
      </c>
      <c r="N24" s="3">
        <v>0.375</v>
      </c>
      <c r="O24" s="3">
        <v>0.25</v>
      </c>
      <c r="P24" s="3">
        <v>1</v>
      </c>
      <c r="Q24" s="3">
        <v>1</v>
      </c>
      <c r="R24" s="3"/>
      <c r="S24" s="3"/>
      <c r="T24" s="3">
        <v>1</v>
      </c>
      <c r="V24" t="s">
        <v>160</v>
      </c>
    </row>
    <row r="25" spans="1:22" ht="16.5" x14ac:dyDescent="0.35">
      <c r="A25" s="1" t="s">
        <v>8</v>
      </c>
      <c r="C25">
        <v>1</v>
      </c>
      <c r="D25">
        <v>1</v>
      </c>
      <c r="E25">
        <v>1</v>
      </c>
      <c r="G25">
        <v>1</v>
      </c>
      <c r="H25" t="s">
        <v>245</v>
      </c>
      <c r="I25" t="s">
        <v>246</v>
      </c>
      <c r="J25" s="19">
        <v>58</v>
      </c>
      <c r="K25" s="25">
        <v>1</v>
      </c>
      <c r="L25">
        <v>1</v>
      </c>
      <c r="M25">
        <v>0.25</v>
      </c>
      <c r="N25">
        <v>1</v>
      </c>
      <c r="O25">
        <v>1</v>
      </c>
      <c r="P25" s="3">
        <v>0.05</v>
      </c>
      <c r="Q25" s="3"/>
      <c r="V25" t="s">
        <v>214</v>
      </c>
    </row>
    <row r="26" spans="1:22" ht="16.5" x14ac:dyDescent="0.35">
      <c r="A26" s="1" t="s">
        <v>80</v>
      </c>
      <c r="B26">
        <v>1</v>
      </c>
      <c r="C26">
        <v>1</v>
      </c>
      <c r="E26">
        <v>1</v>
      </c>
      <c r="G26">
        <v>1</v>
      </c>
      <c r="H26" t="s">
        <v>245</v>
      </c>
      <c r="I26" t="s">
        <v>246</v>
      </c>
      <c r="J26" s="19">
        <v>3</v>
      </c>
      <c r="K26" s="25">
        <v>1</v>
      </c>
      <c r="L26" s="3">
        <v>0.25</v>
      </c>
      <c r="M26" s="3">
        <v>0.125</v>
      </c>
      <c r="N26" s="3">
        <v>0.375</v>
      </c>
      <c r="O26" s="3">
        <v>0.1</v>
      </c>
      <c r="P26" s="3">
        <v>1</v>
      </c>
      <c r="Q26" s="3"/>
      <c r="R26" s="3">
        <v>1</v>
      </c>
      <c r="S26" s="3">
        <v>1</v>
      </c>
      <c r="T26" s="3">
        <v>1</v>
      </c>
      <c r="V26" t="s">
        <v>215</v>
      </c>
    </row>
    <row r="27" spans="1:22" ht="16.5" x14ac:dyDescent="0.35">
      <c r="A27" s="1" t="s">
        <v>216</v>
      </c>
      <c r="D27">
        <v>1</v>
      </c>
      <c r="F27">
        <v>1</v>
      </c>
      <c r="H27" t="s">
        <v>245</v>
      </c>
      <c r="I27" t="s">
        <v>246</v>
      </c>
      <c r="J27" s="19">
        <v>9</v>
      </c>
      <c r="K27" s="25">
        <v>1</v>
      </c>
      <c r="L27">
        <v>0.25</v>
      </c>
      <c r="M27">
        <v>0.25</v>
      </c>
      <c r="N27">
        <v>0.375</v>
      </c>
      <c r="O27">
        <v>0.45</v>
      </c>
      <c r="P27">
        <v>0.05</v>
      </c>
      <c r="Q27" s="3">
        <v>0.25</v>
      </c>
      <c r="R27">
        <v>1</v>
      </c>
      <c r="S27">
        <v>1</v>
      </c>
      <c r="T27">
        <v>0.25</v>
      </c>
      <c r="V27" t="s">
        <v>217</v>
      </c>
    </row>
    <row r="28" spans="1:22" ht="16.5" x14ac:dyDescent="0.35">
      <c r="A28" s="1" t="s">
        <v>9</v>
      </c>
      <c r="B28">
        <v>1</v>
      </c>
      <c r="C28">
        <v>1</v>
      </c>
      <c r="E28">
        <v>1</v>
      </c>
      <c r="H28" t="s">
        <v>245</v>
      </c>
      <c r="I28" t="s">
        <v>246</v>
      </c>
      <c r="J28" s="19">
        <v>9</v>
      </c>
      <c r="K28" s="25">
        <v>1</v>
      </c>
      <c r="L28">
        <v>1</v>
      </c>
      <c r="N28">
        <v>1</v>
      </c>
      <c r="O28">
        <v>1</v>
      </c>
      <c r="P28" s="3">
        <v>0.05</v>
      </c>
      <c r="Q28" s="3"/>
      <c r="S28">
        <v>0.25</v>
      </c>
      <c r="V28" t="s">
        <v>218</v>
      </c>
    </row>
    <row r="29" spans="1:22" ht="16.5" x14ac:dyDescent="0.35">
      <c r="A29" s="1" t="s">
        <v>164</v>
      </c>
      <c r="B29">
        <v>1</v>
      </c>
      <c r="C29">
        <v>1</v>
      </c>
      <c r="G29">
        <v>1</v>
      </c>
      <c r="H29" t="s">
        <v>245</v>
      </c>
      <c r="I29" t="s">
        <v>246</v>
      </c>
      <c r="J29" s="19">
        <v>22</v>
      </c>
      <c r="K29" s="25">
        <v>1</v>
      </c>
      <c r="L29" s="3">
        <v>1</v>
      </c>
      <c r="M29" s="3">
        <v>0.25</v>
      </c>
      <c r="N29" s="3">
        <v>0.375</v>
      </c>
      <c r="O29" s="3">
        <v>0.15</v>
      </c>
      <c r="P29" s="3">
        <v>0.05</v>
      </c>
      <c r="Q29" s="3"/>
      <c r="R29" s="3"/>
      <c r="S29" s="3">
        <v>1</v>
      </c>
      <c r="T29" s="3"/>
      <c r="V29" t="s">
        <v>165</v>
      </c>
    </row>
    <row r="30" spans="1:22" ht="16.5" x14ac:dyDescent="0.35">
      <c r="A30" s="1" t="s">
        <v>220</v>
      </c>
      <c r="B30">
        <v>1</v>
      </c>
      <c r="C30">
        <v>1</v>
      </c>
      <c r="D30">
        <v>1</v>
      </c>
      <c r="E30">
        <v>1</v>
      </c>
      <c r="G30">
        <v>1</v>
      </c>
      <c r="H30" t="s">
        <v>245</v>
      </c>
      <c r="I30" t="s">
        <v>246</v>
      </c>
      <c r="J30" s="19">
        <v>4</v>
      </c>
      <c r="K30" s="25">
        <v>1</v>
      </c>
      <c r="L30" s="3">
        <v>1</v>
      </c>
      <c r="M30" s="3">
        <v>0.25</v>
      </c>
      <c r="N30" s="3">
        <v>0.375</v>
      </c>
      <c r="O30" s="3">
        <v>1</v>
      </c>
      <c r="P30" s="3">
        <v>0.1</v>
      </c>
      <c r="Q30" s="3"/>
      <c r="R30" s="3"/>
      <c r="S30" s="3"/>
      <c r="T30" s="3"/>
      <c r="V30" t="s">
        <v>219</v>
      </c>
    </row>
    <row r="31" spans="1:22" ht="16.5" x14ac:dyDescent="0.35">
      <c r="A31" s="1" t="s">
        <v>10</v>
      </c>
      <c r="B31">
        <v>1</v>
      </c>
      <c r="C31">
        <v>1</v>
      </c>
      <c r="H31" t="s">
        <v>245</v>
      </c>
      <c r="I31" t="s">
        <v>246</v>
      </c>
      <c r="J31" s="19">
        <v>18</v>
      </c>
      <c r="K31" s="25">
        <v>1</v>
      </c>
      <c r="L31" s="3">
        <v>1</v>
      </c>
      <c r="M31" s="3"/>
      <c r="N31" s="3">
        <v>0.125</v>
      </c>
      <c r="O31" s="3">
        <v>0.05</v>
      </c>
      <c r="P31" s="3">
        <v>1</v>
      </c>
      <c r="Q31" s="3"/>
      <c r="R31" s="3"/>
      <c r="S31" s="3"/>
      <c r="T31" s="3">
        <v>0.25</v>
      </c>
      <c r="V31" t="s">
        <v>167</v>
      </c>
    </row>
    <row r="32" spans="1:22" ht="16.5" x14ac:dyDescent="0.35">
      <c r="A32" s="1" t="s">
        <v>81</v>
      </c>
      <c r="G32">
        <v>1</v>
      </c>
      <c r="H32" t="s">
        <v>245</v>
      </c>
      <c r="I32" t="s">
        <v>246</v>
      </c>
      <c r="J32" s="19">
        <v>3</v>
      </c>
      <c r="K32" s="25">
        <v>1</v>
      </c>
      <c r="L32" s="3">
        <v>0.25</v>
      </c>
      <c r="M32" s="3"/>
      <c r="N32" s="3">
        <v>0.25</v>
      </c>
      <c r="O32" s="3">
        <v>0.15</v>
      </c>
      <c r="P32" s="3">
        <v>1</v>
      </c>
      <c r="Q32" s="3">
        <v>0.25</v>
      </c>
      <c r="R32" s="3">
        <v>1</v>
      </c>
      <c r="S32" s="3"/>
      <c r="T32" s="3"/>
      <c r="U32" t="s">
        <v>152</v>
      </c>
      <c r="V32" t="s">
        <v>155</v>
      </c>
    </row>
    <row r="33" spans="1:22" ht="16.5" x14ac:dyDescent="0.35">
      <c r="A33" s="1" t="s">
        <v>97</v>
      </c>
      <c r="B33">
        <v>1</v>
      </c>
      <c r="D33">
        <v>1</v>
      </c>
      <c r="E33">
        <v>1</v>
      </c>
      <c r="G33">
        <v>1</v>
      </c>
      <c r="H33" t="s">
        <v>245</v>
      </c>
      <c r="I33" t="s">
        <v>246</v>
      </c>
      <c r="J33" s="19">
        <v>4</v>
      </c>
      <c r="K33" s="23">
        <v>1</v>
      </c>
      <c r="L33">
        <v>0.375</v>
      </c>
      <c r="M33">
        <v>1</v>
      </c>
      <c r="N33">
        <v>1</v>
      </c>
      <c r="O33">
        <v>1</v>
      </c>
      <c r="P33">
        <v>1</v>
      </c>
      <c r="R33">
        <v>1</v>
      </c>
      <c r="T33">
        <v>1</v>
      </c>
      <c r="V33" t="s">
        <v>221</v>
      </c>
    </row>
    <row r="34" spans="1:22" ht="16.5" x14ac:dyDescent="0.35">
      <c r="A34" s="1" t="s">
        <v>82</v>
      </c>
      <c r="B34">
        <v>1</v>
      </c>
      <c r="C34">
        <v>1</v>
      </c>
      <c r="E34">
        <v>1</v>
      </c>
      <c r="G34">
        <v>1</v>
      </c>
      <c r="H34" t="s">
        <v>245</v>
      </c>
      <c r="I34" t="s">
        <v>246</v>
      </c>
      <c r="J34" s="19">
        <v>2</v>
      </c>
      <c r="K34" s="25">
        <v>0</v>
      </c>
      <c r="L34" s="13">
        <v>0.125</v>
      </c>
      <c r="M34" s="13"/>
      <c r="N34" s="13">
        <v>0.125</v>
      </c>
      <c r="O34" s="13">
        <v>0.15</v>
      </c>
      <c r="P34" s="13">
        <v>0.05</v>
      </c>
      <c r="Q34" s="13">
        <v>0.25</v>
      </c>
      <c r="R34" s="3"/>
      <c r="S34" s="3"/>
      <c r="T34" s="3"/>
      <c r="V34" t="s">
        <v>214</v>
      </c>
    </row>
    <row r="35" spans="1:22" ht="16.5" x14ac:dyDescent="0.35">
      <c r="A35" s="1" t="s">
        <v>53</v>
      </c>
      <c r="D35">
        <v>1</v>
      </c>
      <c r="E35">
        <v>1</v>
      </c>
      <c r="F35">
        <v>1</v>
      </c>
      <c r="H35" t="s">
        <v>245</v>
      </c>
      <c r="I35" t="s">
        <v>246</v>
      </c>
      <c r="J35" s="19">
        <v>4</v>
      </c>
      <c r="K35" s="25">
        <v>1</v>
      </c>
      <c r="L35">
        <v>0.25</v>
      </c>
      <c r="M35">
        <v>0.25</v>
      </c>
      <c r="N35">
        <v>0.25</v>
      </c>
      <c r="O35">
        <v>0.15</v>
      </c>
      <c r="P35">
        <v>1</v>
      </c>
      <c r="R35">
        <v>1</v>
      </c>
      <c r="V35" t="s">
        <v>155</v>
      </c>
    </row>
    <row r="36" spans="1:22" ht="16.5" x14ac:dyDescent="0.35">
      <c r="A36" s="1" t="s">
        <v>11</v>
      </c>
      <c r="B36">
        <v>1</v>
      </c>
      <c r="C36">
        <v>1</v>
      </c>
      <c r="D36">
        <v>1</v>
      </c>
      <c r="H36" t="s">
        <v>245</v>
      </c>
      <c r="I36" t="s">
        <v>246</v>
      </c>
      <c r="J36" s="19">
        <v>18</v>
      </c>
      <c r="K36" s="25">
        <v>1</v>
      </c>
      <c r="L36">
        <v>1</v>
      </c>
      <c r="M36">
        <v>0.25</v>
      </c>
      <c r="N36">
        <v>0.375</v>
      </c>
      <c r="O36">
        <v>1</v>
      </c>
      <c r="P36" s="3">
        <v>0.05</v>
      </c>
      <c r="Q36" s="3">
        <v>1</v>
      </c>
      <c r="T36">
        <v>0.125</v>
      </c>
      <c r="V36" t="s">
        <v>197</v>
      </c>
    </row>
    <row r="37" spans="1:22" ht="16.5" x14ac:dyDescent="0.35">
      <c r="A37" s="1" t="s">
        <v>54</v>
      </c>
      <c r="E37">
        <v>1</v>
      </c>
      <c r="G37">
        <v>1</v>
      </c>
      <c r="H37" t="s">
        <v>245</v>
      </c>
      <c r="I37" t="s">
        <v>246</v>
      </c>
      <c r="J37" s="19">
        <v>4</v>
      </c>
      <c r="K37" s="25">
        <v>1</v>
      </c>
      <c r="L37" s="3">
        <v>1</v>
      </c>
      <c r="M37" s="3">
        <v>0.25</v>
      </c>
      <c r="N37" s="3">
        <v>0.375</v>
      </c>
      <c r="O37" s="3">
        <v>1</v>
      </c>
      <c r="P37" s="3">
        <v>0.25</v>
      </c>
      <c r="Q37" s="3"/>
      <c r="R37" s="3"/>
      <c r="T37" s="3">
        <v>0.125</v>
      </c>
      <c r="V37" t="s">
        <v>197</v>
      </c>
    </row>
    <row r="38" spans="1:22" ht="16.5" x14ac:dyDescent="0.35">
      <c r="A38" s="1" t="s">
        <v>55</v>
      </c>
      <c r="B38">
        <v>1</v>
      </c>
      <c r="C38">
        <v>1</v>
      </c>
      <c r="D38">
        <v>1</v>
      </c>
      <c r="E38">
        <v>1</v>
      </c>
      <c r="F38">
        <v>1</v>
      </c>
      <c r="G38">
        <v>1</v>
      </c>
      <c r="H38" t="s">
        <v>245</v>
      </c>
      <c r="I38" t="s">
        <v>246</v>
      </c>
      <c r="J38" s="19">
        <v>2</v>
      </c>
      <c r="K38" s="25">
        <v>1</v>
      </c>
      <c r="L38" s="3">
        <v>1</v>
      </c>
      <c r="M38" s="3">
        <v>1</v>
      </c>
      <c r="N38" s="3">
        <v>0.375</v>
      </c>
      <c r="O38" s="3">
        <v>1</v>
      </c>
      <c r="P38" s="3">
        <v>1</v>
      </c>
      <c r="Q38" s="3"/>
      <c r="R38" s="3">
        <v>0.25</v>
      </c>
      <c r="S38" s="3"/>
      <c r="T38" s="3">
        <v>0.25</v>
      </c>
      <c r="V38" t="s">
        <v>222</v>
      </c>
    </row>
    <row r="39" spans="1:22" ht="16.5" x14ac:dyDescent="0.35">
      <c r="A39" s="1" t="s">
        <v>83</v>
      </c>
      <c r="G39">
        <v>1</v>
      </c>
      <c r="H39" t="s">
        <v>245</v>
      </c>
      <c r="I39" t="s">
        <v>246</v>
      </c>
      <c r="J39" s="19">
        <v>45</v>
      </c>
      <c r="K39" s="25">
        <v>1</v>
      </c>
      <c r="L39" s="3"/>
      <c r="M39" s="3"/>
      <c r="N39" s="3">
        <v>0.375</v>
      </c>
      <c r="O39" s="3">
        <v>1</v>
      </c>
      <c r="P39" s="3">
        <v>0.25</v>
      </c>
      <c r="Q39" s="3"/>
      <c r="R39" s="3"/>
      <c r="S39" s="3"/>
      <c r="T39" s="3">
        <v>0.25</v>
      </c>
      <c r="V39" t="s">
        <v>222</v>
      </c>
    </row>
    <row r="40" spans="1:22" ht="16.5" x14ac:dyDescent="0.35">
      <c r="A40" s="1" t="s">
        <v>12</v>
      </c>
      <c r="B40">
        <v>1</v>
      </c>
      <c r="C40">
        <v>1</v>
      </c>
      <c r="E40">
        <v>1</v>
      </c>
      <c r="H40" t="s">
        <v>245</v>
      </c>
      <c r="I40" t="s">
        <v>246</v>
      </c>
      <c r="J40" s="19">
        <v>4</v>
      </c>
      <c r="K40" s="25">
        <v>1</v>
      </c>
      <c r="L40">
        <v>0.375</v>
      </c>
      <c r="M40" s="3">
        <v>0.25</v>
      </c>
      <c r="N40">
        <v>0.125</v>
      </c>
      <c r="O40">
        <v>0.15</v>
      </c>
      <c r="P40" s="3">
        <v>1</v>
      </c>
      <c r="Q40" s="3"/>
      <c r="V40" t="s">
        <v>223</v>
      </c>
    </row>
    <row r="41" spans="1:22" ht="16.5" x14ac:dyDescent="0.35">
      <c r="A41" s="1" t="s">
        <v>56</v>
      </c>
      <c r="D41">
        <v>1</v>
      </c>
      <c r="E41">
        <v>1</v>
      </c>
      <c r="H41" t="s">
        <v>245</v>
      </c>
      <c r="I41" t="s">
        <v>246</v>
      </c>
      <c r="J41" s="19">
        <v>9</v>
      </c>
      <c r="K41" s="25">
        <v>1</v>
      </c>
      <c r="L41">
        <v>1</v>
      </c>
      <c r="M41" s="3">
        <v>0.125</v>
      </c>
      <c r="N41">
        <v>1</v>
      </c>
      <c r="O41">
        <v>0.2</v>
      </c>
      <c r="P41">
        <v>0.05</v>
      </c>
      <c r="Q41">
        <v>1</v>
      </c>
      <c r="R41">
        <v>1</v>
      </c>
      <c r="T41">
        <v>0.125</v>
      </c>
      <c r="V41" t="s">
        <v>155</v>
      </c>
    </row>
    <row r="42" spans="1:22" ht="16.5" x14ac:dyDescent="0.35">
      <c r="A42" s="11" t="s">
        <v>57</v>
      </c>
      <c r="D42">
        <v>1</v>
      </c>
      <c r="E42">
        <v>1</v>
      </c>
      <c r="H42" t="s">
        <v>245</v>
      </c>
      <c r="I42" t="s">
        <v>246</v>
      </c>
      <c r="J42" s="20">
        <v>64</v>
      </c>
      <c r="K42" s="25">
        <v>0</v>
      </c>
      <c r="L42">
        <v>1</v>
      </c>
      <c r="M42" s="3">
        <v>0.25</v>
      </c>
      <c r="N42">
        <v>1</v>
      </c>
      <c r="O42">
        <v>1</v>
      </c>
      <c r="P42">
        <v>0.05</v>
      </c>
      <c r="Q42">
        <v>0.25</v>
      </c>
      <c r="R42">
        <v>1</v>
      </c>
      <c r="T42">
        <v>0.125</v>
      </c>
      <c r="V42" t="s">
        <v>155</v>
      </c>
    </row>
    <row r="43" spans="1:22" ht="16.5" x14ac:dyDescent="0.35">
      <c r="A43" s="1" t="s">
        <v>224</v>
      </c>
      <c r="B43">
        <v>1</v>
      </c>
      <c r="D43">
        <v>1</v>
      </c>
      <c r="F43">
        <v>1</v>
      </c>
      <c r="H43" t="s">
        <v>245</v>
      </c>
      <c r="I43" t="s">
        <v>246</v>
      </c>
      <c r="J43" s="19">
        <v>11</v>
      </c>
      <c r="K43" s="25">
        <v>1</v>
      </c>
      <c r="L43">
        <v>0.25</v>
      </c>
      <c r="M43">
        <v>0.125</v>
      </c>
      <c r="N43">
        <v>0.25</v>
      </c>
      <c r="O43">
        <v>0.1</v>
      </c>
      <c r="P43">
        <v>1</v>
      </c>
      <c r="T43">
        <v>0.25</v>
      </c>
      <c r="V43" t="s">
        <v>225</v>
      </c>
    </row>
    <row r="44" spans="1:22" ht="16.5" x14ac:dyDescent="0.35">
      <c r="A44" s="1" t="s">
        <v>169</v>
      </c>
      <c r="B44">
        <v>1</v>
      </c>
      <c r="D44">
        <v>1</v>
      </c>
      <c r="E44">
        <v>1</v>
      </c>
      <c r="G44">
        <v>1</v>
      </c>
      <c r="H44" t="s">
        <v>245</v>
      </c>
      <c r="I44" t="s">
        <v>246</v>
      </c>
      <c r="J44" s="19">
        <v>2</v>
      </c>
      <c r="K44" s="25">
        <v>1</v>
      </c>
      <c r="L44">
        <v>0.25</v>
      </c>
      <c r="N44">
        <v>0.25</v>
      </c>
      <c r="O44">
        <v>0.25</v>
      </c>
      <c r="P44">
        <v>1</v>
      </c>
      <c r="R44">
        <v>1</v>
      </c>
      <c r="V44" t="s">
        <v>161</v>
      </c>
    </row>
    <row r="45" spans="1:22" ht="16.5" x14ac:dyDescent="0.35">
      <c r="A45" s="1" t="s">
        <v>144</v>
      </c>
      <c r="B45">
        <v>1</v>
      </c>
      <c r="D45">
        <v>1</v>
      </c>
      <c r="E45">
        <v>1</v>
      </c>
      <c r="F45">
        <v>1</v>
      </c>
      <c r="H45" t="s">
        <v>245</v>
      </c>
      <c r="I45" t="s">
        <v>246</v>
      </c>
      <c r="J45" s="19">
        <v>4</v>
      </c>
      <c r="K45" s="25">
        <v>1</v>
      </c>
      <c r="L45">
        <v>0.25</v>
      </c>
      <c r="M45">
        <v>0.25</v>
      </c>
      <c r="N45">
        <v>0.125</v>
      </c>
      <c r="O45">
        <v>0.15</v>
      </c>
      <c r="P45">
        <v>1</v>
      </c>
      <c r="R45">
        <v>1</v>
      </c>
      <c r="T45">
        <v>0.125</v>
      </c>
      <c r="V45" t="s">
        <v>197</v>
      </c>
    </row>
    <row r="46" spans="1:22" ht="16.5" x14ac:dyDescent="0.35">
      <c r="A46" s="1" t="s">
        <v>13</v>
      </c>
      <c r="B46">
        <v>1</v>
      </c>
      <c r="C46">
        <v>1</v>
      </c>
      <c r="H46" t="s">
        <v>245</v>
      </c>
      <c r="I46" t="s">
        <v>246</v>
      </c>
      <c r="J46" s="19">
        <v>29</v>
      </c>
      <c r="K46" s="25">
        <v>1</v>
      </c>
      <c r="L46" s="3">
        <v>0.375</v>
      </c>
      <c r="M46" s="3"/>
      <c r="N46" s="3">
        <v>0.25</v>
      </c>
      <c r="O46" s="3">
        <v>0.25</v>
      </c>
      <c r="P46" s="3">
        <v>0.25</v>
      </c>
      <c r="Q46" s="3"/>
      <c r="R46" s="3"/>
      <c r="S46" s="3"/>
      <c r="T46" s="3">
        <v>0.125</v>
      </c>
      <c r="V46" t="s">
        <v>173</v>
      </c>
    </row>
    <row r="47" spans="1:22" ht="16.5" x14ac:dyDescent="0.35">
      <c r="A47" s="1" t="s">
        <v>58</v>
      </c>
      <c r="C47">
        <v>1</v>
      </c>
      <c r="D47">
        <v>1</v>
      </c>
      <c r="E47">
        <v>1</v>
      </c>
      <c r="H47" t="s">
        <v>245</v>
      </c>
      <c r="I47" t="s">
        <v>246</v>
      </c>
      <c r="J47" s="19">
        <v>18</v>
      </c>
      <c r="K47" s="25">
        <v>1</v>
      </c>
      <c r="L47">
        <v>1</v>
      </c>
      <c r="M47" s="3">
        <v>0.25</v>
      </c>
      <c r="N47">
        <v>0.375</v>
      </c>
      <c r="O47">
        <v>1</v>
      </c>
      <c r="P47">
        <v>0.25</v>
      </c>
      <c r="Q47">
        <v>0.25</v>
      </c>
      <c r="V47" t="s">
        <v>226</v>
      </c>
    </row>
    <row r="48" spans="1:22" ht="16.5" x14ac:dyDescent="0.35">
      <c r="A48" s="11" t="s">
        <v>84</v>
      </c>
      <c r="G48">
        <v>1</v>
      </c>
      <c r="H48" t="s">
        <v>245</v>
      </c>
      <c r="I48" t="s">
        <v>246</v>
      </c>
      <c r="J48" s="20">
        <v>64</v>
      </c>
      <c r="K48" s="25">
        <v>0</v>
      </c>
      <c r="L48" s="3">
        <v>1</v>
      </c>
      <c r="M48" s="3">
        <v>0.25</v>
      </c>
      <c r="N48" s="3">
        <v>0.375</v>
      </c>
      <c r="O48" s="3">
        <v>0.25</v>
      </c>
      <c r="P48" s="3">
        <v>1</v>
      </c>
      <c r="Q48" s="3">
        <v>1</v>
      </c>
      <c r="R48" s="3">
        <v>1</v>
      </c>
      <c r="S48" s="3">
        <v>1</v>
      </c>
      <c r="T48" s="3">
        <v>1</v>
      </c>
      <c r="V48" t="s">
        <v>174</v>
      </c>
    </row>
    <row r="49" spans="1:22" ht="16.5" x14ac:dyDescent="0.35">
      <c r="A49" s="1" t="s">
        <v>59</v>
      </c>
      <c r="B49">
        <v>1</v>
      </c>
      <c r="C49">
        <v>1</v>
      </c>
      <c r="D49">
        <v>1</v>
      </c>
      <c r="E49">
        <v>1</v>
      </c>
      <c r="G49">
        <v>1</v>
      </c>
      <c r="H49" t="s">
        <v>245</v>
      </c>
      <c r="I49" t="s">
        <v>246</v>
      </c>
      <c r="J49" s="19">
        <v>2</v>
      </c>
      <c r="K49" s="25">
        <v>1</v>
      </c>
      <c r="L49">
        <v>0.125</v>
      </c>
      <c r="N49">
        <v>0.375</v>
      </c>
      <c r="O49">
        <v>0.15</v>
      </c>
      <c r="P49">
        <v>1</v>
      </c>
      <c r="R49">
        <v>1</v>
      </c>
      <c r="V49" t="s">
        <v>227</v>
      </c>
    </row>
    <row r="50" spans="1:22" ht="16.5" x14ac:dyDescent="0.35">
      <c r="A50" s="1" t="s">
        <v>14</v>
      </c>
      <c r="B50">
        <v>1</v>
      </c>
      <c r="C50">
        <v>1</v>
      </c>
      <c r="H50" t="s">
        <v>245</v>
      </c>
      <c r="I50" t="s">
        <v>246</v>
      </c>
      <c r="J50" s="19">
        <v>15</v>
      </c>
      <c r="K50" s="25">
        <v>1</v>
      </c>
      <c r="N50" s="3">
        <v>0.25</v>
      </c>
      <c r="O50">
        <v>0.1</v>
      </c>
      <c r="P50" s="3">
        <v>1</v>
      </c>
      <c r="Q50" s="3">
        <v>1</v>
      </c>
      <c r="R50">
        <v>1</v>
      </c>
      <c r="V50" t="s">
        <v>228</v>
      </c>
    </row>
    <row r="51" spans="1:22" ht="16.5" x14ac:dyDescent="0.35">
      <c r="A51" s="1" t="s">
        <v>60</v>
      </c>
      <c r="D51">
        <v>1</v>
      </c>
      <c r="E51">
        <v>1</v>
      </c>
      <c r="F51">
        <v>1</v>
      </c>
      <c r="H51" t="s">
        <v>245</v>
      </c>
      <c r="I51" t="s">
        <v>246</v>
      </c>
      <c r="J51" s="19">
        <v>4</v>
      </c>
      <c r="K51" s="25">
        <v>1</v>
      </c>
      <c r="L51">
        <v>0.25</v>
      </c>
      <c r="M51">
        <v>0.25</v>
      </c>
      <c r="N51">
        <v>0.25</v>
      </c>
      <c r="O51">
        <v>0.05</v>
      </c>
      <c r="P51">
        <v>1</v>
      </c>
      <c r="R51">
        <v>1</v>
      </c>
      <c r="S51">
        <v>1</v>
      </c>
      <c r="T51">
        <v>1</v>
      </c>
      <c r="V51" t="s">
        <v>229</v>
      </c>
    </row>
    <row r="52" spans="1:22" ht="16.5" x14ac:dyDescent="0.35">
      <c r="A52" s="1" t="s">
        <v>85</v>
      </c>
      <c r="G52">
        <v>1</v>
      </c>
      <c r="H52" t="s">
        <v>245</v>
      </c>
      <c r="I52" t="s">
        <v>246</v>
      </c>
      <c r="J52" s="19">
        <v>20</v>
      </c>
      <c r="K52" s="25">
        <v>1</v>
      </c>
      <c r="L52" s="3">
        <v>1</v>
      </c>
      <c r="M52" s="3">
        <v>0.25</v>
      </c>
      <c r="N52" s="3">
        <v>0.375</v>
      </c>
      <c r="O52" s="3">
        <v>0.1</v>
      </c>
      <c r="P52" s="3">
        <v>0.05</v>
      </c>
      <c r="Q52" s="3">
        <v>0.25</v>
      </c>
      <c r="R52" s="3"/>
      <c r="S52" s="3"/>
      <c r="T52" s="3">
        <v>1</v>
      </c>
      <c r="V52" t="s">
        <v>230</v>
      </c>
    </row>
    <row r="53" spans="1:22" ht="16.5" x14ac:dyDescent="0.35">
      <c r="A53" s="1" t="s">
        <v>183</v>
      </c>
      <c r="D53">
        <v>1</v>
      </c>
      <c r="F53">
        <v>1</v>
      </c>
      <c r="H53" t="s">
        <v>245</v>
      </c>
      <c r="I53" t="s">
        <v>246</v>
      </c>
      <c r="J53" s="19">
        <v>18</v>
      </c>
      <c r="K53" s="23">
        <v>1</v>
      </c>
      <c r="M53">
        <v>0.125</v>
      </c>
      <c r="N53">
        <v>0.25</v>
      </c>
      <c r="O53">
        <v>1</v>
      </c>
      <c r="P53">
        <v>0.25</v>
      </c>
      <c r="Q53" s="3">
        <v>0.25</v>
      </c>
      <c r="R53">
        <v>1</v>
      </c>
      <c r="T53">
        <v>0.25</v>
      </c>
      <c r="V53" t="s">
        <v>140</v>
      </c>
    </row>
    <row r="54" spans="1:22" ht="16.5" x14ac:dyDescent="0.35">
      <c r="A54" s="1" t="s">
        <v>61</v>
      </c>
      <c r="B54">
        <v>1</v>
      </c>
      <c r="D54">
        <v>1</v>
      </c>
      <c r="E54">
        <v>1</v>
      </c>
      <c r="F54">
        <v>1</v>
      </c>
      <c r="G54">
        <v>1</v>
      </c>
      <c r="H54" t="s">
        <v>245</v>
      </c>
      <c r="I54" t="s">
        <v>246</v>
      </c>
      <c r="J54" s="19">
        <v>9</v>
      </c>
      <c r="K54" s="25">
        <v>1</v>
      </c>
      <c r="M54">
        <v>0.25</v>
      </c>
      <c r="N54">
        <v>0.25</v>
      </c>
      <c r="O54">
        <v>0.15</v>
      </c>
      <c r="P54">
        <v>1</v>
      </c>
      <c r="R54">
        <v>1</v>
      </c>
      <c r="V54" t="s">
        <v>179</v>
      </c>
    </row>
    <row r="55" spans="1:22" x14ac:dyDescent="0.35">
      <c r="A55" s="11" t="s">
        <v>181</v>
      </c>
      <c r="C55">
        <v>1</v>
      </c>
      <c r="H55" s="12" t="s">
        <v>248</v>
      </c>
      <c r="I55" t="s">
        <v>247</v>
      </c>
      <c r="J55" s="20" t="s">
        <v>248</v>
      </c>
      <c r="K55" s="25">
        <v>0</v>
      </c>
      <c r="L55">
        <v>1</v>
      </c>
      <c r="M55">
        <v>0.25</v>
      </c>
      <c r="N55">
        <v>0.25</v>
      </c>
      <c r="O55">
        <v>1</v>
      </c>
      <c r="P55" s="3">
        <v>0.25</v>
      </c>
      <c r="Q55" s="3">
        <v>0.25</v>
      </c>
      <c r="S55">
        <v>1</v>
      </c>
      <c r="V55" t="s">
        <v>182</v>
      </c>
    </row>
    <row r="56" spans="1:22" ht="16.5" x14ac:dyDescent="0.35">
      <c r="A56" s="1" t="s">
        <v>98</v>
      </c>
      <c r="B56">
        <v>1</v>
      </c>
      <c r="C56">
        <v>1</v>
      </c>
      <c r="D56">
        <v>1</v>
      </c>
      <c r="G56">
        <v>1</v>
      </c>
      <c r="H56" t="s">
        <v>245</v>
      </c>
      <c r="I56" t="s">
        <v>246</v>
      </c>
      <c r="J56" s="19">
        <v>3</v>
      </c>
      <c r="K56" s="23">
        <v>1</v>
      </c>
      <c r="L56">
        <v>0.25</v>
      </c>
      <c r="N56">
        <v>1</v>
      </c>
      <c r="O56">
        <v>0.3</v>
      </c>
      <c r="P56">
        <v>0.25</v>
      </c>
      <c r="Q56">
        <v>0.25</v>
      </c>
      <c r="T56">
        <v>0.125</v>
      </c>
      <c r="V56" t="s">
        <v>138</v>
      </c>
    </row>
    <row r="57" spans="1:22" ht="16.5" x14ac:dyDescent="0.35">
      <c r="A57" s="1" t="s">
        <v>107</v>
      </c>
      <c r="D57">
        <v>1</v>
      </c>
      <c r="H57" t="s">
        <v>245</v>
      </c>
      <c r="I57" t="s">
        <v>246</v>
      </c>
      <c r="J57" s="19">
        <v>18</v>
      </c>
      <c r="K57" s="23">
        <v>1</v>
      </c>
      <c r="L57">
        <v>1</v>
      </c>
      <c r="M57">
        <v>0.25</v>
      </c>
      <c r="N57">
        <v>0.25</v>
      </c>
      <c r="O57">
        <v>0.3</v>
      </c>
      <c r="P57">
        <v>0.25</v>
      </c>
      <c r="V57" t="s">
        <v>155</v>
      </c>
    </row>
    <row r="58" spans="1:22" ht="16.5" x14ac:dyDescent="0.35">
      <c r="A58" s="1" t="s">
        <v>108</v>
      </c>
      <c r="B58">
        <v>1</v>
      </c>
      <c r="D58">
        <v>1</v>
      </c>
      <c r="E58">
        <v>1</v>
      </c>
      <c r="F58">
        <v>1</v>
      </c>
      <c r="G58">
        <v>1</v>
      </c>
      <c r="H58" t="s">
        <v>245</v>
      </c>
      <c r="I58" t="s">
        <v>246</v>
      </c>
      <c r="J58" s="19">
        <v>2</v>
      </c>
      <c r="K58" s="23">
        <v>1</v>
      </c>
      <c r="L58">
        <v>0.125</v>
      </c>
      <c r="M58">
        <v>0.125</v>
      </c>
      <c r="N58">
        <v>0.125</v>
      </c>
      <c r="O58">
        <v>0.15</v>
      </c>
      <c r="P58">
        <v>1</v>
      </c>
      <c r="R58">
        <v>1</v>
      </c>
      <c r="T58">
        <v>1</v>
      </c>
      <c r="U58" t="s">
        <v>185</v>
      </c>
      <c r="V58" t="s">
        <v>210</v>
      </c>
    </row>
    <row r="59" spans="1:22" ht="16.5" x14ac:dyDescent="0.35">
      <c r="A59" s="11" t="s">
        <v>231</v>
      </c>
      <c r="B59">
        <v>1</v>
      </c>
      <c r="C59">
        <v>1</v>
      </c>
      <c r="E59">
        <v>1</v>
      </c>
      <c r="H59" t="s">
        <v>245</v>
      </c>
      <c r="I59" t="s">
        <v>246</v>
      </c>
      <c r="J59" s="20">
        <v>64</v>
      </c>
      <c r="K59" s="23">
        <v>0</v>
      </c>
      <c r="L59">
        <v>1</v>
      </c>
      <c r="M59">
        <v>0.125</v>
      </c>
      <c r="N59">
        <v>1</v>
      </c>
      <c r="O59">
        <v>1</v>
      </c>
      <c r="P59">
        <v>0.05</v>
      </c>
      <c r="Q59">
        <v>1</v>
      </c>
      <c r="S59">
        <v>1</v>
      </c>
      <c r="V59" t="s">
        <v>197</v>
      </c>
    </row>
    <row r="60" spans="1:22" ht="16.5" x14ac:dyDescent="0.35">
      <c r="A60" s="1" t="s">
        <v>109</v>
      </c>
      <c r="D60">
        <v>1</v>
      </c>
      <c r="H60" t="s">
        <v>245</v>
      </c>
      <c r="I60" t="s">
        <v>246</v>
      </c>
      <c r="J60" s="19">
        <v>9</v>
      </c>
      <c r="K60" s="23">
        <v>1</v>
      </c>
      <c r="L60">
        <v>0.25</v>
      </c>
      <c r="N60">
        <v>0.375</v>
      </c>
      <c r="O60">
        <v>1</v>
      </c>
      <c r="P60">
        <v>1</v>
      </c>
      <c r="R60">
        <v>1</v>
      </c>
      <c r="S60">
        <v>1</v>
      </c>
      <c r="V60" t="s">
        <v>140</v>
      </c>
    </row>
    <row r="61" spans="1:22" ht="16.5" x14ac:dyDescent="0.35">
      <c r="A61" s="1" t="s">
        <v>232</v>
      </c>
      <c r="B61">
        <v>1</v>
      </c>
      <c r="C61">
        <v>1</v>
      </c>
      <c r="E61">
        <v>1</v>
      </c>
      <c r="G61">
        <v>1</v>
      </c>
      <c r="H61" t="s">
        <v>245</v>
      </c>
      <c r="I61" t="s">
        <v>246</v>
      </c>
      <c r="J61" s="19">
        <v>50</v>
      </c>
      <c r="K61" s="23">
        <v>1</v>
      </c>
      <c r="L61">
        <v>1</v>
      </c>
      <c r="M61">
        <v>0.375</v>
      </c>
      <c r="N61">
        <v>0.125</v>
      </c>
      <c r="O61">
        <v>0.1</v>
      </c>
      <c r="P61">
        <v>0.05</v>
      </c>
      <c r="T61">
        <v>0.125</v>
      </c>
      <c r="V61" t="s">
        <v>234</v>
      </c>
    </row>
    <row r="62" spans="1:22" s="15" customFormat="1" ht="16.5" x14ac:dyDescent="0.35">
      <c r="A62" s="14" t="s">
        <v>62</v>
      </c>
      <c r="D62" s="15">
        <v>1</v>
      </c>
      <c r="E62" s="15">
        <v>1</v>
      </c>
      <c r="H62" t="s">
        <v>245</v>
      </c>
      <c r="I62" t="s">
        <v>246</v>
      </c>
      <c r="J62" s="19">
        <v>2</v>
      </c>
      <c r="K62" s="26">
        <v>1</v>
      </c>
      <c r="L62" s="15">
        <v>0.25</v>
      </c>
      <c r="N62" s="15">
        <v>0.25</v>
      </c>
      <c r="O62" s="15">
        <v>0.15</v>
      </c>
      <c r="P62" s="15">
        <v>1</v>
      </c>
      <c r="R62" s="15">
        <v>0.25</v>
      </c>
      <c r="T62" s="15">
        <v>0.25</v>
      </c>
      <c r="V62" s="15" t="s">
        <v>210</v>
      </c>
    </row>
    <row r="63" spans="1:22" ht="16.5" x14ac:dyDescent="0.35">
      <c r="A63" s="10" t="s">
        <v>114</v>
      </c>
      <c r="D63">
        <v>1</v>
      </c>
      <c r="E63">
        <v>1</v>
      </c>
      <c r="F63">
        <v>1</v>
      </c>
      <c r="G63">
        <v>1</v>
      </c>
      <c r="H63" t="s">
        <v>245</v>
      </c>
      <c r="I63" t="s">
        <v>246</v>
      </c>
      <c r="J63" s="19">
        <v>2</v>
      </c>
      <c r="K63" s="23">
        <v>1</v>
      </c>
      <c r="L63">
        <v>1</v>
      </c>
      <c r="M63">
        <v>0.25</v>
      </c>
      <c r="N63">
        <v>0.375</v>
      </c>
      <c r="O63">
        <v>0.25</v>
      </c>
      <c r="P63">
        <v>1</v>
      </c>
      <c r="R63">
        <v>0.25</v>
      </c>
      <c r="T63">
        <v>0.25</v>
      </c>
      <c r="U63" t="s">
        <v>186</v>
      </c>
      <c r="V63" t="s">
        <v>210</v>
      </c>
    </row>
    <row r="64" spans="1:22" ht="16.5" x14ac:dyDescent="0.35">
      <c r="A64" s="1" t="s">
        <v>86</v>
      </c>
      <c r="G64">
        <v>1</v>
      </c>
      <c r="H64" t="s">
        <v>245</v>
      </c>
      <c r="I64" t="s">
        <v>246</v>
      </c>
      <c r="J64" s="19">
        <v>37</v>
      </c>
      <c r="K64" s="25">
        <v>1</v>
      </c>
      <c r="L64" s="3">
        <v>0.25</v>
      </c>
      <c r="M64" s="3"/>
      <c r="N64" s="3">
        <v>0.25</v>
      </c>
      <c r="O64" s="3">
        <v>0.25</v>
      </c>
      <c r="P64" s="3">
        <v>1</v>
      </c>
      <c r="Q64" s="3"/>
      <c r="R64" s="3"/>
      <c r="S64" s="3"/>
      <c r="T64" s="3"/>
      <c r="V64" t="s">
        <v>235</v>
      </c>
    </row>
    <row r="65" spans="1:22" ht="16.5" x14ac:dyDescent="0.35">
      <c r="A65" s="1" t="s">
        <v>87</v>
      </c>
      <c r="C65">
        <v>1</v>
      </c>
      <c r="E65">
        <v>1</v>
      </c>
      <c r="F65">
        <v>1</v>
      </c>
      <c r="G65">
        <v>1</v>
      </c>
      <c r="H65" t="s">
        <v>245</v>
      </c>
      <c r="I65" t="s">
        <v>246</v>
      </c>
      <c r="J65" s="19">
        <v>3</v>
      </c>
      <c r="K65" s="25">
        <v>1</v>
      </c>
      <c r="L65" s="3">
        <v>1</v>
      </c>
      <c r="M65" s="3">
        <v>0.125</v>
      </c>
      <c r="N65" s="3">
        <v>0.25</v>
      </c>
      <c r="O65" s="3">
        <v>1</v>
      </c>
      <c r="P65" s="3">
        <v>0.1</v>
      </c>
      <c r="Q65" s="3"/>
      <c r="R65" s="3"/>
      <c r="S65" s="3"/>
      <c r="T65" s="3"/>
      <c r="V65" t="s">
        <v>197</v>
      </c>
    </row>
    <row r="66" spans="1:22" ht="16.5" x14ac:dyDescent="0.35">
      <c r="A66" s="1" t="s">
        <v>236</v>
      </c>
      <c r="B66">
        <v>1</v>
      </c>
      <c r="C66">
        <v>1</v>
      </c>
      <c r="H66" t="s">
        <v>245</v>
      </c>
      <c r="I66" t="s">
        <v>246</v>
      </c>
      <c r="J66" s="19">
        <v>45</v>
      </c>
      <c r="K66" s="25">
        <v>1</v>
      </c>
      <c r="L66" s="3">
        <v>0.25</v>
      </c>
      <c r="M66" s="3">
        <v>0.25</v>
      </c>
      <c r="N66" s="3">
        <v>0.375</v>
      </c>
      <c r="O66" s="3">
        <v>0.1</v>
      </c>
      <c r="P66" s="3">
        <v>1</v>
      </c>
      <c r="Q66" s="3"/>
      <c r="R66" s="3">
        <v>0.25</v>
      </c>
      <c r="S66" s="3"/>
      <c r="T66" s="3">
        <v>0.25</v>
      </c>
      <c r="V66" t="s">
        <v>207</v>
      </c>
    </row>
    <row r="67" spans="1:22" ht="16.5" x14ac:dyDescent="0.35">
      <c r="A67" s="1" t="s">
        <v>63</v>
      </c>
      <c r="C67">
        <v>1</v>
      </c>
      <c r="E67">
        <v>1</v>
      </c>
      <c r="G67">
        <v>1</v>
      </c>
      <c r="H67" t="s">
        <v>245</v>
      </c>
      <c r="I67" t="s">
        <v>246</v>
      </c>
      <c r="J67" s="19">
        <v>6</v>
      </c>
      <c r="K67" s="25">
        <v>1</v>
      </c>
      <c r="L67" s="3"/>
      <c r="M67" s="3">
        <v>0.25</v>
      </c>
      <c r="N67" s="3">
        <v>0.25</v>
      </c>
      <c r="O67" s="3">
        <v>0.15</v>
      </c>
      <c r="P67" s="3">
        <v>1</v>
      </c>
      <c r="Q67" s="3"/>
      <c r="R67" s="3">
        <v>1</v>
      </c>
      <c r="S67" s="3"/>
      <c r="T67" s="3">
        <v>0.25</v>
      </c>
      <c r="V67" t="s">
        <v>207</v>
      </c>
    </row>
    <row r="68" spans="1:22" ht="16.5" x14ac:dyDescent="0.35">
      <c r="A68" s="1" t="s">
        <v>64</v>
      </c>
      <c r="B68">
        <v>1</v>
      </c>
      <c r="D68">
        <v>1</v>
      </c>
      <c r="F68">
        <v>1</v>
      </c>
      <c r="H68" t="s">
        <v>245</v>
      </c>
      <c r="I68" t="s">
        <v>246</v>
      </c>
      <c r="J68" s="19">
        <v>18</v>
      </c>
      <c r="K68" s="25">
        <v>1</v>
      </c>
      <c r="L68">
        <v>0.25</v>
      </c>
      <c r="N68">
        <v>0.25</v>
      </c>
      <c r="O68">
        <v>0.375</v>
      </c>
      <c r="P68">
        <v>1</v>
      </c>
      <c r="R68">
        <v>1</v>
      </c>
      <c r="V68" t="s">
        <v>207</v>
      </c>
    </row>
    <row r="69" spans="1:22" ht="16.5" x14ac:dyDescent="0.35">
      <c r="A69" s="1" t="s">
        <v>110</v>
      </c>
      <c r="B69">
        <v>1</v>
      </c>
      <c r="C69">
        <v>1</v>
      </c>
      <c r="D69">
        <v>1</v>
      </c>
      <c r="F69">
        <v>1</v>
      </c>
      <c r="H69" t="s">
        <v>245</v>
      </c>
      <c r="I69" t="s">
        <v>246</v>
      </c>
      <c r="J69" s="19">
        <v>3</v>
      </c>
      <c r="K69" s="23">
        <v>1</v>
      </c>
      <c r="L69" s="3">
        <v>0.125</v>
      </c>
      <c r="M69">
        <v>0.25</v>
      </c>
      <c r="N69">
        <v>0.375</v>
      </c>
      <c r="O69">
        <v>0.25</v>
      </c>
      <c r="P69">
        <v>1</v>
      </c>
      <c r="R69">
        <v>1</v>
      </c>
      <c r="S69">
        <v>1</v>
      </c>
      <c r="T69">
        <v>1</v>
      </c>
      <c r="V69" t="s">
        <v>157</v>
      </c>
    </row>
    <row r="70" spans="1:22" ht="16.5" x14ac:dyDescent="0.35">
      <c r="A70" s="1" t="s">
        <v>88</v>
      </c>
      <c r="E70">
        <v>1</v>
      </c>
      <c r="G70">
        <v>1</v>
      </c>
      <c r="H70" t="s">
        <v>245</v>
      </c>
      <c r="I70" t="s">
        <v>246</v>
      </c>
      <c r="J70" s="19">
        <v>5</v>
      </c>
      <c r="K70" s="25">
        <v>1</v>
      </c>
      <c r="L70" s="3"/>
      <c r="M70" s="3"/>
      <c r="N70" s="3">
        <v>0.25</v>
      </c>
      <c r="O70" s="3">
        <v>0.1</v>
      </c>
      <c r="P70" s="3">
        <v>1</v>
      </c>
      <c r="Q70" s="3"/>
      <c r="R70" s="3">
        <v>0.25</v>
      </c>
      <c r="S70" s="3"/>
      <c r="T70" s="3"/>
      <c r="V70" t="s">
        <v>165</v>
      </c>
    </row>
    <row r="71" spans="1:22" ht="16.5" x14ac:dyDescent="0.35">
      <c r="A71" s="1" t="s">
        <v>65</v>
      </c>
      <c r="B71">
        <v>1</v>
      </c>
      <c r="D71">
        <v>1</v>
      </c>
      <c r="E71">
        <v>1</v>
      </c>
      <c r="G71">
        <v>1</v>
      </c>
      <c r="H71" t="s">
        <v>245</v>
      </c>
      <c r="I71" t="s">
        <v>246</v>
      </c>
      <c r="J71" s="19">
        <v>29</v>
      </c>
      <c r="K71" s="25">
        <v>1</v>
      </c>
      <c r="L71">
        <v>0.125</v>
      </c>
      <c r="N71">
        <v>1</v>
      </c>
      <c r="O71">
        <v>1</v>
      </c>
      <c r="P71">
        <v>1</v>
      </c>
      <c r="V71" t="s">
        <v>188</v>
      </c>
    </row>
    <row r="72" spans="1:22" ht="16.5" x14ac:dyDescent="0.35">
      <c r="A72" s="11" t="s">
        <v>15</v>
      </c>
      <c r="C72">
        <v>1</v>
      </c>
      <c r="H72" t="s">
        <v>245</v>
      </c>
      <c r="I72" t="s">
        <v>246</v>
      </c>
      <c r="J72" s="20" t="s">
        <v>248</v>
      </c>
      <c r="K72" s="25">
        <v>0</v>
      </c>
      <c r="L72">
        <v>0.125</v>
      </c>
      <c r="N72">
        <v>0.125</v>
      </c>
      <c r="O72">
        <v>1</v>
      </c>
      <c r="P72" s="3">
        <v>1</v>
      </c>
      <c r="Q72" s="3"/>
      <c r="V72" t="s">
        <v>189</v>
      </c>
    </row>
    <row r="73" spans="1:22" ht="16.5" x14ac:dyDescent="0.35">
      <c r="A73" s="11" t="s">
        <v>16</v>
      </c>
      <c r="B73">
        <v>1</v>
      </c>
      <c r="C73">
        <v>1</v>
      </c>
      <c r="D73">
        <v>1</v>
      </c>
      <c r="H73" t="s">
        <v>245</v>
      </c>
      <c r="I73" t="s">
        <v>246</v>
      </c>
      <c r="J73" s="20">
        <v>64</v>
      </c>
      <c r="K73" s="25">
        <v>0</v>
      </c>
      <c r="L73">
        <v>1</v>
      </c>
      <c r="M73">
        <v>0.25</v>
      </c>
      <c r="N73">
        <v>0.25</v>
      </c>
      <c r="O73">
        <v>1</v>
      </c>
      <c r="P73" s="3">
        <v>0.25</v>
      </c>
      <c r="Q73" s="3">
        <v>1</v>
      </c>
      <c r="V73" t="s">
        <v>156</v>
      </c>
    </row>
    <row r="74" spans="1:22" ht="16.5" x14ac:dyDescent="0.35">
      <c r="A74" s="1" t="s">
        <v>111</v>
      </c>
      <c r="D74">
        <v>1</v>
      </c>
      <c r="E74">
        <v>1</v>
      </c>
      <c r="G74">
        <v>1</v>
      </c>
      <c r="H74" t="s">
        <v>245</v>
      </c>
      <c r="I74" t="s">
        <v>246</v>
      </c>
      <c r="J74" s="19">
        <v>4</v>
      </c>
      <c r="K74" s="23">
        <v>0</v>
      </c>
      <c r="L74" s="12">
        <v>0.25</v>
      </c>
      <c r="M74" s="12"/>
      <c r="N74" s="12">
        <v>0.125</v>
      </c>
      <c r="O74" s="12">
        <v>0.05</v>
      </c>
      <c r="P74" s="12">
        <v>1</v>
      </c>
      <c r="Q74" s="12" t="s">
        <v>3191</v>
      </c>
      <c r="R74">
        <v>1</v>
      </c>
      <c r="T74">
        <v>0.125</v>
      </c>
      <c r="V74" t="s">
        <v>190</v>
      </c>
    </row>
    <row r="75" spans="1:22" x14ac:dyDescent="0.35">
      <c r="A75" s="11" t="s">
        <v>17</v>
      </c>
      <c r="C75">
        <v>1</v>
      </c>
      <c r="H75" s="12" t="s">
        <v>248</v>
      </c>
      <c r="I75" t="s">
        <v>247</v>
      </c>
      <c r="J75" s="20" t="s">
        <v>248</v>
      </c>
      <c r="K75" s="25">
        <v>0</v>
      </c>
      <c r="L75">
        <v>1</v>
      </c>
      <c r="N75">
        <v>1</v>
      </c>
      <c r="O75">
        <v>0.25</v>
      </c>
      <c r="P75" s="3">
        <v>1</v>
      </c>
      <c r="Q75" s="3"/>
      <c r="S75">
        <v>1</v>
      </c>
      <c r="V75" t="s">
        <v>192</v>
      </c>
    </row>
    <row r="76" spans="1:22" ht="16.5" x14ac:dyDescent="0.35">
      <c r="A76" s="7" t="s">
        <v>18</v>
      </c>
      <c r="B76">
        <v>1</v>
      </c>
      <c r="C76">
        <v>1</v>
      </c>
      <c r="H76" t="s">
        <v>245</v>
      </c>
      <c r="I76" t="s">
        <v>246</v>
      </c>
      <c r="J76" s="19">
        <v>31</v>
      </c>
      <c r="K76" s="25">
        <v>0</v>
      </c>
      <c r="L76" s="12"/>
      <c r="M76" s="12"/>
      <c r="N76" s="12">
        <v>0.125</v>
      </c>
      <c r="O76" s="12">
        <v>0.05</v>
      </c>
      <c r="P76" s="13">
        <v>1</v>
      </c>
      <c r="Q76" s="13"/>
      <c r="R76">
        <v>1</v>
      </c>
      <c r="V76" t="s">
        <v>237</v>
      </c>
    </row>
    <row r="77" spans="1:22" ht="16.5" x14ac:dyDescent="0.35">
      <c r="A77" s="7" t="s">
        <v>66</v>
      </c>
      <c r="B77">
        <v>1</v>
      </c>
      <c r="C77">
        <v>1</v>
      </c>
      <c r="E77">
        <v>1</v>
      </c>
      <c r="H77" t="s">
        <v>245</v>
      </c>
      <c r="I77" t="s">
        <v>246</v>
      </c>
      <c r="J77" s="19">
        <v>29</v>
      </c>
      <c r="K77" s="25">
        <v>1</v>
      </c>
      <c r="L77">
        <v>0.25</v>
      </c>
      <c r="M77">
        <v>1</v>
      </c>
      <c r="N77">
        <v>0.25</v>
      </c>
      <c r="O77">
        <v>1</v>
      </c>
      <c r="P77">
        <v>1</v>
      </c>
      <c r="V77" t="s">
        <v>223</v>
      </c>
    </row>
    <row r="78" spans="1:22" ht="16.5" x14ac:dyDescent="0.35">
      <c r="A78" s="7" t="s">
        <v>19</v>
      </c>
      <c r="B78">
        <v>1</v>
      </c>
      <c r="C78">
        <v>1</v>
      </c>
      <c r="E78">
        <v>1</v>
      </c>
      <c r="H78" t="s">
        <v>245</v>
      </c>
      <c r="I78" t="s">
        <v>246</v>
      </c>
      <c r="J78" s="19">
        <v>37</v>
      </c>
      <c r="K78" s="25">
        <v>1</v>
      </c>
      <c r="L78">
        <v>0.375</v>
      </c>
      <c r="M78">
        <v>0.25</v>
      </c>
      <c r="N78">
        <v>0.25</v>
      </c>
      <c r="O78">
        <v>0.05</v>
      </c>
      <c r="P78">
        <v>1</v>
      </c>
      <c r="Q78">
        <v>1</v>
      </c>
      <c r="R78">
        <v>0.25</v>
      </c>
      <c r="S78">
        <v>1</v>
      </c>
      <c r="V78" t="s">
        <v>209</v>
      </c>
    </row>
    <row r="79" spans="1:22" ht="16.5" x14ac:dyDescent="0.35">
      <c r="A79" s="7" t="s">
        <v>112</v>
      </c>
      <c r="D79">
        <v>1</v>
      </c>
      <c r="E79">
        <v>1</v>
      </c>
      <c r="H79" t="s">
        <v>245</v>
      </c>
      <c r="I79" t="s">
        <v>246</v>
      </c>
      <c r="J79" s="19">
        <v>3</v>
      </c>
      <c r="K79" s="23">
        <v>1</v>
      </c>
      <c r="L79">
        <v>0.25</v>
      </c>
      <c r="N79">
        <v>0.25</v>
      </c>
      <c r="O79">
        <v>0.2</v>
      </c>
      <c r="P79">
        <v>1</v>
      </c>
      <c r="T79" s="3"/>
      <c r="V79" t="s">
        <v>167</v>
      </c>
    </row>
    <row r="80" spans="1:22" ht="16.5" x14ac:dyDescent="0.35">
      <c r="A80" s="7" t="s">
        <v>67</v>
      </c>
      <c r="B80">
        <v>1</v>
      </c>
      <c r="C80">
        <v>1</v>
      </c>
      <c r="D80">
        <v>1</v>
      </c>
      <c r="E80">
        <v>1</v>
      </c>
      <c r="F80">
        <v>1</v>
      </c>
      <c r="G80">
        <v>1</v>
      </c>
      <c r="H80" t="s">
        <v>245</v>
      </c>
      <c r="I80" t="s">
        <v>246</v>
      </c>
      <c r="J80" s="19">
        <v>2</v>
      </c>
      <c r="K80" s="25">
        <v>0</v>
      </c>
      <c r="L80" s="12">
        <v>0.25</v>
      </c>
      <c r="M80" s="12">
        <v>0.25</v>
      </c>
      <c r="N80" s="12">
        <v>0.25</v>
      </c>
      <c r="O80" s="12">
        <v>0.1</v>
      </c>
      <c r="P80" s="12">
        <v>0.25</v>
      </c>
      <c r="Q80" s="12"/>
      <c r="S80">
        <v>0.25</v>
      </c>
      <c r="T80">
        <v>1</v>
      </c>
      <c r="V80" t="s">
        <v>210</v>
      </c>
    </row>
    <row r="81" spans="1:22" ht="16.5" x14ac:dyDescent="0.35">
      <c r="A81" s="7" t="s">
        <v>20</v>
      </c>
      <c r="C81">
        <v>1</v>
      </c>
      <c r="E81">
        <v>1</v>
      </c>
      <c r="G81">
        <v>1</v>
      </c>
      <c r="H81" t="s">
        <v>245</v>
      </c>
      <c r="I81" t="s">
        <v>246</v>
      </c>
      <c r="J81" s="19">
        <v>3</v>
      </c>
      <c r="K81" s="25">
        <v>0</v>
      </c>
      <c r="L81" s="12">
        <v>0.25</v>
      </c>
      <c r="M81" s="12"/>
      <c r="N81" s="12">
        <v>0.125</v>
      </c>
      <c r="O81" s="12">
        <v>0.05</v>
      </c>
      <c r="P81" s="13">
        <v>0.25</v>
      </c>
      <c r="Q81" s="13"/>
      <c r="S81">
        <v>0.25</v>
      </c>
      <c r="T81">
        <v>0.25</v>
      </c>
      <c r="V81" t="s">
        <v>238</v>
      </c>
    </row>
    <row r="82" spans="1:22" ht="16.5" x14ac:dyDescent="0.35">
      <c r="A82" s="22" t="s">
        <v>21</v>
      </c>
      <c r="B82">
        <v>1</v>
      </c>
      <c r="C82">
        <v>1</v>
      </c>
      <c r="F82">
        <v>1</v>
      </c>
      <c r="H82" t="s">
        <v>245</v>
      </c>
      <c r="I82" t="s">
        <v>246</v>
      </c>
      <c r="J82" s="20">
        <v>64</v>
      </c>
      <c r="K82" s="25">
        <v>0</v>
      </c>
      <c r="L82">
        <v>0.125</v>
      </c>
      <c r="N82">
        <v>0.25</v>
      </c>
      <c r="O82">
        <v>1</v>
      </c>
      <c r="P82" s="3">
        <v>1</v>
      </c>
      <c r="Q82" s="3"/>
      <c r="S82">
        <v>0.25</v>
      </c>
      <c r="V82" t="s">
        <v>193</v>
      </c>
    </row>
    <row r="83" spans="1:22" ht="16.5" x14ac:dyDescent="0.35">
      <c r="A83" s="7" t="s">
        <v>68</v>
      </c>
      <c r="D83">
        <v>1</v>
      </c>
      <c r="E83">
        <v>1</v>
      </c>
      <c r="H83" t="s">
        <v>245</v>
      </c>
      <c r="I83" t="s">
        <v>246</v>
      </c>
      <c r="J83" s="19">
        <v>31</v>
      </c>
      <c r="K83" s="25">
        <v>1</v>
      </c>
      <c r="L83">
        <v>0.125</v>
      </c>
      <c r="M83">
        <v>0.25</v>
      </c>
      <c r="N83">
        <v>0.25</v>
      </c>
      <c r="O83">
        <v>0.25</v>
      </c>
      <c r="P83">
        <v>1</v>
      </c>
      <c r="R83">
        <v>1</v>
      </c>
      <c r="T83">
        <v>1</v>
      </c>
      <c r="V83" t="s">
        <v>156</v>
      </c>
    </row>
    <row r="84" spans="1:22" ht="16.5" x14ac:dyDescent="0.35">
      <c r="A84" s="7" t="s">
        <v>113</v>
      </c>
      <c r="C84">
        <v>1</v>
      </c>
      <c r="D84">
        <v>1</v>
      </c>
      <c r="E84">
        <v>1</v>
      </c>
      <c r="F84">
        <v>1</v>
      </c>
      <c r="H84" t="s">
        <v>245</v>
      </c>
      <c r="I84" t="s">
        <v>246</v>
      </c>
      <c r="J84" s="19">
        <v>9</v>
      </c>
      <c r="K84" s="23">
        <v>1</v>
      </c>
      <c r="L84">
        <v>0.25</v>
      </c>
      <c r="M84">
        <v>0.25</v>
      </c>
      <c r="N84">
        <v>0.25</v>
      </c>
      <c r="O84">
        <v>0.25</v>
      </c>
      <c r="P84">
        <v>1</v>
      </c>
      <c r="R84">
        <v>1</v>
      </c>
      <c r="T84">
        <v>1</v>
      </c>
      <c r="V84" t="s">
        <v>156</v>
      </c>
    </row>
    <row r="85" spans="1:22" ht="16.5" x14ac:dyDescent="0.35">
      <c r="A85" s="7" t="s">
        <v>89</v>
      </c>
      <c r="C85">
        <v>1</v>
      </c>
      <c r="E85">
        <v>1</v>
      </c>
      <c r="G85">
        <v>1</v>
      </c>
      <c r="H85" t="s">
        <v>245</v>
      </c>
      <c r="I85" t="s">
        <v>246</v>
      </c>
      <c r="J85" s="19">
        <v>3</v>
      </c>
      <c r="K85" s="25">
        <v>1</v>
      </c>
      <c r="L85" s="3">
        <v>0.25</v>
      </c>
      <c r="M85" s="3">
        <v>0.25</v>
      </c>
      <c r="N85" s="3">
        <v>0.25</v>
      </c>
      <c r="O85" s="3">
        <v>0.15</v>
      </c>
      <c r="P85" s="3">
        <v>1</v>
      </c>
      <c r="Q85" s="3"/>
      <c r="R85" s="3"/>
      <c r="S85" s="3"/>
      <c r="T85" s="3"/>
      <c r="V85" t="s">
        <v>157</v>
      </c>
    </row>
    <row r="86" spans="1:22" ht="16.5" x14ac:dyDescent="0.35">
      <c r="A86" s="7" t="s">
        <v>22</v>
      </c>
      <c r="C86">
        <v>1</v>
      </c>
      <c r="E86">
        <v>1</v>
      </c>
      <c r="G86">
        <v>1</v>
      </c>
      <c r="H86" t="s">
        <v>245</v>
      </c>
      <c r="I86" t="s">
        <v>246</v>
      </c>
      <c r="J86" s="19">
        <v>26</v>
      </c>
      <c r="K86" s="25">
        <v>0</v>
      </c>
      <c r="L86" s="12">
        <v>0.375</v>
      </c>
      <c r="M86" s="12">
        <v>0.25</v>
      </c>
      <c r="N86" s="12">
        <v>0.25</v>
      </c>
      <c r="O86" s="12">
        <v>0.15</v>
      </c>
      <c r="P86" s="13">
        <v>0.25</v>
      </c>
      <c r="Q86" s="13"/>
      <c r="S86">
        <v>1</v>
      </c>
      <c r="V86" t="s">
        <v>165</v>
      </c>
    </row>
    <row r="87" spans="1:22" ht="16.5" x14ac:dyDescent="0.35">
      <c r="A87" s="1" t="s">
        <v>69</v>
      </c>
      <c r="B87">
        <v>1</v>
      </c>
      <c r="C87">
        <v>1</v>
      </c>
      <c r="D87">
        <v>1</v>
      </c>
      <c r="E87">
        <v>1</v>
      </c>
      <c r="H87" t="s">
        <v>245</v>
      </c>
      <c r="I87" t="s">
        <v>246</v>
      </c>
      <c r="J87" s="19">
        <v>12</v>
      </c>
      <c r="K87" s="25">
        <v>1</v>
      </c>
      <c r="L87">
        <v>0.25</v>
      </c>
      <c r="N87">
        <v>0.25</v>
      </c>
      <c r="O87">
        <v>0.05</v>
      </c>
      <c r="P87">
        <v>1</v>
      </c>
      <c r="V87" t="s">
        <v>194</v>
      </c>
    </row>
    <row r="88" spans="1:22" ht="16.5" x14ac:dyDescent="0.35">
      <c r="A88" s="1" t="s">
        <v>241</v>
      </c>
      <c r="B88">
        <v>1</v>
      </c>
      <c r="C88">
        <v>1</v>
      </c>
      <c r="D88">
        <v>1</v>
      </c>
      <c r="E88">
        <v>1</v>
      </c>
      <c r="F88">
        <v>1</v>
      </c>
      <c r="G88">
        <v>1</v>
      </c>
      <c r="H88" t="s">
        <v>245</v>
      </c>
      <c r="I88" t="s">
        <v>246</v>
      </c>
      <c r="J88" s="19">
        <v>3</v>
      </c>
      <c r="K88" s="25">
        <v>1</v>
      </c>
      <c r="L88">
        <v>1</v>
      </c>
      <c r="M88" s="3">
        <v>0.25</v>
      </c>
      <c r="N88" s="3">
        <v>0.375</v>
      </c>
      <c r="O88" s="3">
        <v>1</v>
      </c>
      <c r="P88" s="3">
        <v>0.05</v>
      </c>
      <c r="Q88" s="3"/>
      <c r="R88" s="3"/>
      <c r="S88" s="3"/>
      <c r="T88" s="3"/>
      <c r="V88" t="s">
        <v>240</v>
      </c>
    </row>
    <row r="89" spans="1:22" ht="16.5" x14ac:dyDescent="0.35">
      <c r="A89" s="7" t="s">
        <v>23</v>
      </c>
      <c r="B89">
        <v>1</v>
      </c>
      <c r="C89">
        <v>1</v>
      </c>
      <c r="H89" t="s">
        <v>245</v>
      </c>
      <c r="I89" t="s">
        <v>246</v>
      </c>
      <c r="J89" s="19">
        <v>29</v>
      </c>
      <c r="K89" s="25">
        <v>0</v>
      </c>
      <c r="L89" s="12">
        <v>0.25</v>
      </c>
      <c r="M89" s="12">
        <v>0.25</v>
      </c>
      <c r="N89" s="12">
        <v>0.125</v>
      </c>
      <c r="O89" s="12">
        <v>0.25</v>
      </c>
      <c r="P89" s="13">
        <v>0.25</v>
      </c>
      <c r="Q89" s="13"/>
      <c r="V89" t="s">
        <v>239</v>
      </c>
    </row>
    <row r="90" spans="1:22" ht="16.5" x14ac:dyDescent="0.35">
      <c r="A90" s="7" t="s">
        <v>90</v>
      </c>
      <c r="E90">
        <v>1</v>
      </c>
      <c r="G90">
        <v>1</v>
      </c>
      <c r="H90" t="s">
        <v>245</v>
      </c>
      <c r="I90" t="s">
        <v>246</v>
      </c>
      <c r="J90" s="19">
        <v>6</v>
      </c>
      <c r="K90" s="23">
        <v>1</v>
      </c>
      <c r="L90" s="3">
        <v>1</v>
      </c>
      <c r="M90" s="3"/>
      <c r="N90" s="3">
        <v>0.25</v>
      </c>
      <c r="O90" s="3">
        <v>0.3</v>
      </c>
      <c r="P90" s="3">
        <v>1</v>
      </c>
      <c r="Q90" s="3"/>
      <c r="R90" s="3"/>
      <c r="S90" s="3"/>
      <c r="T90" s="3"/>
      <c r="V90" t="s">
        <v>195</v>
      </c>
    </row>
    <row r="91" spans="1:22" ht="16.5" x14ac:dyDescent="0.35">
      <c r="A91" s="7" t="s">
        <v>24</v>
      </c>
      <c r="B91">
        <v>1</v>
      </c>
      <c r="C91">
        <v>1</v>
      </c>
      <c r="E91">
        <v>1</v>
      </c>
      <c r="F91">
        <v>1</v>
      </c>
      <c r="G91">
        <v>1</v>
      </c>
      <c r="H91" t="s">
        <v>245</v>
      </c>
      <c r="I91" t="s">
        <v>246</v>
      </c>
      <c r="J91" s="19">
        <v>11</v>
      </c>
      <c r="K91" s="25">
        <v>1</v>
      </c>
      <c r="L91">
        <v>1</v>
      </c>
      <c r="M91">
        <v>0.375</v>
      </c>
      <c r="N91">
        <v>1</v>
      </c>
      <c r="O91">
        <v>0.15</v>
      </c>
      <c r="P91" s="3">
        <v>1</v>
      </c>
      <c r="Q91" s="3"/>
      <c r="R91">
        <v>0.25</v>
      </c>
      <c r="S91">
        <v>1</v>
      </c>
      <c r="T91">
        <v>1</v>
      </c>
      <c r="V91" t="s">
        <v>230</v>
      </c>
    </row>
    <row r="92" spans="1:22" ht="16.5" x14ac:dyDescent="0.35">
      <c r="A92" s="7" t="s">
        <v>91</v>
      </c>
      <c r="E92">
        <v>1</v>
      </c>
      <c r="G92">
        <v>1</v>
      </c>
      <c r="H92" t="s">
        <v>245</v>
      </c>
      <c r="I92" t="s">
        <v>246</v>
      </c>
      <c r="J92" s="19">
        <v>39</v>
      </c>
      <c r="K92" s="23">
        <v>1</v>
      </c>
      <c r="L92" s="3">
        <v>1</v>
      </c>
      <c r="M92" s="3">
        <v>0.375</v>
      </c>
      <c r="N92" s="3">
        <v>0.375</v>
      </c>
      <c r="O92" s="3">
        <v>0.15</v>
      </c>
      <c r="P92" s="3">
        <v>1</v>
      </c>
      <c r="Q92" s="3"/>
      <c r="R92" s="3">
        <v>0.25</v>
      </c>
      <c r="S92" s="3">
        <v>1</v>
      </c>
      <c r="T92" s="3">
        <v>1</v>
      </c>
      <c r="V92" t="s">
        <v>230</v>
      </c>
    </row>
    <row r="93" spans="1:22" ht="16.5" x14ac:dyDescent="0.35">
      <c r="A93" s="7" t="s">
        <v>25</v>
      </c>
      <c r="B93">
        <v>1</v>
      </c>
      <c r="C93">
        <v>1</v>
      </c>
      <c r="E93">
        <v>1</v>
      </c>
      <c r="H93" t="s">
        <v>245</v>
      </c>
      <c r="I93" t="s">
        <v>246</v>
      </c>
      <c r="J93" s="19">
        <v>11</v>
      </c>
      <c r="K93" s="25">
        <v>0</v>
      </c>
      <c r="L93" s="12">
        <v>0.25</v>
      </c>
      <c r="M93" s="12">
        <v>0.25</v>
      </c>
      <c r="N93" s="12">
        <v>0.125</v>
      </c>
      <c r="O93" s="12">
        <v>0.05</v>
      </c>
      <c r="P93" s="13">
        <v>0.25</v>
      </c>
      <c r="Q93" s="13"/>
      <c r="R93">
        <v>0.125</v>
      </c>
      <c r="T93">
        <v>0.125</v>
      </c>
      <c r="V93" t="s">
        <v>242</v>
      </c>
    </row>
    <row r="94" spans="1:22" ht="16.5" x14ac:dyDescent="0.35">
      <c r="A94" s="7" t="s">
        <v>70</v>
      </c>
      <c r="B94">
        <v>1</v>
      </c>
      <c r="C94">
        <v>1</v>
      </c>
      <c r="D94">
        <v>1</v>
      </c>
      <c r="E94">
        <v>1</v>
      </c>
      <c r="H94" t="s">
        <v>245</v>
      </c>
      <c r="I94" t="s">
        <v>246</v>
      </c>
      <c r="J94" s="19">
        <v>2</v>
      </c>
      <c r="K94" s="25">
        <v>0</v>
      </c>
      <c r="L94" s="12"/>
      <c r="M94" s="13">
        <v>0.25</v>
      </c>
      <c r="N94" s="12">
        <v>0.125</v>
      </c>
      <c r="O94" s="12">
        <v>0.05</v>
      </c>
      <c r="P94" s="12">
        <v>0.25</v>
      </c>
      <c r="Q94" s="12"/>
      <c r="R94">
        <v>0.25</v>
      </c>
      <c r="T94" s="3">
        <v>0.25</v>
      </c>
      <c r="V94" t="s">
        <v>242</v>
      </c>
    </row>
    <row r="96" spans="1:22" x14ac:dyDescent="0.35">
      <c r="A96" s="1" t="s">
        <v>3194</v>
      </c>
      <c r="B96">
        <v>32</v>
      </c>
      <c r="C96">
        <v>31</v>
      </c>
      <c r="D96">
        <v>34</v>
      </c>
      <c r="E96">
        <v>43</v>
      </c>
      <c r="F96">
        <v>18</v>
      </c>
      <c r="G96">
        <v>35</v>
      </c>
      <c r="K96" s="27">
        <v>65</v>
      </c>
      <c r="L96">
        <v>68</v>
      </c>
      <c r="M96">
        <v>52</v>
      </c>
      <c r="N96">
        <v>77</v>
      </c>
      <c r="O96">
        <v>77</v>
      </c>
      <c r="P96">
        <v>77</v>
      </c>
      <c r="Q96">
        <v>14</v>
      </c>
      <c r="R96">
        <v>41</v>
      </c>
      <c r="S96">
        <v>15</v>
      </c>
      <c r="T96" s="3">
        <v>41</v>
      </c>
    </row>
    <row r="98" spans="1:10" ht="45" customHeight="1" x14ac:dyDescent="0.35">
      <c r="A98" s="127" t="s">
        <v>3949</v>
      </c>
      <c r="B98" s="127"/>
      <c r="C98" s="127"/>
      <c r="D98" s="127"/>
      <c r="E98" s="127"/>
      <c r="F98" s="127"/>
      <c r="G98" s="127"/>
      <c r="H98" s="127"/>
      <c r="I98" s="127"/>
      <c r="J98" s="127"/>
    </row>
    <row r="100" spans="1:10" x14ac:dyDescent="0.35">
      <c r="A100" t="s">
        <v>42</v>
      </c>
    </row>
    <row r="101" spans="1:10" x14ac:dyDescent="0.35">
      <c r="A101" t="s">
        <v>43</v>
      </c>
    </row>
    <row r="102" spans="1:10" x14ac:dyDescent="0.35">
      <c r="A102" t="s">
        <v>44</v>
      </c>
    </row>
    <row r="103" spans="1:10" x14ac:dyDescent="0.35">
      <c r="A103" t="s">
        <v>45</v>
      </c>
    </row>
    <row r="104" spans="1:10" x14ac:dyDescent="0.35">
      <c r="A104" t="s">
        <v>46</v>
      </c>
    </row>
    <row r="105" spans="1:10" x14ac:dyDescent="0.35">
      <c r="A105" t="s">
        <v>47</v>
      </c>
    </row>
    <row r="106" spans="1:10" x14ac:dyDescent="0.35">
      <c r="A106" t="s">
        <v>48</v>
      </c>
    </row>
    <row r="107" spans="1:10" x14ac:dyDescent="0.35">
      <c r="A107" t="s">
        <v>49</v>
      </c>
    </row>
    <row r="108" spans="1:10" x14ac:dyDescent="0.35">
      <c r="A108" t="s">
        <v>50</v>
      </c>
    </row>
    <row r="109" spans="1:10" x14ac:dyDescent="0.35">
      <c r="A109" s="1" t="s">
        <v>146</v>
      </c>
    </row>
    <row r="110" spans="1:10" x14ac:dyDescent="0.35">
      <c r="A110" s="1" t="s">
        <v>145</v>
      </c>
    </row>
    <row r="111" spans="1:10" x14ac:dyDescent="0.35">
      <c r="A111" s="1" t="s">
        <v>170</v>
      </c>
    </row>
    <row r="112" spans="1:10" x14ac:dyDescent="0.35">
      <c r="A112" s="1" t="s">
        <v>171</v>
      </c>
    </row>
    <row r="113" spans="1:2" x14ac:dyDescent="0.35">
      <c r="A113" s="1" t="s">
        <v>172</v>
      </c>
    </row>
    <row r="114" spans="1:2" x14ac:dyDescent="0.35">
      <c r="A114" s="1" t="s">
        <v>71</v>
      </c>
    </row>
    <row r="115" spans="1:2" x14ac:dyDescent="0.35">
      <c r="A115" s="1" t="s">
        <v>72</v>
      </c>
    </row>
    <row r="116" spans="1:2" x14ac:dyDescent="0.35">
      <c r="A116" s="5" t="s">
        <v>92</v>
      </c>
    </row>
    <row r="117" spans="1:2" x14ac:dyDescent="0.35">
      <c r="A117" s="1" t="s">
        <v>93</v>
      </c>
    </row>
    <row r="118" spans="1:2" x14ac:dyDescent="0.35">
      <c r="A118" s="1" t="s">
        <v>94</v>
      </c>
    </row>
    <row r="119" spans="1:2" x14ac:dyDescent="0.35">
      <c r="A119" s="6" t="s">
        <v>95</v>
      </c>
    </row>
    <row r="120" spans="1:2" x14ac:dyDescent="0.35">
      <c r="A120" s="1" t="s">
        <v>71</v>
      </c>
    </row>
    <row r="121" spans="1:2" x14ac:dyDescent="0.35">
      <c r="A121" s="1" t="s">
        <v>72</v>
      </c>
    </row>
    <row r="122" spans="1:2" x14ac:dyDescent="0.35">
      <c r="A122" s="8" t="s">
        <v>115</v>
      </c>
    </row>
    <row r="123" spans="1:2" x14ac:dyDescent="0.35">
      <c r="A123" s="1" t="s">
        <v>71</v>
      </c>
    </row>
    <row r="124" spans="1:2" x14ac:dyDescent="0.35">
      <c r="A124" s="1" t="s">
        <v>184</v>
      </c>
    </row>
    <row r="126" spans="1:2" x14ac:dyDescent="0.35">
      <c r="A126" t="s">
        <v>116</v>
      </c>
      <c r="B126" t="s">
        <v>117</v>
      </c>
    </row>
    <row r="127" spans="1:2" x14ac:dyDescent="0.35">
      <c r="A127" t="s">
        <v>32</v>
      </c>
      <c r="B127" t="s">
        <v>118</v>
      </c>
    </row>
    <row r="128" spans="1:2" x14ac:dyDescent="0.35">
      <c r="A128" t="s">
        <v>33</v>
      </c>
      <c r="B128" t="s">
        <v>119</v>
      </c>
    </row>
    <row r="129" spans="1:2" x14ac:dyDescent="0.35">
      <c r="A129" t="s">
        <v>34</v>
      </c>
      <c r="B129" t="s">
        <v>120</v>
      </c>
    </row>
    <row r="130" spans="1:2" x14ac:dyDescent="0.35">
      <c r="A130" t="s">
        <v>35</v>
      </c>
      <c r="B130" t="s">
        <v>121</v>
      </c>
    </row>
    <row r="131" spans="1:2" x14ac:dyDescent="0.35">
      <c r="A131" t="s">
        <v>36</v>
      </c>
      <c r="B131" t="s">
        <v>137</v>
      </c>
    </row>
    <row r="132" spans="1:2" x14ac:dyDescent="0.35">
      <c r="A132" t="s">
        <v>37</v>
      </c>
      <c r="B132" t="s">
        <v>122</v>
      </c>
    </row>
    <row r="133" spans="1:2" x14ac:dyDescent="0.35">
      <c r="A133" t="s">
        <v>38</v>
      </c>
      <c r="B133" t="s">
        <v>123</v>
      </c>
    </row>
    <row r="134" spans="1:2" x14ac:dyDescent="0.35">
      <c r="A134" t="s">
        <v>39</v>
      </c>
      <c r="B134" t="s">
        <v>124</v>
      </c>
    </row>
    <row r="136" spans="1:2" x14ac:dyDescent="0.35">
      <c r="A136" t="s">
        <v>178</v>
      </c>
    </row>
    <row r="137" spans="1:2" x14ac:dyDescent="0.35">
      <c r="A137" t="s">
        <v>175</v>
      </c>
    </row>
    <row r="138" spans="1:2" x14ac:dyDescent="0.35">
      <c r="A138" t="s">
        <v>135</v>
      </c>
    </row>
    <row r="139" spans="1:2" x14ac:dyDescent="0.35">
      <c r="A139" t="s">
        <v>166</v>
      </c>
    </row>
    <row r="140" spans="1:2" x14ac:dyDescent="0.35">
      <c r="A140" t="s">
        <v>143</v>
      </c>
    </row>
    <row r="141" spans="1:2" x14ac:dyDescent="0.35">
      <c r="A141" t="s">
        <v>150</v>
      </c>
    </row>
    <row r="142" spans="1:2" x14ac:dyDescent="0.35">
      <c r="A142" t="s">
        <v>196</v>
      </c>
    </row>
    <row r="143" spans="1:2" x14ac:dyDescent="0.35">
      <c r="A143" t="s">
        <v>151</v>
      </c>
    </row>
    <row r="144" spans="1:2" x14ac:dyDescent="0.35">
      <c r="A144" s="86" t="s">
        <v>3300</v>
      </c>
    </row>
    <row r="145" spans="1:1" x14ac:dyDescent="0.35">
      <c r="A145" s="86" t="s">
        <v>3301</v>
      </c>
    </row>
    <row r="146" spans="1:1" x14ac:dyDescent="0.35">
      <c r="A146" t="s">
        <v>180</v>
      </c>
    </row>
    <row r="147" spans="1:1" x14ac:dyDescent="0.35">
      <c r="A147" t="s">
        <v>154</v>
      </c>
    </row>
    <row r="148" spans="1:1" x14ac:dyDescent="0.35">
      <c r="A148" t="s">
        <v>158</v>
      </c>
    </row>
    <row r="149" spans="1:1" x14ac:dyDescent="0.35">
      <c r="A149" t="s">
        <v>191</v>
      </c>
    </row>
    <row r="150" spans="1:1" x14ac:dyDescent="0.35">
      <c r="A150" t="s">
        <v>159</v>
      </c>
    </row>
    <row r="151" spans="1:1" x14ac:dyDescent="0.35">
      <c r="A151" t="s">
        <v>187</v>
      </c>
    </row>
    <row r="152" spans="1:1" x14ac:dyDescent="0.35">
      <c r="A152" t="s">
        <v>3943</v>
      </c>
    </row>
    <row r="153" spans="1:1" x14ac:dyDescent="0.35">
      <c r="A153" t="s">
        <v>176</v>
      </c>
    </row>
    <row r="154" spans="1:1" x14ac:dyDescent="0.35">
      <c r="A154" t="s">
        <v>139</v>
      </c>
    </row>
    <row r="155" spans="1:1" x14ac:dyDescent="0.35">
      <c r="A155" t="s">
        <v>163</v>
      </c>
    </row>
    <row r="156" spans="1:1" x14ac:dyDescent="0.35">
      <c r="A156" t="s">
        <v>168</v>
      </c>
    </row>
    <row r="157" spans="1:1" x14ac:dyDescent="0.35">
      <c r="A157" t="s">
        <v>177</v>
      </c>
    </row>
    <row r="158" spans="1:1" x14ac:dyDescent="0.35">
      <c r="A158" t="s">
        <v>147</v>
      </c>
    </row>
    <row r="159" spans="1:1" x14ac:dyDescent="0.35">
      <c r="A159" t="s">
        <v>142</v>
      </c>
    </row>
    <row r="160" spans="1:1" x14ac:dyDescent="0.35">
      <c r="A160" t="s">
        <v>233</v>
      </c>
    </row>
    <row r="161" spans="1:1" x14ac:dyDescent="0.35">
      <c r="A161" t="s">
        <v>3942</v>
      </c>
    </row>
    <row r="162" spans="1:1" x14ac:dyDescent="0.35">
      <c r="A162" t="s">
        <v>162</v>
      </c>
    </row>
  </sheetData>
  <sortState xmlns:xlrd2="http://schemas.microsoft.com/office/spreadsheetml/2017/richdata2" ref="A5:S136">
    <sortCondition ref="A5:A136"/>
  </sortState>
  <mergeCells count="8">
    <mergeCell ref="A98:J98"/>
    <mergeCell ref="I1:I4"/>
    <mergeCell ref="H1:H4"/>
    <mergeCell ref="K1:T1"/>
    <mergeCell ref="L2:O2"/>
    <mergeCell ref="R2:T2"/>
    <mergeCell ref="K3:K4"/>
    <mergeCell ref="J1:J4"/>
  </mergeCells>
  <pageMargins left="0.7" right="0.7" top="0.75" bottom="0.75" header="0.3" footer="0.3"/>
  <pageSetup paperSize="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
  <dimension ref="A1:R1778"/>
  <sheetViews>
    <sheetView workbookViewId="0">
      <pane xSplit="2" ySplit="1" topLeftCell="D1670" activePane="bottomRight" state="frozen"/>
      <selection pane="topRight" activeCell="C1" sqref="C1"/>
      <selection pane="bottomLeft" activeCell="A2" sqref="A2"/>
      <selection pane="bottomRight" activeCell="P1777" sqref="P1777"/>
    </sheetView>
  </sheetViews>
  <sheetFormatPr defaultColWidth="9.1796875" defaultRowHeight="12.5" x14ac:dyDescent="0.25"/>
  <cols>
    <col min="1" max="1" width="27.54296875" style="112" customWidth="1"/>
    <col min="2" max="17" width="9.1796875" style="112"/>
    <col min="18" max="18" width="9.1796875" style="113"/>
    <col min="19" max="16384" width="9.1796875" style="112"/>
  </cols>
  <sheetData>
    <row r="1" spans="1:18" ht="13" x14ac:dyDescent="0.3">
      <c r="A1" s="80" t="s">
        <v>251</v>
      </c>
      <c r="B1" s="80" t="s">
        <v>252</v>
      </c>
      <c r="C1" s="80" t="s">
        <v>253</v>
      </c>
      <c r="D1" s="80" t="s">
        <v>254</v>
      </c>
      <c r="E1" s="80" t="s">
        <v>255</v>
      </c>
      <c r="F1" s="80" t="s">
        <v>256</v>
      </c>
      <c r="G1" s="80" t="s">
        <v>257</v>
      </c>
      <c r="H1" s="80" t="s">
        <v>258</v>
      </c>
      <c r="I1" s="80" t="s">
        <v>259</v>
      </c>
      <c r="J1" s="80" t="s">
        <v>260</v>
      </c>
      <c r="K1" s="80" t="s">
        <v>261</v>
      </c>
      <c r="L1" s="80" t="s">
        <v>262</v>
      </c>
      <c r="M1" s="80" t="s">
        <v>263</v>
      </c>
      <c r="N1" s="80" t="s">
        <v>264</v>
      </c>
      <c r="O1" s="80" t="s">
        <v>265</v>
      </c>
      <c r="P1" s="80" t="s">
        <v>266</v>
      </c>
      <c r="Q1" s="80"/>
      <c r="R1" s="119" t="s">
        <v>267</v>
      </c>
    </row>
    <row r="2" spans="1:18" x14ac:dyDescent="0.25">
      <c r="A2" s="108" t="s">
        <v>268</v>
      </c>
      <c r="B2" s="108">
        <v>101665</v>
      </c>
      <c r="C2" s="108" t="s">
        <v>269</v>
      </c>
      <c r="D2" s="108" t="s">
        <v>268</v>
      </c>
      <c r="E2" s="108">
        <v>101665</v>
      </c>
      <c r="F2" s="108" t="s">
        <v>268</v>
      </c>
      <c r="G2" s="108" t="s">
        <v>270</v>
      </c>
      <c r="H2" s="108" t="s">
        <v>271</v>
      </c>
      <c r="I2" s="108" t="s">
        <v>272</v>
      </c>
      <c r="J2" s="108" t="s">
        <v>273</v>
      </c>
      <c r="K2" s="108" t="s">
        <v>274</v>
      </c>
      <c r="L2" s="108" t="s">
        <v>268</v>
      </c>
      <c r="P2" s="108">
        <v>0</v>
      </c>
      <c r="Q2" s="108"/>
    </row>
    <row r="3" spans="1:18" x14ac:dyDescent="0.25">
      <c r="A3" s="108" t="s">
        <v>275</v>
      </c>
      <c r="B3" s="108">
        <v>102788</v>
      </c>
      <c r="C3" s="108" t="s">
        <v>269</v>
      </c>
      <c r="D3" s="108" t="s">
        <v>275</v>
      </c>
      <c r="E3" s="108">
        <v>102788</v>
      </c>
      <c r="F3" s="108" t="s">
        <v>275</v>
      </c>
      <c r="G3" s="108" t="s">
        <v>270</v>
      </c>
      <c r="H3" s="108" t="s">
        <v>271</v>
      </c>
      <c r="I3" s="108" t="s">
        <v>272</v>
      </c>
      <c r="J3" s="108" t="s">
        <v>273</v>
      </c>
      <c r="K3" s="108" t="s">
        <v>274</v>
      </c>
      <c r="L3" s="108" t="s">
        <v>268</v>
      </c>
      <c r="N3" s="108" t="s">
        <v>276</v>
      </c>
      <c r="P3" s="108">
        <v>0</v>
      </c>
      <c r="Q3" s="108"/>
    </row>
    <row r="4" spans="1:18" x14ac:dyDescent="0.25">
      <c r="A4" s="108" t="s">
        <v>279</v>
      </c>
      <c r="B4" s="108">
        <v>138474</v>
      </c>
      <c r="C4" s="108" t="s">
        <v>269</v>
      </c>
      <c r="D4" s="108" t="s">
        <v>279</v>
      </c>
      <c r="E4" s="108">
        <v>138474</v>
      </c>
      <c r="F4" s="108" t="s">
        <v>279</v>
      </c>
      <c r="G4" s="108" t="s">
        <v>270</v>
      </c>
      <c r="H4" s="108" t="s">
        <v>280</v>
      </c>
      <c r="I4" s="108" t="s">
        <v>281</v>
      </c>
      <c r="J4" s="108" t="s">
        <v>282</v>
      </c>
      <c r="K4" s="108" t="s">
        <v>283</v>
      </c>
      <c r="L4" s="108" t="s">
        <v>279</v>
      </c>
      <c r="P4" s="108">
        <v>0</v>
      </c>
      <c r="Q4" s="108"/>
    </row>
    <row r="5" spans="1:18" ht="13" x14ac:dyDescent="0.3">
      <c r="A5" s="108" t="s">
        <v>96</v>
      </c>
      <c r="B5" s="108">
        <v>141433</v>
      </c>
      <c r="C5" s="108" t="s">
        <v>269</v>
      </c>
      <c r="D5" s="108" t="s">
        <v>96</v>
      </c>
      <c r="E5" s="108">
        <v>141433</v>
      </c>
      <c r="F5" s="108" t="s">
        <v>96</v>
      </c>
      <c r="G5" s="108" t="s">
        <v>270</v>
      </c>
      <c r="H5" s="108" t="s">
        <v>280</v>
      </c>
      <c r="I5" s="108" t="s">
        <v>281</v>
      </c>
      <c r="J5" s="108" t="s">
        <v>282</v>
      </c>
      <c r="K5" s="108" t="s">
        <v>283</v>
      </c>
      <c r="L5" s="108" t="s">
        <v>279</v>
      </c>
      <c r="N5" s="108" t="s">
        <v>284</v>
      </c>
      <c r="P5" s="108">
        <v>1</v>
      </c>
      <c r="Q5" s="108"/>
      <c r="R5" s="114" t="s">
        <v>96</v>
      </c>
    </row>
    <row r="6" spans="1:18" ht="13" x14ac:dyDescent="0.3">
      <c r="A6" s="108" t="s">
        <v>199</v>
      </c>
      <c r="B6" s="108">
        <v>141435</v>
      </c>
      <c r="C6" s="108" t="s">
        <v>269</v>
      </c>
      <c r="D6" s="108" t="s">
        <v>199</v>
      </c>
      <c r="E6" s="108">
        <v>141435</v>
      </c>
      <c r="F6" s="108" t="s">
        <v>199</v>
      </c>
      <c r="G6" s="108" t="s">
        <v>270</v>
      </c>
      <c r="H6" s="108" t="s">
        <v>280</v>
      </c>
      <c r="I6" s="108" t="s">
        <v>281</v>
      </c>
      <c r="J6" s="108" t="s">
        <v>282</v>
      </c>
      <c r="K6" s="108" t="s">
        <v>283</v>
      </c>
      <c r="L6" s="108" t="s">
        <v>279</v>
      </c>
      <c r="N6" s="108" t="s">
        <v>285</v>
      </c>
      <c r="P6" s="108">
        <v>1</v>
      </c>
      <c r="Q6" s="108"/>
      <c r="R6" s="114" t="s">
        <v>199</v>
      </c>
    </row>
    <row r="7" spans="1:18" ht="13" x14ac:dyDescent="0.3">
      <c r="A7" s="108" t="s">
        <v>198</v>
      </c>
      <c r="B7" s="108">
        <v>141436</v>
      </c>
      <c r="C7" s="108" t="s">
        <v>269</v>
      </c>
      <c r="D7" s="108" t="s">
        <v>198</v>
      </c>
      <c r="E7" s="108">
        <v>141436</v>
      </c>
      <c r="F7" s="108" t="s">
        <v>198</v>
      </c>
      <c r="G7" s="108" t="s">
        <v>270</v>
      </c>
      <c r="H7" s="108" t="s">
        <v>280</v>
      </c>
      <c r="I7" s="108" t="s">
        <v>281</v>
      </c>
      <c r="J7" s="108" t="s">
        <v>282</v>
      </c>
      <c r="K7" s="108" t="s">
        <v>283</v>
      </c>
      <c r="L7" s="108" t="s">
        <v>279</v>
      </c>
      <c r="N7" s="108" t="s">
        <v>286</v>
      </c>
      <c r="P7" s="108">
        <v>1</v>
      </c>
      <c r="Q7" s="108"/>
      <c r="R7" s="114" t="s">
        <v>198</v>
      </c>
    </row>
    <row r="8" spans="1:18" ht="13" x14ac:dyDescent="0.3">
      <c r="A8" s="108" t="s">
        <v>287</v>
      </c>
      <c r="B8" s="108">
        <v>141439</v>
      </c>
      <c r="C8" s="108" t="s">
        <v>269</v>
      </c>
      <c r="D8" s="108" t="s">
        <v>287</v>
      </c>
      <c r="E8" s="108">
        <v>141439</v>
      </c>
      <c r="F8" s="108" t="s">
        <v>287</v>
      </c>
      <c r="G8" s="108" t="s">
        <v>270</v>
      </c>
      <c r="H8" s="108" t="s">
        <v>280</v>
      </c>
      <c r="I8" s="108" t="s">
        <v>281</v>
      </c>
      <c r="J8" s="108" t="s">
        <v>282</v>
      </c>
      <c r="K8" s="108" t="s">
        <v>283</v>
      </c>
      <c r="L8" s="108" t="s">
        <v>279</v>
      </c>
      <c r="N8" s="108" t="s">
        <v>288</v>
      </c>
      <c r="P8" s="108">
        <v>0</v>
      </c>
      <c r="Q8" s="108"/>
      <c r="R8" s="114"/>
    </row>
    <row r="9" spans="1:18" ht="13" x14ac:dyDescent="0.3">
      <c r="A9" s="108" t="s">
        <v>289</v>
      </c>
      <c r="B9" s="108">
        <v>146469</v>
      </c>
      <c r="C9" s="108" t="s">
        <v>269</v>
      </c>
      <c r="D9" s="108" t="s">
        <v>289</v>
      </c>
      <c r="E9" s="108">
        <v>146469</v>
      </c>
      <c r="F9" s="108" t="s">
        <v>289</v>
      </c>
      <c r="G9" s="108" t="s">
        <v>270</v>
      </c>
      <c r="H9" s="108" t="s">
        <v>290</v>
      </c>
      <c r="I9" s="108" t="s">
        <v>291</v>
      </c>
      <c r="J9" s="108" t="s">
        <v>292</v>
      </c>
      <c r="K9" s="108" t="s">
        <v>293</v>
      </c>
      <c r="L9" s="108" t="s">
        <v>294</v>
      </c>
      <c r="N9" s="108" t="s">
        <v>295</v>
      </c>
      <c r="P9" s="108">
        <v>0</v>
      </c>
      <c r="Q9" s="108"/>
      <c r="R9" s="114"/>
    </row>
    <row r="10" spans="1:18" ht="13" x14ac:dyDescent="0.3">
      <c r="A10" s="108" t="s">
        <v>296</v>
      </c>
      <c r="B10" s="108">
        <v>137732</v>
      </c>
      <c r="C10" s="108" t="s">
        <v>269</v>
      </c>
      <c r="D10" s="108" t="s">
        <v>296</v>
      </c>
      <c r="E10" s="108">
        <v>137732</v>
      </c>
      <c r="F10" s="108" t="s">
        <v>296</v>
      </c>
      <c r="G10" s="108" t="s">
        <v>270</v>
      </c>
      <c r="H10" s="108" t="s">
        <v>280</v>
      </c>
      <c r="I10" s="108" t="s">
        <v>281</v>
      </c>
      <c r="J10" s="108" t="s">
        <v>282</v>
      </c>
      <c r="K10" s="108" t="s">
        <v>297</v>
      </c>
      <c r="L10" s="108" t="s">
        <v>296</v>
      </c>
      <c r="P10" s="108">
        <v>0</v>
      </c>
      <c r="Q10" s="108"/>
      <c r="R10" s="114"/>
    </row>
    <row r="11" spans="1:18" ht="13" x14ac:dyDescent="0.3">
      <c r="A11" s="108" t="s">
        <v>76</v>
      </c>
      <c r="B11" s="108">
        <v>138992</v>
      </c>
      <c r="C11" s="108" t="s">
        <v>269</v>
      </c>
      <c r="D11" s="108" t="s">
        <v>76</v>
      </c>
      <c r="E11" s="108">
        <v>138992</v>
      </c>
      <c r="F11" s="108" t="s">
        <v>76</v>
      </c>
      <c r="G11" s="108" t="s">
        <v>270</v>
      </c>
      <c r="H11" s="108" t="s">
        <v>280</v>
      </c>
      <c r="I11" s="108" t="s">
        <v>281</v>
      </c>
      <c r="J11" s="108" t="s">
        <v>282</v>
      </c>
      <c r="K11" s="108" t="s">
        <v>297</v>
      </c>
      <c r="L11" s="108" t="s">
        <v>296</v>
      </c>
      <c r="N11" s="108" t="s">
        <v>298</v>
      </c>
      <c r="P11" s="108">
        <v>1</v>
      </c>
      <c r="Q11" s="108"/>
      <c r="R11" s="114" t="s">
        <v>76</v>
      </c>
    </row>
    <row r="12" spans="1:18" ht="13" x14ac:dyDescent="0.3">
      <c r="A12" s="108" t="s">
        <v>299</v>
      </c>
      <c r="B12" s="108">
        <v>140627</v>
      </c>
      <c r="C12" s="108" t="s">
        <v>269</v>
      </c>
      <c r="D12" s="108" t="s">
        <v>299</v>
      </c>
      <c r="E12" s="108">
        <v>140627</v>
      </c>
      <c r="F12" s="108" t="s">
        <v>299</v>
      </c>
      <c r="G12" s="108" t="s">
        <v>270</v>
      </c>
      <c r="H12" s="108" t="s">
        <v>280</v>
      </c>
      <c r="I12" s="108" t="s">
        <v>300</v>
      </c>
      <c r="J12" s="108" t="s">
        <v>301</v>
      </c>
      <c r="K12" s="108" t="s">
        <v>302</v>
      </c>
      <c r="L12" s="108" t="s">
        <v>303</v>
      </c>
      <c r="N12" s="108" t="s">
        <v>304</v>
      </c>
      <c r="P12" s="108">
        <v>0</v>
      </c>
      <c r="Q12" s="108"/>
      <c r="R12" s="114"/>
    </row>
    <row r="13" spans="1:18" ht="13" x14ac:dyDescent="0.3">
      <c r="A13" s="108" t="s">
        <v>305</v>
      </c>
      <c r="B13" s="108">
        <v>119939</v>
      </c>
      <c r="C13" s="108" t="s">
        <v>269</v>
      </c>
      <c r="D13" s="108" t="s">
        <v>305</v>
      </c>
      <c r="E13" s="108">
        <v>119939</v>
      </c>
      <c r="F13" s="108" t="s">
        <v>305</v>
      </c>
      <c r="G13" s="108" t="s">
        <v>270</v>
      </c>
      <c r="H13" s="108" t="s">
        <v>271</v>
      </c>
      <c r="I13" s="108" t="s">
        <v>272</v>
      </c>
      <c r="J13" s="108" t="s">
        <v>306</v>
      </c>
      <c r="K13" s="108" t="s">
        <v>307</v>
      </c>
      <c r="L13" s="108" t="s">
        <v>308</v>
      </c>
      <c r="N13" s="108" t="s">
        <v>309</v>
      </c>
      <c r="P13" s="108">
        <v>0</v>
      </c>
      <c r="Q13" s="108"/>
      <c r="R13" s="114"/>
    </row>
    <row r="14" spans="1:18" ht="13" x14ac:dyDescent="0.3">
      <c r="A14" s="108" t="s">
        <v>310</v>
      </c>
      <c r="B14" s="108">
        <v>134599</v>
      </c>
      <c r="C14" s="108" t="s">
        <v>269</v>
      </c>
      <c r="D14" s="108" t="s">
        <v>310</v>
      </c>
      <c r="E14" s="108">
        <v>134599</v>
      </c>
      <c r="F14" s="108" t="s">
        <v>310</v>
      </c>
      <c r="G14" s="108" t="s">
        <v>270</v>
      </c>
      <c r="H14" s="108" t="s">
        <v>271</v>
      </c>
      <c r="I14" s="108" t="s">
        <v>311</v>
      </c>
      <c r="J14" s="108" t="s">
        <v>312</v>
      </c>
      <c r="K14" s="108" t="s">
        <v>313</v>
      </c>
      <c r="L14" s="108" t="s">
        <v>314</v>
      </c>
      <c r="N14" s="108" t="s">
        <v>298</v>
      </c>
      <c r="P14" s="108">
        <v>0</v>
      </c>
      <c r="Q14" s="108"/>
      <c r="R14" s="114"/>
    </row>
    <row r="15" spans="1:18" ht="13" x14ac:dyDescent="0.3">
      <c r="A15" s="108" t="s">
        <v>315</v>
      </c>
      <c r="B15" s="108">
        <v>150521</v>
      </c>
      <c r="C15" s="108" t="s">
        <v>269</v>
      </c>
      <c r="D15" s="108" t="s">
        <v>315</v>
      </c>
      <c r="E15" s="108">
        <v>150521</v>
      </c>
      <c r="F15" s="108" t="s">
        <v>315</v>
      </c>
      <c r="G15" s="108" t="s">
        <v>270</v>
      </c>
      <c r="H15" s="108" t="s">
        <v>271</v>
      </c>
      <c r="I15" s="108" t="s">
        <v>311</v>
      </c>
      <c r="J15" s="108" t="s">
        <v>312</v>
      </c>
      <c r="K15" s="108" t="s">
        <v>313</v>
      </c>
      <c r="L15" s="108" t="s">
        <v>314</v>
      </c>
      <c r="N15" s="108" t="s">
        <v>316</v>
      </c>
      <c r="P15" s="108">
        <v>0</v>
      </c>
      <c r="Q15" s="108"/>
      <c r="R15" s="114"/>
    </row>
    <row r="16" spans="1:18" s="110" customFormat="1" ht="13" x14ac:dyDescent="0.3">
      <c r="A16" s="110" t="s">
        <v>3646</v>
      </c>
      <c r="B16" s="110">
        <v>102495</v>
      </c>
      <c r="C16" s="106" t="s">
        <v>269</v>
      </c>
      <c r="D16" s="110" t="s">
        <v>3646</v>
      </c>
      <c r="E16" s="110">
        <v>102495</v>
      </c>
      <c r="F16" s="110" t="s">
        <v>3646</v>
      </c>
      <c r="G16" s="106" t="s">
        <v>270</v>
      </c>
      <c r="H16" s="106" t="s">
        <v>271</v>
      </c>
      <c r="I16" s="106" t="s">
        <v>272</v>
      </c>
      <c r="J16" s="106" t="s">
        <v>273</v>
      </c>
      <c r="K16" s="106" t="s">
        <v>318</v>
      </c>
      <c r="L16" s="106" t="s">
        <v>319</v>
      </c>
      <c r="N16" s="106" t="s">
        <v>3647</v>
      </c>
      <c r="P16" s="106">
        <v>0</v>
      </c>
      <c r="Q16" s="106"/>
      <c r="R16" s="111"/>
    </row>
    <row r="17" spans="1:18" ht="13" x14ac:dyDescent="0.3">
      <c r="A17" s="108" t="s">
        <v>317</v>
      </c>
      <c r="B17" s="108">
        <v>102497</v>
      </c>
      <c r="C17" s="108" t="s">
        <v>269</v>
      </c>
      <c r="D17" s="108" t="s">
        <v>317</v>
      </c>
      <c r="E17" s="108">
        <v>102497</v>
      </c>
      <c r="F17" s="108" t="s">
        <v>317</v>
      </c>
      <c r="G17" s="108" t="s">
        <v>270</v>
      </c>
      <c r="H17" s="108" t="s">
        <v>271</v>
      </c>
      <c r="I17" s="108" t="s">
        <v>272</v>
      </c>
      <c r="J17" s="108" t="s">
        <v>273</v>
      </c>
      <c r="K17" s="108" t="s">
        <v>318</v>
      </c>
      <c r="L17" s="108" t="s">
        <v>319</v>
      </c>
      <c r="N17" s="108" t="s">
        <v>320</v>
      </c>
      <c r="P17" s="108">
        <v>0</v>
      </c>
      <c r="Q17" s="108"/>
      <c r="R17" s="114"/>
    </row>
    <row r="18" spans="1:18" ht="13" x14ac:dyDescent="0.3">
      <c r="A18" s="108" t="s">
        <v>321</v>
      </c>
      <c r="B18" s="108">
        <v>102497</v>
      </c>
      <c r="C18" s="108" t="s">
        <v>269</v>
      </c>
      <c r="D18" s="108" t="s">
        <v>317</v>
      </c>
      <c r="E18" s="108">
        <v>102497</v>
      </c>
      <c r="F18" s="108" t="s">
        <v>317</v>
      </c>
      <c r="G18" s="108" t="s">
        <v>270</v>
      </c>
      <c r="H18" s="108" t="s">
        <v>271</v>
      </c>
      <c r="I18" s="108" t="s">
        <v>272</v>
      </c>
      <c r="J18" s="108" t="s">
        <v>273</v>
      </c>
      <c r="K18" s="108" t="s">
        <v>318</v>
      </c>
      <c r="L18" s="108" t="s">
        <v>319</v>
      </c>
      <c r="N18" s="108" t="s">
        <v>320</v>
      </c>
      <c r="P18" s="108">
        <v>0</v>
      </c>
      <c r="Q18" s="108"/>
      <c r="R18" s="114"/>
    </row>
    <row r="19" spans="1:18" ht="13" x14ac:dyDescent="0.3">
      <c r="A19" s="108" t="s">
        <v>322</v>
      </c>
      <c r="B19" s="108">
        <v>137614</v>
      </c>
      <c r="C19" s="108" t="s">
        <v>269</v>
      </c>
      <c r="D19" s="108" t="s">
        <v>322</v>
      </c>
      <c r="E19" s="108">
        <v>137614</v>
      </c>
      <c r="F19" s="108" t="s">
        <v>322</v>
      </c>
      <c r="G19" s="108" t="s">
        <v>270</v>
      </c>
      <c r="H19" s="108" t="s">
        <v>280</v>
      </c>
      <c r="I19" s="108" t="s">
        <v>300</v>
      </c>
      <c r="J19" s="108" t="s">
        <v>323</v>
      </c>
      <c r="K19" s="108" t="s">
        <v>324</v>
      </c>
      <c r="L19" s="108" t="s">
        <v>322</v>
      </c>
      <c r="P19" s="108">
        <v>0</v>
      </c>
      <c r="Q19" s="108"/>
      <c r="R19" s="114"/>
    </row>
    <row r="20" spans="1:18" ht="13" x14ac:dyDescent="0.3">
      <c r="A20" s="108" t="s">
        <v>325</v>
      </c>
      <c r="B20" s="108">
        <v>138686</v>
      </c>
      <c r="C20" s="108" t="s">
        <v>269</v>
      </c>
      <c r="D20" s="108" t="s">
        <v>325</v>
      </c>
      <c r="E20" s="108">
        <v>138686</v>
      </c>
      <c r="F20" s="108" t="s">
        <v>325</v>
      </c>
      <c r="G20" s="108" t="s">
        <v>270</v>
      </c>
      <c r="H20" s="108" t="s">
        <v>280</v>
      </c>
      <c r="I20" s="108" t="s">
        <v>300</v>
      </c>
      <c r="J20" s="108" t="s">
        <v>323</v>
      </c>
      <c r="K20" s="108" t="s">
        <v>324</v>
      </c>
      <c r="L20" s="108" t="s">
        <v>322</v>
      </c>
      <c r="N20" s="108" t="s">
        <v>326</v>
      </c>
      <c r="P20" s="108">
        <v>0</v>
      </c>
      <c r="Q20" s="108"/>
      <c r="R20" s="114"/>
    </row>
    <row r="21" spans="1:18" ht="13" x14ac:dyDescent="0.3">
      <c r="A21" s="108" t="s">
        <v>327</v>
      </c>
      <c r="B21" s="108">
        <v>236130</v>
      </c>
      <c r="C21" s="108" t="s">
        <v>269</v>
      </c>
      <c r="D21" s="108" t="s">
        <v>327</v>
      </c>
      <c r="E21" s="108">
        <v>236130</v>
      </c>
      <c r="F21" s="108" t="s">
        <v>327</v>
      </c>
      <c r="G21" s="108" t="s">
        <v>270</v>
      </c>
      <c r="H21" s="108" t="s">
        <v>328</v>
      </c>
      <c r="I21" s="108" t="s">
        <v>329</v>
      </c>
      <c r="J21" s="108" t="s">
        <v>330</v>
      </c>
      <c r="K21" s="108" t="s">
        <v>331</v>
      </c>
      <c r="L21" s="108" t="s">
        <v>332</v>
      </c>
      <c r="N21" s="108" t="s">
        <v>333</v>
      </c>
      <c r="P21" s="108">
        <v>0</v>
      </c>
      <c r="Q21" s="108"/>
      <c r="R21" s="114"/>
    </row>
    <row r="22" spans="1:18" ht="13" x14ac:dyDescent="0.3">
      <c r="A22" s="108" t="s">
        <v>334</v>
      </c>
      <c r="B22" s="108">
        <v>138691</v>
      </c>
      <c r="C22" s="108" t="s">
        <v>269</v>
      </c>
      <c r="D22" s="108" t="s">
        <v>334</v>
      </c>
      <c r="E22" s="108">
        <v>138691</v>
      </c>
      <c r="F22" s="108" t="s">
        <v>334</v>
      </c>
      <c r="G22" s="108" t="s">
        <v>270</v>
      </c>
      <c r="H22" s="108" t="s">
        <v>280</v>
      </c>
      <c r="I22" s="108" t="s">
        <v>300</v>
      </c>
      <c r="K22" s="108" t="s">
        <v>335</v>
      </c>
      <c r="L22" s="108" t="s">
        <v>336</v>
      </c>
      <c r="N22" s="108" t="s">
        <v>337</v>
      </c>
      <c r="P22" s="108">
        <v>0</v>
      </c>
      <c r="Q22" s="108"/>
      <c r="R22" s="114"/>
    </row>
    <row r="23" spans="1:18" ht="13" x14ac:dyDescent="0.3">
      <c r="A23" s="108" t="s">
        <v>338</v>
      </c>
      <c r="B23" s="108">
        <v>1360</v>
      </c>
      <c r="C23" s="108" t="s">
        <v>269</v>
      </c>
      <c r="D23" s="108" t="s">
        <v>338</v>
      </c>
      <c r="E23" s="108">
        <v>1360</v>
      </c>
      <c r="F23" s="108" t="s">
        <v>338</v>
      </c>
      <c r="G23" s="108" t="s">
        <v>270</v>
      </c>
      <c r="H23" s="108" t="s">
        <v>339</v>
      </c>
      <c r="I23" s="108" t="s">
        <v>340</v>
      </c>
      <c r="J23" s="108" t="s">
        <v>338</v>
      </c>
      <c r="P23" s="108">
        <v>0</v>
      </c>
      <c r="Q23" s="108"/>
      <c r="R23" s="114"/>
    </row>
    <row r="24" spans="1:18" ht="13" x14ac:dyDescent="0.3">
      <c r="A24" s="108" t="s">
        <v>341</v>
      </c>
      <c r="B24" s="108">
        <v>10194</v>
      </c>
      <c r="C24" s="108" t="s">
        <v>269</v>
      </c>
      <c r="D24" s="108" t="s">
        <v>341</v>
      </c>
      <c r="E24" s="108">
        <v>10194</v>
      </c>
      <c r="F24" s="108" t="s">
        <v>341</v>
      </c>
      <c r="G24" s="108" t="s">
        <v>270</v>
      </c>
      <c r="H24" s="108" t="s">
        <v>342</v>
      </c>
      <c r="I24" s="108" t="s">
        <v>341</v>
      </c>
      <c r="P24" s="108">
        <v>0</v>
      </c>
      <c r="Q24" s="108"/>
      <c r="R24" s="114"/>
    </row>
    <row r="25" spans="1:18" ht="13" x14ac:dyDescent="0.3">
      <c r="A25" s="108" t="s">
        <v>343</v>
      </c>
      <c r="B25" s="108">
        <v>137630</v>
      </c>
      <c r="C25" s="108" t="s">
        <v>269</v>
      </c>
      <c r="D25" s="108" t="s">
        <v>343</v>
      </c>
      <c r="E25" s="108">
        <v>137630</v>
      </c>
      <c r="F25" s="108" t="s">
        <v>343</v>
      </c>
      <c r="G25" s="108" t="s">
        <v>270</v>
      </c>
      <c r="H25" s="108" t="s">
        <v>280</v>
      </c>
      <c r="I25" s="108" t="s">
        <v>300</v>
      </c>
      <c r="J25" s="108" t="s">
        <v>301</v>
      </c>
      <c r="K25" s="108" t="s">
        <v>344</v>
      </c>
      <c r="L25" s="108" t="s">
        <v>343</v>
      </c>
      <c r="P25" s="108">
        <v>0</v>
      </c>
      <c r="Q25" s="108"/>
      <c r="R25" s="114"/>
    </row>
    <row r="26" spans="1:18" ht="13" x14ac:dyDescent="0.3">
      <c r="A26" s="108" t="s">
        <v>344</v>
      </c>
      <c r="B26" s="108">
        <v>192</v>
      </c>
      <c r="C26" s="108" t="s">
        <v>269</v>
      </c>
      <c r="D26" s="108" t="s">
        <v>344</v>
      </c>
      <c r="E26" s="108">
        <v>192</v>
      </c>
      <c r="F26" s="108" t="s">
        <v>344</v>
      </c>
      <c r="G26" s="108" t="s">
        <v>270</v>
      </c>
      <c r="H26" s="108" t="s">
        <v>280</v>
      </c>
      <c r="I26" s="108" t="s">
        <v>300</v>
      </c>
      <c r="J26" s="108" t="s">
        <v>301</v>
      </c>
      <c r="K26" s="108" t="s">
        <v>344</v>
      </c>
      <c r="P26" s="108">
        <v>0</v>
      </c>
      <c r="Q26" s="108"/>
      <c r="R26" s="114"/>
    </row>
    <row r="27" spans="1:18" ht="13" x14ac:dyDescent="0.3">
      <c r="A27" s="108" t="s">
        <v>345</v>
      </c>
      <c r="B27" s="108">
        <v>189</v>
      </c>
      <c r="C27" s="108" t="s">
        <v>269</v>
      </c>
      <c r="D27" s="108" t="s">
        <v>345</v>
      </c>
      <c r="E27" s="108">
        <v>189</v>
      </c>
      <c r="F27" s="108" t="s">
        <v>345</v>
      </c>
      <c r="G27" s="108" t="s">
        <v>270</v>
      </c>
      <c r="H27" s="108" t="s">
        <v>280</v>
      </c>
      <c r="I27" s="108" t="s">
        <v>300</v>
      </c>
      <c r="J27" s="108" t="s">
        <v>301</v>
      </c>
      <c r="P27" s="108">
        <v>0</v>
      </c>
      <c r="Q27" s="108"/>
      <c r="R27" s="114"/>
    </row>
    <row r="28" spans="1:18" ht="13" x14ac:dyDescent="0.3">
      <c r="A28" s="108" t="s">
        <v>3</v>
      </c>
      <c r="B28" s="108">
        <v>140687</v>
      </c>
      <c r="C28" s="108" t="s">
        <v>269</v>
      </c>
      <c r="D28" s="108" t="s">
        <v>3</v>
      </c>
      <c r="E28" s="108">
        <v>140687</v>
      </c>
      <c r="F28" s="108" t="s">
        <v>3</v>
      </c>
      <c r="G28" s="108" t="s">
        <v>270</v>
      </c>
      <c r="H28" s="108" t="s">
        <v>280</v>
      </c>
      <c r="I28" s="108" t="s">
        <v>281</v>
      </c>
      <c r="J28" s="108" t="s">
        <v>346</v>
      </c>
      <c r="K28" s="108" t="s">
        <v>347</v>
      </c>
      <c r="L28" s="108" t="s">
        <v>348</v>
      </c>
      <c r="N28" s="108" t="s">
        <v>349</v>
      </c>
      <c r="P28" s="108">
        <v>1</v>
      </c>
      <c r="Q28" s="108"/>
      <c r="R28" s="114" t="s">
        <v>3</v>
      </c>
    </row>
    <row r="29" spans="1:18" ht="13" x14ac:dyDescent="0.3">
      <c r="A29" s="106" t="s">
        <v>3366</v>
      </c>
      <c r="B29" s="106">
        <v>116998</v>
      </c>
      <c r="C29" s="106" t="s">
        <v>269</v>
      </c>
      <c r="D29" s="106" t="s">
        <v>3366</v>
      </c>
      <c r="E29" s="106">
        <v>116998</v>
      </c>
      <c r="F29" s="106" t="s">
        <v>3366</v>
      </c>
      <c r="G29" s="106" t="s">
        <v>270</v>
      </c>
      <c r="H29" s="106" t="s">
        <v>339</v>
      </c>
      <c r="I29" s="106" t="s">
        <v>494</v>
      </c>
      <c r="J29" s="106" t="s">
        <v>772</v>
      </c>
      <c r="K29" s="106" t="s">
        <v>3367</v>
      </c>
      <c r="L29" s="106" t="s">
        <v>3366</v>
      </c>
      <c r="M29" s="110"/>
      <c r="N29" s="106"/>
      <c r="O29" s="110"/>
      <c r="P29" s="106">
        <v>0</v>
      </c>
      <c r="Q29" s="106"/>
      <c r="R29" s="111"/>
    </row>
    <row r="30" spans="1:18" s="110" customFormat="1" ht="13" x14ac:dyDescent="0.3">
      <c r="A30" s="110" t="s">
        <v>3648</v>
      </c>
      <c r="B30" s="110">
        <v>111066</v>
      </c>
      <c r="C30" s="106" t="s">
        <v>269</v>
      </c>
      <c r="D30" s="110" t="s">
        <v>3648</v>
      </c>
      <c r="E30" s="110">
        <v>111066</v>
      </c>
      <c r="F30" s="110" t="s">
        <v>3648</v>
      </c>
      <c r="G30" s="106" t="s">
        <v>270</v>
      </c>
      <c r="H30" s="106" t="s">
        <v>361</v>
      </c>
      <c r="I30" s="106" t="s">
        <v>362</v>
      </c>
      <c r="J30" s="106" t="s">
        <v>1128</v>
      </c>
      <c r="K30" s="106" t="s">
        <v>3649</v>
      </c>
      <c r="L30" s="106" t="s">
        <v>3650</v>
      </c>
      <c r="N30" s="106" t="s">
        <v>3651</v>
      </c>
      <c r="P30" s="106">
        <v>0</v>
      </c>
      <c r="Q30" s="106"/>
      <c r="R30" s="111"/>
    </row>
    <row r="31" spans="1:18" s="110" customFormat="1" x14ac:dyDescent="0.25">
      <c r="A31" s="108" t="s">
        <v>350</v>
      </c>
      <c r="B31" s="108">
        <v>130343</v>
      </c>
      <c r="C31" s="108" t="s">
        <v>269</v>
      </c>
      <c r="D31" s="108" t="s">
        <v>350</v>
      </c>
      <c r="E31" s="108">
        <v>130343</v>
      </c>
      <c r="F31" s="108" t="s">
        <v>350</v>
      </c>
      <c r="G31" s="108" t="s">
        <v>270</v>
      </c>
      <c r="H31" s="108" t="s">
        <v>290</v>
      </c>
      <c r="I31" s="108" t="s">
        <v>291</v>
      </c>
      <c r="J31" s="108" t="s">
        <v>351</v>
      </c>
      <c r="K31" s="108" t="s">
        <v>352</v>
      </c>
      <c r="L31" s="108" t="s">
        <v>353</v>
      </c>
      <c r="M31" s="112"/>
      <c r="N31" s="108" t="s">
        <v>354</v>
      </c>
      <c r="O31" s="112"/>
      <c r="P31" s="108">
        <v>0</v>
      </c>
      <c r="Q31" s="108"/>
      <c r="R31" s="109"/>
    </row>
    <row r="32" spans="1:18" x14ac:dyDescent="0.25">
      <c r="A32" s="108" t="s">
        <v>355</v>
      </c>
      <c r="B32" s="108">
        <v>136340</v>
      </c>
      <c r="C32" s="108" t="s">
        <v>269</v>
      </c>
      <c r="D32" s="108" t="s">
        <v>355</v>
      </c>
      <c r="E32" s="108">
        <v>136340</v>
      </c>
      <c r="F32" s="108" t="s">
        <v>355</v>
      </c>
      <c r="G32" s="108" t="s">
        <v>270</v>
      </c>
      <c r="H32" s="108" t="s">
        <v>271</v>
      </c>
      <c r="I32" s="108" t="s">
        <v>272</v>
      </c>
      <c r="J32" s="108" t="s">
        <v>356</v>
      </c>
      <c r="K32" s="108" t="s">
        <v>357</v>
      </c>
      <c r="L32" s="108" t="s">
        <v>358</v>
      </c>
      <c r="N32" s="108" t="s">
        <v>359</v>
      </c>
      <c r="P32" s="108">
        <v>0</v>
      </c>
      <c r="Q32" s="108"/>
      <c r="R32" s="109"/>
    </row>
    <row r="33" spans="1:18" x14ac:dyDescent="0.25">
      <c r="A33" s="106" t="s">
        <v>364</v>
      </c>
      <c r="B33" s="106">
        <v>110783</v>
      </c>
      <c r="C33" s="106" t="s">
        <v>269</v>
      </c>
      <c r="D33" s="106" t="s">
        <v>364</v>
      </c>
      <c r="E33" s="106">
        <v>110783</v>
      </c>
      <c r="F33" s="106" t="s">
        <v>364</v>
      </c>
      <c r="G33" s="106" t="s">
        <v>270</v>
      </c>
      <c r="H33" s="106" t="s">
        <v>361</v>
      </c>
      <c r="I33" s="106" t="s">
        <v>362</v>
      </c>
      <c r="J33" s="106" t="s">
        <v>363</v>
      </c>
      <c r="K33" s="106" t="s">
        <v>364</v>
      </c>
      <c r="L33" s="106"/>
      <c r="M33" s="110"/>
      <c r="N33" s="106"/>
      <c r="O33" s="110"/>
      <c r="P33" s="106">
        <v>0</v>
      </c>
      <c r="Q33" s="106"/>
      <c r="R33" s="107"/>
    </row>
    <row r="34" spans="1:18" s="110" customFormat="1" x14ac:dyDescent="0.25">
      <c r="A34" s="108" t="s">
        <v>365</v>
      </c>
      <c r="B34" s="110">
        <v>110993</v>
      </c>
      <c r="C34" s="106" t="s">
        <v>269</v>
      </c>
      <c r="D34" s="106" t="s">
        <v>365</v>
      </c>
      <c r="E34" s="110">
        <v>110993</v>
      </c>
      <c r="F34" s="106" t="s">
        <v>365</v>
      </c>
      <c r="G34" s="106" t="s">
        <v>270</v>
      </c>
      <c r="H34" s="106" t="s">
        <v>361</v>
      </c>
      <c r="I34" s="106" t="s">
        <v>362</v>
      </c>
      <c r="J34" s="106" t="s">
        <v>363</v>
      </c>
      <c r="K34" s="106" t="s">
        <v>364</v>
      </c>
      <c r="L34" s="106" t="s">
        <v>365</v>
      </c>
      <c r="M34" s="112"/>
      <c r="N34" s="112"/>
      <c r="O34" s="112"/>
      <c r="P34" s="108">
        <v>0</v>
      </c>
      <c r="Q34" s="112"/>
      <c r="R34" s="113"/>
    </row>
    <row r="35" spans="1:18" s="110" customFormat="1" x14ac:dyDescent="0.25">
      <c r="A35" s="106" t="s">
        <v>3372</v>
      </c>
      <c r="B35" s="106">
        <v>153730</v>
      </c>
      <c r="C35" s="106" t="s">
        <v>269</v>
      </c>
      <c r="D35" s="106" t="s">
        <v>3372</v>
      </c>
      <c r="E35" s="106">
        <v>153730</v>
      </c>
      <c r="F35" s="106" t="s">
        <v>3372</v>
      </c>
      <c r="G35" s="106" t="s">
        <v>270</v>
      </c>
      <c r="H35" s="106" t="s">
        <v>361</v>
      </c>
      <c r="I35" s="106" t="s">
        <v>362</v>
      </c>
      <c r="J35" s="106" t="s">
        <v>363</v>
      </c>
      <c r="K35" s="106" t="s">
        <v>364</v>
      </c>
      <c r="L35" s="106" t="s">
        <v>365</v>
      </c>
      <c r="N35" s="106" t="s">
        <v>3373</v>
      </c>
      <c r="P35" s="106">
        <v>0</v>
      </c>
      <c r="Q35" s="106"/>
      <c r="R35" s="107"/>
    </row>
    <row r="36" spans="1:18" s="110" customFormat="1" x14ac:dyDescent="0.25">
      <c r="A36" s="110" t="s">
        <v>3537</v>
      </c>
      <c r="B36" s="106"/>
      <c r="C36" s="117" t="s">
        <v>3413</v>
      </c>
      <c r="D36" s="110" t="s">
        <v>360</v>
      </c>
      <c r="E36" s="110">
        <v>111597</v>
      </c>
      <c r="F36" s="110" t="s">
        <v>360</v>
      </c>
      <c r="G36" s="106" t="s">
        <v>270</v>
      </c>
      <c r="H36" s="106" t="s">
        <v>361</v>
      </c>
      <c r="I36" s="106" t="s">
        <v>362</v>
      </c>
      <c r="J36" s="106" t="s">
        <v>363</v>
      </c>
      <c r="K36" s="106" t="s">
        <v>364</v>
      </c>
      <c r="L36" s="106" t="s">
        <v>365</v>
      </c>
      <c r="N36" s="106" t="s">
        <v>366</v>
      </c>
      <c r="P36" s="106">
        <v>0</v>
      </c>
      <c r="Q36" s="106"/>
      <c r="R36" s="107"/>
    </row>
    <row r="37" spans="1:18" x14ac:dyDescent="0.25">
      <c r="A37" s="108" t="s">
        <v>360</v>
      </c>
      <c r="B37" s="108">
        <v>111597</v>
      </c>
      <c r="C37" s="108" t="s">
        <v>269</v>
      </c>
      <c r="D37" s="108" t="s">
        <v>360</v>
      </c>
      <c r="E37" s="108">
        <v>111597</v>
      </c>
      <c r="F37" s="108" t="s">
        <v>360</v>
      </c>
      <c r="G37" s="108" t="s">
        <v>270</v>
      </c>
      <c r="H37" s="108" t="s">
        <v>361</v>
      </c>
      <c r="I37" s="108" t="s">
        <v>362</v>
      </c>
      <c r="J37" s="108" t="s">
        <v>363</v>
      </c>
      <c r="K37" s="108" t="s">
        <v>364</v>
      </c>
      <c r="L37" s="108" t="s">
        <v>365</v>
      </c>
      <c r="N37" s="108" t="s">
        <v>366</v>
      </c>
      <c r="P37" s="108">
        <v>0</v>
      </c>
      <c r="Q37" s="108"/>
      <c r="R37" s="109"/>
    </row>
    <row r="38" spans="1:18" s="110" customFormat="1" x14ac:dyDescent="0.25">
      <c r="A38" s="110" t="s">
        <v>3368</v>
      </c>
      <c r="B38" s="110">
        <v>111602</v>
      </c>
      <c r="C38" s="110" t="s">
        <v>269</v>
      </c>
      <c r="D38" s="110" t="s">
        <v>3368</v>
      </c>
      <c r="E38" s="110">
        <v>111602</v>
      </c>
      <c r="F38" s="110" t="s">
        <v>3368</v>
      </c>
      <c r="G38" s="106" t="s">
        <v>270</v>
      </c>
      <c r="H38" s="106" t="s">
        <v>361</v>
      </c>
      <c r="I38" s="106" t="s">
        <v>362</v>
      </c>
      <c r="J38" s="106" t="s">
        <v>363</v>
      </c>
      <c r="K38" s="106" t="s">
        <v>364</v>
      </c>
      <c r="L38" s="106" t="s">
        <v>365</v>
      </c>
      <c r="N38" s="106" t="s">
        <v>3370</v>
      </c>
      <c r="P38" s="106">
        <v>0</v>
      </c>
      <c r="Q38" s="106"/>
      <c r="R38" s="107"/>
    </row>
    <row r="39" spans="1:18" s="110" customFormat="1" x14ac:dyDescent="0.25">
      <c r="A39" s="110" t="s">
        <v>3369</v>
      </c>
      <c r="B39" s="110">
        <v>111604</v>
      </c>
      <c r="C39" s="110" t="s">
        <v>269</v>
      </c>
      <c r="D39" s="110" t="s">
        <v>3369</v>
      </c>
      <c r="E39" s="110">
        <v>111604</v>
      </c>
      <c r="F39" s="110" t="s">
        <v>3369</v>
      </c>
      <c r="G39" s="106" t="s">
        <v>270</v>
      </c>
      <c r="H39" s="106" t="s">
        <v>361</v>
      </c>
      <c r="I39" s="106" t="s">
        <v>362</v>
      </c>
      <c r="J39" s="106" t="s">
        <v>363</v>
      </c>
      <c r="K39" s="106" t="s">
        <v>364</v>
      </c>
      <c r="L39" s="106" t="s">
        <v>365</v>
      </c>
      <c r="N39" s="106" t="s">
        <v>3371</v>
      </c>
      <c r="P39" s="106">
        <v>0</v>
      </c>
      <c r="Q39" s="106"/>
      <c r="R39" s="107"/>
    </row>
    <row r="40" spans="1:18" s="110" customFormat="1" ht="13" x14ac:dyDescent="0.3">
      <c r="A40" s="110" t="s">
        <v>3374</v>
      </c>
      <c r="B40" s="110">
        <v>125284</v>
      </c>
      <c r="C40" s="110" t="s">
        <v>269</v>
      </c>
      <c r="D40" s="110" t="s">
        <v>3374</v>
      </c>
      <c r="E40" s="110">
        <v>125284</v>
      </c>
      <c r="F40" s="106" t="s">
        <v>3374</v>
      </c>
      <c r="G40" s="106" t="s">
        <v>270</v>
      </c>
      <c r="H40" s="106" t="s">
        <v>339</v>
      </c>
      <c r="I40" s="106" t="s">
        <v>340</v>
      </c>
      <c r="J40" s="106" t="s">
        <v>3375</v>
      </c>
      <c r="K40" s="106" t="s">
        <v>3376</v>
      </c>
      <c r="L40" s="110" t="s">
        <v>3374</v>
      </c>
      <c r="M40" s="106"/>
      <c r="O40" s="106"/>
      <c r="P40" s="106">
        <v>1</v>
      </c>
      <c r="Q40" s="106"/>
      <c r="R40" s="111" t="s">
        <v>4</v>
      </c>
    </row>
    <row r="41" spans="1:18" s="110" customFormat="1" ht="13" x14ac:dyDescent="0.3">
      <c r="A41" s="110" t="s">
        <v>4</v>
      </c>
      <c r="B41" s="110">
        <v>125333</v>
      </c>
      <c r="C41" s="110" t="s">
        <v>269</v>
      </c>
      <c r="D41" s="110" t="s">
        <v>4</v>
      </c>
      <c r="E41" s="110">
        <v>125333</v>
      </c>
      <c r="F41" s="106" t="s">
        <v>4</v>
      </c>
      <c r="G41" s="106" t="s">
        <v>270</v>
      </c>
      <c r="H41" s="106" t="s">
        <v>339</v>
      </c>
      <c r="I41" s="106" t="s">
        <v>340</v>
      </c>
      <c r="J41" s="106" t="s">
        <v>3375</v>
      </c>
      <c r="K41" s="106" t="s">
        <v>3376</v>
      </c>
      <c r="L41" s="110" t="s">
        <v>3374</v>
      </c>
      <c r="M41" s="106"/>
      <c r="N41" s="110" t="s">
        <v>3377</v>
      </c>
      <c r="O41" s="106"/>
      <c r="P41" s="106">
        <v>1</v>
      </c>
      <c r="Q41" s="106"/>
      <c r="R41" s="111" t="s">
        <v>4</v>
      </c>
    </row>
    <row r="42" spans="1:18" s="110" customFormat="1" ht="13" x14ac:dyDescent="0.3">
      <c r="A42" s="110" t="s">
        <v>3652</v>
      </c>
      <c r="B42" s="110">
        <v>130722</v>
      </c>
      <c r="C42" s="110" t="s">
        <v>269</v>
      </c>
      <c r="D42" s="110" t="s">
        <v>3652</v>
      </c>
      <c r="E42" s="110">
        <v>130722</v>
      </c>
      <c r="F42" s="110" t="s">
        <v>3652</v>
      </c>
      <c r="G42" s="106" t="s">
        <v>270</v>
      </c>
      <c r="H42" s="106" t="s">
        <v>290</v>
      </c>
      <c r="I42" s="106" t="s">
        <v>291</v>
      </c>
      <c r="J42" s="106" t="s">
        <v>351</v>
      </c>
      <c r="K42" s="106" t="s">
        <v>498</v>
      </c>
      <c r="L42" s="110" t="s">
        <v>3653</v>
      </c>
      <c r="M42" s="106"/>
      <c r="N42" s="110" t="s">
        <v>3654</v>
      </c>
      <c r="O42" s="106"/>
      <c r="P42" s="106">
        <v>0</v>
      </c>
      <c r="Q42" s="106"/>
      <c r="R42" s="111"/>
    </row>
    <row r="43" spans="1:18" x14ac:dyDescent="0.25">
      <c r="A43" s="108" t="s">
        <v>367</v>
      </c>
      <c r="B43" s="108">
        <v>234850</v>
      </c>
      <c r="C43" s="108" t="s">
        <v>269</v>
      </c>
      <c r="D43" s="108" t="s">
        <v>367</v>
      </c>
      <c r="E43" s="108">
        <v>234850</v>
      </c>
      <c r="F43" s="108" t="s">
        <v>367</v>
      </c>
      <c r="G43" s="108" t="s">
        <v>270</v>
      </c>
      <c r="H43" s="108" t="s">
        <v>290</v>
      </c>
      <c r="I43" s="108" t="s">
        <v>291</v>
      </c>
      <c r="J43" s="108" t="s">
        <v>351</v>
      </c>
      <c r="K43" s="108" t="s">
        <v>368</v>
      </c>
      <c r="L43" s="108" t="s">
        <v>369</v>
      </c>
      <c r="N43" s="108" t="s">
        <v>370</v>
      </c>
      <c r="P43" s="108">
        <v>0</v>
      </c>
      <c r="Q43" s="108"/>
      <c r="R43" s="109"/>
    </row>
    <row r="44" spans="1:18" x14ac:dyDescent="0.25">
      <c r="A44" s="108" t="s">
        <v>371</v>
      </c>
      <c r="B44" s="108">
        <v>234851</v>
      </c>
      <c r="C44" s="108" t="s">
        <v>269</v>
      </c>
      <c r="D44" s="108" t="s">
        <v>371</v>
      </c>
      <c r="E44" s="108">
        <v>234851</v>
      </c>
      <c r="F44" s="108" t="s">
        <v>371</v>
      </c>
      <c r="G44" s="108" t="s">
        <v>270</v>
      </c>
      <c r="H44" s="108" t="s">
        <v>290</v>
      </c>
      <c r="I44" s="108" t="s">
        <v>291</v>
      </c>
      <c r="J44" s="108" t="s">
        <v>351</v>
      </c>
      <c r="K44" s="108" t="s">
        <v>368</v>
      </c>
      <c r="L44" s="108" t="s">
        <v>369</v>
      </c>
      <c r="N44" s="108" t="s">
        <v>372</v>
      </c>
      <c r="P44" s="108">
        <v>0</v>
      </c>
      <c r="Q44" s="108"/>
      <c r="R44" s="109"/>
    </row>
    <row r="45" spans="1:18" x14ac:dyDescent="0.25">
      <c r="A45" s="108" t="s">
        <v>373</v>
      </c>
      <c r="B45" s="108">
        <v>152312</v>
      </c>
      <c r="C45" s="108" t="s">
        <v>269</v>
      </c>
      <c r="D45" s="108" t="s">
        <v>373</v>
      </c>
      <c r="E45" s="108">
        <v>152312</v>
      </c>
      <c r="F45" s="108" t="s">
        <v>373</v>
      </c>
      <c r="G45" s="108" t="s">
        <v>270</v>
      </c>
      <c r="H45" s="108" t="s">
        <v>280</v>
      </c>
      <c r="I45" s="108" t="s">
        <v>281</v>
      </c>
      <c r="J45" s="108" t="s">
        <v>374</v>
      </c>
      <c r="K45" s="108" t="s">
        <v>375</v>
      </c>
      <c r="L45" s="108" t="s">
        <v>376</v>
      </c>
      <c r="N45" s="108" t="s">
        <v>377</v>
      </c>
      <c r="P45" s="108">
        <v>0</v>
      </c>
      <c r="Q45" s="108"/>
      <c r="R45" s="109"/>
    </row>
    <row r="46" spans="1:18" x14ac:dyDescent="0.25">
      <c r="A46" s="108" t="s">
        <v>380</v>
      </c>
      <c r="B46" s="108">
        <v>416615</v>
      </c>
      <c r="C46" s="108" t="s">
        <v>269</v>
      </c>
      <c r="D46" s="108" t="s">
        <v>380</v>
      </c>
      <c r="E46" s="108">
        <v>416615</v>
      </c>
      <c r="F46" s="108" t="s">
        <v>380</v>
      </c>
      <c r="G46" s="108" t="s">
        <v>270</v>
      </c>
      <c r="H46" s="108" t="s">
        <v>280</v>
      </c>
      <c r="I46" s="108" t="s">
        <v>300</v>
      </c>
      <c r="J46" s="108" t="s">
        <v>323</v>
      </c>
      <c r="K46" s="108" t="s">
        <v>381</v>
      </c>
      <c r="L46" s="108" t="s">
        <v>382</v>
      </c>
      <c r="N46" s="108" t="s">
        <v>383</v>
      </c>
      <c r="P46" s="108">
        <v>0</v>
      </c>
      <c r="Q46" s="108"/>
      <c r="R46" s="109"/>
    </row>
    <row r="47" spans="1:18" x14ac:dyDescent="0.25">
      <c r="A47" s="108" t="s">
        <v>384</v>
      </c>
      <c r="B47" s="108">
        <v>141203</v>
      </c>
      <c r="C47" s="108" t="s">
        <v>269</v>
      </c>
      <c r="D47" s="108" t="s">
        <v>384</v>
      </c>
      <c r="E47" s="108">
        <v>141203</v>
      </c>
      <c r="F47" s="108" t="s">
        <v>384</v>
      </c>
      <c r="G47" s="108" t="s">
        <v>270</v>
      </c>
      <c r="H47" s="108" t="s">
        <v>280</v>
      </c>
      <c r="I47" s="108" t="s">
        <v>300</v>
      </c>
      <c r="J47" s="108" t="s">
        <v>323</v>
      </c>
      <c r="K47" s="108" t="s">
        <v>381</v>
      </c>
      <c r="L47" s="108" t="s">
        <v>382</v>
      </c>
      <c r="N47" s="108" t="s">
        <v>385</v>
      </c>
      <c r="P47" s="108">
        <v>0</v>
      </c>
      <c r="Q47" s="108"/>
      <c r="R47" s="109"/>
    </row>
    <row r="48" spans="1:18" ht="13" x14ac:dyDescent="0.3">
      <c r="A48" s="108" t="s">
        <v>202</v>
      </c>
      <c r="B48" s="108">
        <v>131471</v>
      </c>
      <c r="C48" s="108" t="s">
        <v>269</v>
      </c>
      <c r="D48" s="108" t="s">
        <v>202</v>
      </c>
      <c r="E48" s="108">
        <v>131471</v>
      </c>
      <c r="F48" s="108" t="s">
        <v>202</v>
      </c>
      <c r="G48" s="108" t="s">
        <v>270</v>
      </c>
      <c r="H48" s="108" t="s">
        <v>290</v>
      </c>
      <c r="I48" s="108" t="s">
        <v>291</v>
      </c>
      <c r="J48" s="108" t="s">
        <v>386</v>
      </c>
      <c r="K48" s="108" t="s">
        <v>387</v>
      </c>
      <c r="L48" s="108" t="s">
        <v>388</v>
      </c>
      <c r="N48" s="108" t="s">
        <v>389</v>
      </c>
      <c r="P48" s="108">
        <v>1</v>
      </c>
      <c r="Q48" s="108"/>
      <c r="R48" s="114" t="s">
        <v>202</v>
      </c>
    </row>
    <row r="49" spans="1:18" s="110" customFormat="1" ht="13" x14ac:dyDescent="0.3">
      <c r="A49" s="110" t="s">
        <v>3655</v>
      </c>
      <c r="B49" s="110">
        <v>111659</v>
      </c>
      <c r="C49" s="106" t="s">
        <v>269</v>
      </c>
      <c r="D49" s="110" t="s">
        <v>3655</v>
      </c>
      <c r="E49" s="110">
        <v>111659</v>
      </c>
      <c r="F49" s="110" t="s">
        <v>3655</v>
      </c>
      <c r="G49" s="106" t="s">
        <v>270</v>
      </c>
      <c r="H49" s="106" t="s">
        <v>361</v>
      </c>
      <c r="I49" s="106" t="s">
        <v>362</v>
      </c>
      <c r="J49" s="106" t="s">
        <v>363</v>
      </c>
      <c r="K49" s="106" t="s">
        <v>3656</v>
      </c>
      <c r="L49" s="106" t="s">
        <v>3657</v>
      </c>
      <c r="N49" s="106" t="s">
        <v>3658</v>
      </c>
      <c r="P49" s="106">
        <v>0</v>
      </c>
      <c r="Q49" s="106"/>
      <c r="R49" s="111"/>
    </row>
    <row r="50" spans="1:18" s="110" customFormat="1" ht="13" x14ac:dyDescent="0.3">
      <c r="A50" s="110" t="s">
        <v>393</v>
      </c>
      <c r="B50" s="110">
        <v>125909</v>
      </c>
      <c r="C50" s="106" t="s">
        <v>269</v>
      </c>
      <c r="D50" s="110" t="s">
        <v>393</v>
      </c>
      <c r="E50" s="110">
        <v>125909</v>
      </c>
      <c r="F50" s="110" t="s">
        <v>393</v>
      </c>
      <c r="G50" s="106" t="s">
        <v>270</v>
      </c>
      <c r="H50" s="106" t="s">
        <v>342</v>
      </c>
      <c r="I50" s="106" t="s">
        <v>341</v>
      </c>
      <c r="J50" s="106" t="s">
        <v>391</v>
      </c>
      <c r="K50" s="106" t="s">
        <v>392</v>
      </c>
      <c r="L50" s="106" t="s">
        <v>3659</v>
      </c>
      <c r="N50" s="106"/>
      <c r="P50" s="106">
        <v>0</v>
      </c>
      <c r="Q50" s="106"/>
      <c r="R50" s="111"/>
    </row>
    <row r="51" spans="1:18" ht="13" x14ac:dyDescent="0.3">
      <c r="A51" s="108" t="s">
        <v>390</v>
      </c>
      <c r="B51" s="108">
        <v>126751</v>
      </c>
      <c r="C51" s="108" t="s">
        <v>269</v>
      </c>
      <c r="D51" s="108" t="s">
        <v>390</v>
      </c>
      <c r="E51" s="108">
        <v>126751</v>
      </c>
      <c r="F51" s="108" t="s">
        <v>390</v>
      </c>
      <c r="G51" s="108" t="s">
        <v>270</v>
      </c>
      <c r="H51" s="108" t="s">
        <v>342</v>
      </c>
      <c r="I51" s="108" t="s">
        <v>341</v>
      </c>
      <c r="J51" s="108" t="s">
        <v>391</v>
      </c>
      <c r="K51" s="108" t="s">
        <v>392</v>
      </c>
      <c r="L51" s="108" t="s">
        <v>393</v>
      </c>
      <c r="N51" s="108" t="s">
        <v>394</v>
      </c>
      <c r="P51" s="108">
        <v>0</v>
      </c>
      <c r="Q51" s="108"/>
      <c r="R51" s="114"/>
    </row>
    <row r="52" spans="1:18" ht="13" x14ac:dyDescent="0.3">
      <c r="A52" s="108" t="s">
        <v>395</v>
      </c>
      <c r="B52" s="108">
        <v>126752</v>
      </c>
      <c r="C52" s="108" t="s">
        <v>269</v>
      </c>
      <c r="D52" s="108" t="s">
        <v>395</v>
      </c>
      <c r="E52" s="108">
        <v>126752</v>
      </c>
      <c r="F52" s="108" t="s">
        <v>395</v>
      </c>
      <c r="G52" s="108" t="s">
        <v>270</v>
      </c>
      <c r="H52" s="108" t="s">
        <v>342</v>
      </c>
      <c r="I52" s="108" t="s">
        <v>341</v>
      </c>
      <c r="J52" s="108" t="s">
        <v>391</v>
      </c>
      <c r="K52" s="108" t="s">
        <v>392</v>
      </c>
      <c r="L52" s="108" t="s">
        <v>393</v>
      </c>
      <c r="N52" s="108" t="s">
        <v>396</v>
      </c>
      <c r="P52" s="108">
        <v>0</v>
      </c>
      <c r="Q52" s="108"/>
      <c r="R52" s="114"/>
    </row>
    <row r="53" spans="1:18" s="110" customFormat="1" ht="13" x14ac:dyDescent="0.3">
      <c r="A53" s="110" t="s">
        <v>392</v>
      </c>
      <c r="B53" s="110">
        <v>125516</v>
      </c>
      <c r="C53" s="106" t="s">
        <v>269</v>
      </c>
      <c r="D53" s="110" t="s">
        <v>392</v>
      </c>
      <c r="E53" s="110">
        <v>125516</v>
      </c>
      <c r="F53" s="110" t="s">
        <v>392</v>
      </c>
      <c r="G53" s="106" t="s">
        <v>270</v>
      </c>
      <c r="H53" s="106" t="s">
        <v>342</v>
      </c>
      <c r="I53" s="106" t="s">
        <v>341</v>
      </c>
      <c r="J53" s="106" t="s">
        <v>391</v>
      </c>
      <c r="K53" s="106" t="s">
        <v>392</v>
      </c>
      <c r="L53" s="106"/>
      <c r="N53" s="106"/>
      <c r="P53" s="106">
        <v>0</v>
      </c>
      <c r="Q53" s="106"/>
      <c r="R53" s="111"/>
    </row>
    <row r="54" spans="1:18" ht="13" x14ac:dyDescent="0.3">
      <c r="A54" s="108" t="s">
        <v>313</v>
      </c>
      <c r="B54" s="108">
        <v>1562</v>
      </c>
      <c r="C54" s="108" t="s">
        <v>269</v>
      </c>
      <c r="D54" s="108" t="s">
        <v>313</v>
      </c>
      <c r="E54" s="108">
        <v>1562</v>
      </c>
      <c r="F54" s="108" t="s">
        <v>313</v>
      </c>
      <c r="G54" s="108" t="s">
        <v>270</v>
      </c>
      <c r="H54" s="108" t="s">
        <v>271</v>
      </c>
      <c r="I54" s="108" t="s">
        <v>311</v>
      </c>
      <c r="J54" s="108" t="s">
        <v>312</v>
      </c>
      <c r="K54" s="108" t="s">
        <v>313</v>
      </c>
      <c r="P54" s="108">
        <v>0</v>
      </c>
      <c r="Q54" s="108"/>
      <c r="R54" s="114"/>
    </row>
    <row r="55" spans="1:18" ht="13" x14ac:dyDescent="0.3">
      <c r="A55" s="108" t="s">
        <v>397</v>
      </c>
      <c r="B55" s="108">
        <v>101445</v>
      </c>
      <c r="C55" s="108" t="s">
        <v>269</v>
      </c>
      <c r="D55" s="108" t="s">
        <v>397</v>
      </c>
      <c r="E55" s="108">
        <v>101445</v>
      </c>
      <c r="F55" s="108" t="s">
        <v>397</v>
      </c>
      <c r="G55" s="108" t="s">
        <v>270</v>
      </c>
      <c r="H55" s="108" t="s">
        <v>271</v>
      </c>
      <c r="I55" s="108" t="s">
        <v>272</v>
      </c>
      <c r="J55" s="108" t="s">
        <v>273</v>
      </c>
      <c r="K55" s="108" t="s">
        <v>398</v>
      </c>
      <c r="L55" s="108" t="s">
        <v>397</v>
      </c>
      <c r="P55" s="108">
        <v>1</v>
      </c>
      <c r="Q55" s="108"/>
      <c r="R55" s="114" t="s">
        <v>204</v>
      </c>
    </row>
    <row r="56" spans="1:18" s="110" customFormat="1" ht="13" x14ac:dyDescent="0.3">
      <c r="A56" s="110" t="s">
        <v>3660</v>
      </c>
      <c r="B56" s="106">
        <v>101883</v>
      </c>
      <c r="C56" s="106" t="s">
        <v>269</v>
      </c>
      <c r="D56" s="110" t="s">
        <v>3660</v>
      </c>
      <c r="E56" s="106">
        <v>101883</v>
      </c>
      <c r="F56" s="110" t="s">
        <v>3660</v>
      </c>
      <c r="G56" s="106" t="s">
        <v>270</v>
      </c>
      <c r="H56" s="106" t="s">
        <v>271</v>
      </c>
      <c r="I56" s="106" t="s">
        <v>272</v>
      </c>
      <c r="J56" s="106" t="s">
        <v>273</v>
      </c>
      <c r="K56" s="106" t="s">
        <v>398</v>
      </c>
      <c r="L56" s="106" t="s">
        <v>397</v>
      </c>
      <c r="N56" s="110" t="s">
        <v>3661</v>
      </c>
      <c r="P56" s="106">
        <v>1</v>
      </c>
      <c r="Q56" s="106"/>
      <c r="R56" s="111" t="s">
        <v>204</v>
      </c>
    </row>
    <row r="57" spans="1:18" ht="13" x14ac:dyDescent="0.3">
      <c r="A57" s="108" t="s">
        <v>399</v>
      </c>
      <c r="B57" s="108">
        <v>101891</v>
      </c>
      <c r="C57" s="108" t="s">
        <v>269</v>
      </c>
      <c r="D57" s="108" t="s">
        <v>399</v>
      </c>
      <c r="E57" s="108">
        <v>101891</v>
      </c>
      <c r="F57" s="108" t="s">
        <v>399</v>
      </c>
      <c r="G57" s="108" t="s">
        <v>270</v>
      </c>
      <c r="H57" s="108" t="s">
        <v>271</v>
      </c>
      <c r="I57" s="108" t="s">
        <v>272</v>
      </c>
      <c r="J57" s="108" t="s">
        <v>273</v>
      </c>
      <c r="K57" s="108" t="s">
        <v>398</v>
      </c>
      <c r="L57" s="108" t="s">
        <v>397</v>
      </c>
      <c r="N57" s="108" t="s">
        <v>400</v>
      </c>
      <c r="P57" s="108">
        <v>1</v>
      </c>
      <c r="Q57" s="108"/>
      <c r="R57" s="114" t="s">
        <v>204</v>
      </c>
    </row>
    <row r="58" spans="1:18" ht="13" x14ac:dyDescent="0.3">
      <c r="A58" s="108" t="s">
        <v>401</v>
      </c>
      <c r="B58" s="108">
        <v>101896</v>
      </c>
      <c r="C58" s="108" t="s">
        <v>269</v>
      </c>
      <c r="D58" s="108" t="s">
        <v>401</v>
      </c>
      <c r="E58" s="108">
        <v>101896</v>
      </c>
      <c r="F58" s="108" t="s">
        <v>401</v>
      </c>
      <c r="G58" s="108" t="s">
        <v>270</v>
      </c>
      <c r="H58" s="108" t="s">
        <v>271</v>
      </c>
      <c r="I58" s="108" t="s">
        <v>272</v>
      </c>
      <c r="J58" s="108" t="s">
        <v>273</v>
      </c>
      <c r="K58" s="108" t="s">
        <v>398</v>
      </c>
      <c r="L58" s="108" t="s">
        <v>397</v>
      </c>
      <c r="N58" s="108" t="s">
        <v>402</v>
      </c>
      <c r="P58" s="108">
        <v>1</v>
      </c>
      <c r="Q58" s="108"/>
      <c r="R58" s="114" t="s">
        <v>204</v>
      </c>
    </row>
    <row r="59" spans="1:18" ht="13" x14ac:dyDescent="0.3">
      <c r="A59" s="108" t="s">
        <v>403</v>
      </c>
      <c r="B59" s="108">
        <v>101898</v>
      </c>
      <c r="C59" s="108" t="s">
        <v>269</v>
      </c>
      <c r="D59" s="108" t="s">
        <v>403</v>
      </c>
      <c r="E59" s="108">
        <v>101898</v>
      </c>
      <c r="F59" s="108" t="s">
        <v>403</v>
      </c>
      <c r="G59" s="108" t="s">
        <v>270</v>
      </c>
      <c r="H59" s="108" t="s">
        <v>271</v>
      </c>
      <c r="I59" s="108" t="s">
        <v>272</v>
      </c>
      <c r="J59" s="108" t="s">
        <v>273</v>
      </c>
      <c r="K59" s="108" t="s">
        <v>398</v>
      </c>
      <c r="L59" s="108" t="s">
        <v>397</v>
      </c>
      <c r="N59" s="108" t="s">
        <v>404</v>
      </c>
      <c r="P59" s="108">
        <v>1</v>
      </c>
      <c r="Q59" s="108"/>
      <c r="R59" s="114" t="s">
        <v>204</v>
      </c>
    </row>
    <row r="60" spans="1:18" s="110" customFormat="1" ht="13" x14ac:dyDescent="0.3">
      <c r="A60" s="110" t="s">
        <v>3662</v>
      </c>
      <c r="B60" s="110">
        <v>101907</v>
      </c>
      <c r="C60" s="106" t="s">
        <v>269</v>
      </c>
      <c r="D60" s="110" t="s">
        <v>3662</v>
      </c>
      <c r="E60" s="110">
        <v>101907</v>
      </c>
      <c r="F60" s="110" t="s">
        <v>3662</v>
      </c>
      <c r="G60" s="106" t="s">
        <v>270</v>
      </c>
      <c r="H60" s="106" t="s">
        <v>271</v>
      </c>
      <c r="I60" s="106" t="s">
        <v>272</v>
      </c>
      <c r="J60" s="106" t="s">
        <v>273</v>
      </c>
      <c r="K60" s="106" t="s">
        <v>398</v>
      </c>
      <c r="L60" s="106" t="s">
        <v>397</v>
      </c>
      <c r="N60" s="106" t="s">
        <v>3663</v>
      </c>
      <c r="P60" s="106">
        <v>1</v>
      </c>
      <c r="Q60" s="106"/>
      <c r="R60" s="111" t="s">
        <v>204</v>
      </c>
    </row>
    <row r="61" spans="1:18" ht="13" x14ac:dyDescent="0.3">
      <c r="A61" s="108" t="s">
        <v>405</v>
      </c>
      <c r="B61" s="108">
        <v>101908</v>
      </c>
      <c r="C61" s="108" t="s">
        <v>269</v>
      </c>
      <c r="D61" s="108" t="s">
        <v>405</v>
      </c>
      <c r="E61" s="108">
        <v>101908</v>
      </c>
      <c r="F61" s="108" t="s">
        <v>405</v>
      </c>
      <c r="G61" s="108" t="s">
        <v>270</v>
      </c>
      <c r="H61" s="108" t="s">
        <v>271</v>
      </c>
      <c r="I61" s="108" t="s">
        <v>272</v>
      </c>
      <c r="J61" s="108" t="s">
        <v>273</v>
      </c>
      <c r="K61" s="108" t="s">
        <v>398</v>
      </c>
      <c r="L61" s="108" t="s">
        <v>397</v>
      </c>
      <c r="N61" s="108" t="s">
        <v>406</v>
      </c>
      <c r="P61" s="108">
        <v>1</v>
      </c>
      <c r="Q61" s="108"/>
      <c r="R61" s="114" t="s">
        <v>204</v>
      </c>
    </row>
    <row r="62" spans="1:18" ht="13" x14ac:dyDescent="0.3">
      <c r="A62" s="108" t="s">
        <v>410</v>
      </c>
      <c r="B62" s="108">
        <v>101926</v>
      </c>
      <c r="C62" s="108" t="s">
        <v>269</v>
      </c>
      <c r="D62" s="108" t="s">
        <v>410</v>
      </c>
      <c r="E62" s="108">
        <v>101926</v>
      </c>
      <c r="F62" s="108" t="s">
        <v>410</v>
      </c>
      <c r="G62" s="108" t="s">
        <v>270</v>
      </c>
      <c r="H62" s="108" t="s">
        <v>271</v>
      </c>
      <c r="I62" s="108" t="s">
        <v>272</v>
      </c>
      <c r="J62" s="108" t="s">
        <v>273</v>
      </c>
      <c r="K62" s="108" t="s">
        <v>398</v>
      </c>
      <c r="L62" s="108" t="s">
        <v>397</v>
      </c>
      <c r="N62" s="108" t="s">
        <v>411</v>
      </c>
      <c r="P62" s="108">
        <v>1</v>
      </c>
      <c r="Q62" s="108"/>
      <c r="R62" s="114" t="s">
        <v>204</v>
      </c>
    </row>
    <row r="63" spans="1:18" ht="13" x14ac:dyDescent="0.3">
      <c r="A63" s="108" t="s">
        <v>412</v>
      </c>
      <c r="B63" s="108">
        <v>101928</v>
      </c>
      <c r="C63" s="108" t="s">
        <v>269</v>
      </c>
      <c r="D63" s="108" t="s">
        <v>412</v>
      </c>
      <c r="E63" s="108">
        <v>101928</v>
      </c>
      <c r="F63" s="108" t="s">
        <v>412</v>
      </c>
      <c r="G63" s="108" t="s">
        <v>270</v>
      </c>
      <c r="H63" s="108" t="s">
        <v>271</v>
      </c>
      <c r="I63" s="108" t="s">
        <v>272</v>
      </c>
      <c r="J63" s="108" t="s">
        <v>273</v>
      </c>
      <c r="K63" s="108" t="s">
        <v>398</v>
      </c>
      <c r="L63" s="108" t="s">
        <v>397</v>
      </c>
      <c r="N63" s="108" t="s">
        <v>413</v>
      </c>
      <c r="P63" s="108">
        <v>1</v>
      </c>
      <c r="Q63" s="108"/>
      <c r="R63" s="114" t="s">
        <v>204</v>
      </c>
    </row>
    <row r="64" spans="1:18" ht="13" x14ac:dyDescent="0.3">
      <c r="A64" s="108" t="s">
        <v>407</v>
      </c>
      <c r="B64" s="108">
        <v>101929</v>
      </c>
      <c r="C64" s="108" t="s">
        <v>269</v>
      </c>
      <c r="D64" s="108" t="s">
        <v>407</v>
      </c>
      <c r="E64" s="108">
        <v>179882</v>
      </c>
      <c r="F64" s="108" t="s">
        <v>408</v>
      </c>
      <c r="G64" s="108" t="s">
        <v>270</v>
      </c>
      <c r="H64" s="108" t="s">
        <v>271</v>
      </c>
      <c r="I64" s="108" t="s">
        <v>272</v>
      </c>
      <c r="J64" s="108" t="s">
        <v>273</v>
      </c>
      <c r="K64" s="108" t="s">
        <v>398</v>
      </c>
      <c r="L64" s="108" t="s">
        <v>397</v>
      </c>
      <c r="N64" s="108" t="s">
        <v>409</v>
      </c>
      <c r="P64" s="108">
        <v>1</v>
      </c>
      <c r="Q64" s="108"/>
      <c r="R64" s="114" t="s">
        <v>204</v>
      </c>
    </row>
    <row r="65" spans="1:18" ht="13" x14ac:dyDescent="0.3">
      <c r="A65" s="108" t="s">
        <v>414</v>
      </c>
      <c r="B65" s="108">
        <v>101930</v>
      </c>
      <c r="C65" s="108" t="s">
        <v>269</v>
      </c>
      <c r="D65" s="108" t="s">
        <v>414</v>
      </c>
      <c r="E65" s="108">
        <v>101930</v>
      </c>
      <c r="F65" s="108" t="s">
        <v>414</v>
      </c>
      <c r="G65" s="108" t="s">
        <v>270</v>
      </c>
      <c r="H65" s="108" t="s">
        <v>271</v>
      </c>
      <c r="I65" s="108" t="s">
        <v>272</v>
      </c>
      <c r="J65" s="108" t="s">
        <v>273</v>
      </c>
      <c r="K65" s="108" t="s">
        <v>398</v>
      </c>
      <c r="L65" s="108" t="s">
        <v>397</v>
      </c>
      <c r="N65" s="108" t="s">
        <v>415</v>
      </c>
      <c r="P65" s="108">
        <v>1</v>
      </c>
      <c r="Q65" s="108"/>
      <c r="R65" s="114" t="s">
        <v>204</v>
      </c>
    </row>
    <row r="66" spans="1:18" ht="13" x14ac:dyDescent="0.3">
      <c r="A66" s="108" t="s">
        <v>416</v>
      </c>
      <c r="B66" s="108">
        <v>101933</v>
      </c>
      <c r="C66" s="108" t="s">
        <v>269</v>
      </c>
      <c r="D66" s="108" t="s">
        <v>416</v>
      </c>
      <c r="E66" s="108">
        <v>101933</v>
      </c>
      <c r="F66" s="108" t="s">
        <v>416</v>
      </c>
      <c r="G66" s="108" t="s">
        <v>270</v>
      </c>
      <c r="H66" s="108" t="s">
        <v>271</v>
      </c>
      <c r="I66" s="108" t="s">
        <v>272</v>
      </c>
      <c r="J66" s="108" t="s">
        <v>273</v>
      </c>
      <c r="K66" s="108" t="s">
        <v>398</v>
      </c>
      <c r="L66" s="108" t="s">
        <v>397</v>
      </c>
      <c r="N66" s="108" t="s">
        <v>417</v>
      </c>
      <c r="P66" s="108">
        <v>1</v>
      </c>
      <c r="Q66" s="108"/>
      <c r="R66" s="114" t="s">
        <v>204</v>
      </c>
    </row>
    <row r="67" spans="1:18" ht="13" x14ac:dyDescent="0.3">
      <c r="A67" s="108" t="s">
        <v>398</v>
      </c>
      <c r="B67" s="108">
        <v>101364</v>
      </c>
      <c r="C67" s="108" t="s">
        <v>269</v>
      </c>
      <c r="D67" s="108" t="s">
        <v>398</v>
      </c>
      <c r="E67" s="108">
        <v>101364</v>
      </c>
      <c r="F67" s="108" t="s">
        <v>398</v>
      </c>
      <c r="G67" s="108" t="s">
        <v>270</v>
      </c>
      <c r="H67" s="108" t="s">
        <v>271</v>
      </c>
      <c r="I67" s="108" t="s">
        <v>272</v>
      </c>
      <c r="J67" s="108" t="s">
        <v>273</v>
      </c>
      <c r="K67" s="108" t="s">
        <v>398</v>
      </c>
      <c r="P67" s="108">
        <v>0</v>
      </c>
      <c r="Q67" s="108"/>
      <c r="R67" s="114"/>
    </row>
    <row r="68" spans="1:18" ht="13" x14ac:dyDescent="0.3">
      <c r="A68" s="108" t="s">
        <v>418</v>
      </c>
      <c r="B68" s="108">
        <v>129155</v>
      </c>
      <c r="C68" s="108" t="s">
        <v>269</v>
      </c>
      <c r="D68" s="108" t="s">
        <v>418</v>
      </c>
      <c r="E68" s="108">
        <v>129155</v>
      </c>
      <c r="F68" s="108" t="s">
        <v>418</v>
      </c>
      <c r="G68" s="108" t="s">
        <v>270</v>
      </c>
      <c r="H68" s="108" t="s">
        <v>290</v>
      </c>
      <c r="I68" s="108" t="s">
        <v>291</v>
      </c>
      <c r="J68" s="108" t="s">
        <v>386</v>
      </c>
      <c r="K68" s="108" t="s">
        <v>419</v>
      </c>
      <c r="L68" s="108" t="s">
        <v>418</v>
      </c>
      <c r="P68" s="108">
        <v>0</v>
      </c>
      <c r="Q68" s="108"/>
      <c r="R68" s="114"/>
    </row>
    <row r="69" spans="1:18" ht="13" x14ac:dyDescent="0.3">
      <c r="A69" s="108" t="s">
        <v>420</v>
      </c>
      <c r="B69" s="108">
        <v>129775</v>
      </c>
      <c r="C69" s="108" t="s">
        <v>269</v>
      </c>
      <c r="D69" s="108" t="s">
        <v>420</v>
      </c>
      <c r="E69" s="108">
        <v>129775</v>
      </c>
      <c r="F69" s="108" t="s">
        <v>420</v>
      </c>
      <c r="G69" s="108" t="s">
        <v>270</v>
      </c>
      <c r="H69" s="108" t="s">
        <v>290</v>
      </c>
      <c r="I69" s="108" t="s">
        <v>291</v>
      </c>
      <c r="J69" s="108" t="s">
        <v>386</v>
      </c>
      <c r="K69" s="108" t="s">
        <v>419</v>
      </c>
      <c r="L69" s="108" t="s">
        <v>418</v>
      </c>
      <c r="N69" s="108" t="s">
        <v>421</v>
      </c>
      <c r="P69" s="108">
        <v>0</v>
      </c>
      <c r="Q69" s="108"/>
      <c r="R69" s="114"/>
    </row>
    <row r="70" spans="1:18" ht="13" x14ac:dyDescent="0.3">
      <c r="A70" s="108" t="s">
        <v>422</v>
      </c>
      <c r="B70" s="108">
        <v>129776</v>
      </c>
      <c r="C70" s="108" t="s">
        <v>269</v>
      </c>
      <c r="D70" s="108" t="s">
        <v>422</v>
      </c>
      <c r="E70" s="108">
        <v>129776</v>
      </c>
      <c r="F70" s="108" t="s">
        <v>422</v>
      </c>
      <c r="G70" s="108" t="s">
        <v>270</v>
      </c>
      <c r="H70" s="108" t="s">
        <v>290</v>
      </c>
      <c r="I70" s="108" t="s">
        <v>291</v>
      </c>
      <c r="J70" s="108" t="s">
        <v>386</v>
      </c>
      <c r="K70" s="108" t="s">
        <v>419</v>
      </c>
      <c r="L70" s="108" t="s">
        <v>418</v>
      </c>
      <c r="N70" s="108" t="s">
        <v>423</v>
      </c>
      <c r="P70" s="108">
        <v>0</v>
      </c>
      <c r="Q70" s="108"/>
      <c r="R70" s="114"/>
    </row>
    <row r="71" spans="1:18" ht="13" x14ac:dyDescent="0.3">
      <c r="A71" s="108" t="s">
        <v>424</v>
      </c>
      <c r="B71" s="108">
        <v>129777</v>
      </c>
      <c r="C71" s="108" t="s">
        <v>269</v>
      </c>
      <c r="D71" s="108" t="s">
        <v>424</v>
      </c>
      <c r="E71" s="108">
        <v>129777</v>
      </c>
      <c r="F71" s="108" t="s">
        <v>424</v>
      </c>
      <c r="G71" s="108" t="s">
        <v>270</v>
      </c>
      <c r="H71" s="108" t="s">
        <v>290</v>
      </c>
      <c r="I71" s="108" t="s">
        <v>291</v>
      </c>
      <c r="J71" s="108" t="s">
        <v>386</v>
      </c>
      <c r="K71" s="108" t="s">
        <v>419</v>
      </c>
      <c r="L71" s="108" t="s">
        <v>418</v>
      </c>
      <c r="N71" s="108" t="s">
        <v>425</v>
      </c>
      <c r="P71" s="108">
        <v>0</v>
      </c>
      <c r="Q71" s="108"/>
      <c r="R71" s="114"/>
    </row>
    <row r="72" spans="1:18" ht="13" x14ac:dyDescent="0.3">
      <c r="A72" s="108" t="s">
        <v>426</v>
      </c>
      <c r="B72" s="108">
        <v>129778</v>
      </c>
      <c r="C72" s="108" t="s">
        <v>269</v>
      </c>
      <c r="D72" s="108" t="s">
        <v>426</v>
      </c>
      <c r="E72" s="108">
        <v>129778</v>
      </c>
      <c r="F72" s="108" t="s">
        <v>426</v>
      </c>
      <c r="G72" s="108" t="s">
        <v>270</v>
      </c>
      <c r="H72" s="108" t="s">
        <v>290</v>
      </c>
      <c r="I72" s="108" t="s">
        <v>291</v>
      </c>
      <c r="J72" s="108" t="s">
        <v>386</v>
      </c>
      <c r="K72" s="108" t="s">
        <v>419</v>
      </c>
      <c r="L72" s="108" t="s">
        <v>418</v>
      </c>
      <c r="N72" s="108" t="s">
        <v>427</v>
      </c>
      <c r="P72" s="108">
        <v>0</v>
      </c>
      <c r="Q72" s="108"/>
      <c r="R72" s="114"/>
    </row>
    <row r="73" spans="1:18" ht="13" x14ac:dyDescent="0.3">
      <c r="A73" s="108" t="s">
        <v>428</v>
      </c>
      <c r="B73" s="108">
        <v>129781</v>
      </c>
      <c r="C73" s="108" t="s">
        <v>269</v>
      </c>
      <c r="D73" s="108" t="s">
        <v>428</v>
      </c>
      <c r="E73" s="108">
        <v>129781</v>
      </c>
      <c r="F73" s="108" t="s">
        <v>428</v>
      </c>
      <c r="G73" s="108" t="s">
        <v>270</v>
      </c>
      <c r="H73" s="108" t="s">
        <v>290</v>
      </c>
      <c r="I73" s="108" t="s">
        <v>291</v>
      </c>
      <c r="J73" s="108" t="s">
        <v>386</v>
      </c>
      <c r="K73" s="108" t="s">
        <v>419</v>
      </c>
      <c r="L73" s="108" t="s">
        <v>418</v>
      </c>
      <c r="N73" s="108" t="s">
        <v>429</v>
      </c>
      <c r="P73" s="108">
        <v>0</v>
      </c>
      <c r="Q73" s="108"/>
      <c r="R73" s="114"/>
    </row>
    <row r="74" spans="1:18" ht="13" x14ac:dyDescent="0.3">
      <c r="A74" s="108" t="s">
        <v>430</v>
      </c>
      <c r="B74" s="108">
        <v>129781</v>
      </c>
      <c r="C74" s="108" t="s">
        <v>269</v>
      </c>
      <c r="D74" s="108" t="s">
        <v>428</v>
      </c>
      <c r="E74" s="108">
        <v>129781</v>
      </c>
      <c r="F74" s="108" t="s">
        <v>428</v>
      </c>
      <c r="G74" s="108" t="s">
        <v>270</v>
      </c>
      <c r="H74" s="108" t="s">
        <v>290</v>
      </c>
      <c r="I74" s="108" t="s">
        <v>291</v>
      </c>
      <c r="J74" s="108" t="s">
        <v>386</v>
      </c>
      <c r="K74" s="108" t="s">
        <v>419</v>
      </c>
      <c r="L74" s="108" t="s">
        <v>418</v>
      </c>
      <c r="N74" s="108" t="s">
        <v>429</v>
      </c>
      <c r="P74" s="108">
        <v>0</v>
      </c>
      <c r="Q74" s="108"/>
      <c r="R74" s="114"/>
    </row>
    <row r="75" spans="1:18" ht="13" x14ac:dyDescent="0.3">
      <c r="A75" s="108" t="s">
        <v>431</v>
      </c>
      <c r="B75" s="108">
        <v>332932</v>
      </c>
      <c r="C75" s="108" t="s">
        <v>269</v>
      </c>
      <c r="D75" s="108" t="s">
        <v>431</v>
      </c>
      <c r="E75" s="108">
        <v>332932</v>
      </c>
      <c r="F75" s="108" t="s">
        <v>431</v>
      </c>
      <c r="G75" s="108" t="s">
        <v>270</v>
      </c>
      <c r="H75" s="108" t="s">
        <v>290</v>
      </c>
      <c r="I75" s="108" t="s">
        <v>291</v>
      </c>
      <c r="J75" s="108" t="s">
        <v>386</v>
      </c>
      <c r="K75" s="108" t="s">
        <v>419</v>
      </c>
      <c r="L75" s="108" t="s">
        <v>418</v>
      </c>
      <c r="N75" s="108" t="s">
        <v>432</v>
      </c>
      <c r="P75" s="108">
        <v>0</v>
      </c>
      <c r="Q75" s="108"/>
      <c r="R75" s="114"/>
    </row>
    <row r="76" spans="1:18" ht="13" x14ac:dyDescent="0.3">
      <c r="A76" s="108" t="s">
        <v>419</v>
      </c>
      <c r="B76" s="108">
        <v>981</v>
      </c>
      <c r="C76" s="108" t="s">
        <v>269</v>
      </c>
      <c r="D76" s="108" t="s">
        <v>419</v>
      </c>
      <c r="E76" s="108">
        <v>981</v>
      </c>
      <c r="F76" s="108" t="s">
        <v>419</v>
      </c>
      <c r="G76" s="108" t="s">
        <v>270</v>
      </c>
      <c r="H76" s="108" t="s">
        <v>290</v>
      </c>
      <c r="I76" s="108" t="s">
        <v>291</v>
      </c>
      <c r="J76" s="108" t="s">
        <v>386</v>
      </c>
      <c r="K76" s="108" t="s">
        <v>419</v>
      </c>
      <c r="P76" s="108">
        <v>0</v>
      </c>
      <c r="Q76" s="108"/>
      <c r="R76" s="114"/>
    </row>
    <row r="77" spans="1:18" ht="13" x14ac:dyDescent="0.3">
      <c r="A77" s="108" t="s">
        <v>433</v>
      </c>
      <c r="B77" s="108">
        <v>152252</v>
      </c>
      <c r="C77" s="108" t="s">
        <v>269</v>
      </c>
      <c r="D77" s="108" t="s">
        <v>433</v>
      </c>
      <c r="E77" s="108">
        <v>152252</v>
      </c>
      <c r="F77" s="108" t="s">
        <v>433</v>
      </c>
      <c r="G77" s="108" t="s">
        <v>270</v>
      </c>
      <c r="H77" s="108" t="s">
        <v>290</v>
      </c>
      <c r="I77" s="108" t="s">
        <v>291</v>
      </c>
      <c r="J77" s="108" t="s">
        <v>386</v>
      </c>
      <c r="K77" s="108" t="s">
        <v>419</v>
      </c>
      <c r="P77" s="108">
        <v>0</v>
      </c>
      <c r="Q77" s="108"/>
      <c r="R77" s="114"/>
    </row>
    <row r="78" spans="1:18" s="110" customFormat="1" ht="13" x14ac:dyDescent="0.3">
      <c r="A78" s="110" t="s">
        <v>3664</v>
      </c>
      <c r="B78" s="110">
        <v>111187</v>
      </c>
      <c r="C78" s="106" t="s">
        <v>269</v>
      </c>
      <c r="D78" s="110" t="s">
        <v>3664</v>
      </c>
      <c r="E78" s="110">
        <v>111187</v>
      </c>
      <c r="F78" s="110" t="s">
        <v>3664</v>
      </c>
      <c r="G78" s="106" t="s">
        <v>270</v>
      </c>
      <c r="H78" s="106" t="s">
        <v>361</v>
      </c>
      <c r="I78" s="106" t="s">
        <v>362</v>
      </c>
      <c r="J78" s="106" t="s">
        <v>1128</v>
      </c>
      <c r="K78" s="106" t="s">
        <v>3394</v>
      </c>
      <c r="L78" s="110" t="s">
        <v>3665</v>
      </c>
      <c r="N78" s="110" t="s">
        <v>3666</v>
      </c>
      <c r="P78" s="106">
        <v>0</v>
      </c>
      <c r="Q78" s="106"/>
      <c r="R78" s="111"/>
    </row>
    <row r="79" spans="1:18" ht="13" x14ac:dyDescent="0.3">
      <c r="A79" s="108" t="s">
        <v>434</v>
      </c>
      <c r="B79" s="108">
        <v>129784</v>
      </c>
      <c r="C79" s="108" t="s">
        <v>269</v>
      </c>
      <c r="D79" s="108" t="s">
        <v>434</v>
      </c>
      <c r="E79" s="108">
        <v>129784</v>
      </c>
      <c r="F79" s="108" t="s">
        <v>434</v>
      </c>
      <c r="G79" s="108" t="s">
        <v>270</v>
      </c>
      <c r="H79" s="108" t="s">
        <v>290</v>
      </c>
      <c r="I79" s="108" t="s">
        <v>291</v>
      </c>
      <c r="J79" s="108" t="s">
        <v>386</v>
      </c>
      <c r="K79" s="108" t="s">
        <v>419</v>
      </c>
      <c r="L79" s="108" t="s">
        <v>435</v>
      </c>
      <c r="N79" s="108" t="s">
        <v>436</v>
      </c>
      <c r="P79" s="108">
        <v>0</v>
      </c>
      <c r="Q79" s="108"/>
      <c r="R79" s="114"/>
    </row>
    <row r="80" spans="1:18" s="110" customFormat="1" ht="13" x14ac:dyDescent="0.3">
      <c r="A80" s="106" t="s">
        <v>3378</v>
      </c>
      <c r="B80" s="106">
        <v>129785</v>
      </c>
      <c r="C80" s="106" t="s">
        <v>269</v>
      </c>
      <c r="D80" s="106" t="s">
        <v>3378</v>
      </c>
      <c r="E80" s="106">
        <v>129785</v>
      </c>
      <c r="F80" s="106" t="s">
        <v>3378</v>
      </c>
      <c r="G80" s="106" t="s">
        <v>270</v>
      </c>
      <c r="H80" s="106" t="s">
        <v>290</v>
      </c>
      <c r="I80" s="106" t="s">
        <v>291</v>
      </c>
      <c r="J80" s="106" t="s">
        <v>386</v>
      </c>
      <c r="K80" s="106" t="s">
        <v>419</v>
      </c>
      <c r="L80" s="106" t="s">
        <v>435</v>
      </c>
      <c r="N80" s="106" t="s">
        <v>3379</v>
      </c>
      <c r="P80" s="106">
        <v>0</v>
      </c>
      <c r="Q80" s="106"/>
      <c r="R80" s="111"/>
    </row>
    <row r="81" spans="1:18" ht="13" x14ac:dyDescent="0.3">
      <c r="A81" s="108" t="s">
        <v>437</v>
      </c>
      <c r="B81" s="108">
        <v>152448</v>
      </c>
      <c r="C81" s="108" t="s">
        <v>269</v>
      </c>
      <c r="D81" s="108" t="s">
        <v>437</v>
      </c>
      <c r="E81" s="108">
        <v>152448</v>
      </c>
      <c r="F81" s="108" t="s">
        <v>437</v>
      </c>
      <c r="G81" s="108" t="s">
        <v>270</v>
      </c>
      <c r="H81" s="108" t="s">
        <v>290</v>
      </c>
      <c r="I81" s="108" t="s">
        <v>291</v>
      </c>
      <c r="J81" s="108" t="s">
        <v>386</v>
      </c>
      <c r="K81" s="108" t="s">
        <v>438</v>
      </c>
      <c r="L81" s="108" t="s">
        <v>439</v>
      </c>
      <c r="N81" s="108" t="s">
        <v>440</v>
      </c>
      <c r="P81" s="108">
        <v>0</v>
      </c>
      <c r="Q81" s="108"/>
      <c r="R81" s="114"/>
    </row>
    <row r="82" spans="1:18" s="110" customFormat="1" ht="13" x14ac:dyDescent="0.3">
      <c r="A82" s="110" t="s">
        <v>3667</v>
      </c>
      <c r="B82" s="110">
        <v>101963</v>
      </c>
      <c r="C82" s="106" t="s">
        <v>269</v>
      </c>
      <c r="D82" s="110" t="s">
        <v>3667</v>
      </c>
      <c r="E82" s="110">
        <v>101963</v>
      </c>
      <c r="F82" s="110" t="s">
        <v>3667</v>
      </c>
      <c r="G82" s="106" t="s">
        <v>270</v>
      </c>
      <c r="H82" s="106" t="s">
        <v>271</v>
      </c>
      <c r="I82" s="106" t="s">
        <v>272</v>
      </c>
      <c r="J82" s="106" t="s">
        <v>273</v>
      </c>
      <c r="K82" s="106" t="s">
        <v>444</v>
      </c>
      <c r="L82" s="106" t="s">
        <v>3668</v>
      </c>
      <c r="N82" s="106" t="s">
        <v>3669</v>
      </c>
      <c r="P82" s="106">
        <v>0</v>
      </c>
      <c r="Q82" s="106"/>
      <c r="R82" s="111"/>
    </row>
    <row r="83" spans="1:18" ht="13" x14ac:dyDescent="0.3">
      <c r="A83" s="108" t="s">
        <v>443</v>
      </c>
      <c r="B83" s="108">
        <v>101450</v>
      </c>
      <c r="C83" s="108" t="s">
        <v>269</v>
      </c>
      <c r="D83" s="108" t="s">
        <v>443</v>
      </c>
      <c r="E83" s="108">
        <v>101450</v>
      </c>
      <c r="F83" s="108" t="s">
        <v>443</v>
      </c>
      <c r="G83" s="108" t="s">
        <v>270</v>
      </c>
      <c r="H83" s="108" t="s">
        <v>271</v>
      </c>
      <c r="I83" s="108" t="s">
        <v>272</v>
      </c>
      <c r="J83" s="108" t="s">
        <v>273</v>
      </c>
      <c r="K83" s="108" t="s">
        <v>444</v>
      </c>
      <c r="L83" s="108" t="s">
        <v>443</v>
      </c>
      <c r="P83" s="108">
        <v>0</v>
      </c>
      <c r="Q83" s="108"/>
      <c r="R83" s="114"/>
    </row>
    <row r="84" spans="1:18" ht="13" x14ac:dyDescent="0.3">
      <c r="A84" s="108" t="s">
        <v>445</v>
      </c>
      <c r="B84" s="108">
        <v>101967</v>
      </c>
      <c r="C84" s="108" t="s">
        <v>269</v>
      </c>
      <c r="D84" s="108" t="s">
        <v>445</v>
      </c>
      <c r="E84" s="108">
        <v>101967</v>
      </c>
      <c r="F84" s="108" t="s">
        <v>445</v>
      </c>
      <c r="G84" s="108" t="s">
        <v>270</v>
      </c>
      <c r="H84" s="108" t="s">
        <v>271</v>
      </c>
      <c r="I84" s="108" t="s">
        <v>272</v>
      </c>
      <c r="J84" s="108" t="s">
        <v>273</v>
      </c>
      <c r="K84" s="108" t="s">
        <v>444</v>
      </c>
      <c r="L84" s="108" t="s">
        <v>443</v>
      </c>
      <c r="N84" s="108" t="s">
        <v>446</v>
      </c>
      <c r="P84" s="108">
        <v>0</v>
      </c>
      <c r="Q84" s="108"/>
      <c r="R84" s="114"/>
    </row>
    <row r="85" spans="1:18" ht="13" x14ac:dyDescent="0.3">
      <c r="A85" s="108" t="s">
        <v>529</v>
      </c>
      <c r="B85" s="108">
        <v>101968</v>
      </c>
      <c r="C85" s="108" t="s">
        <v>269</v>
      </c>
      <c r="D85" s="108" t="s">
        <v>529</v>
      </c>
      <c r="E85" s="108">
        <v>236495</v>
      </c>
      <c r="F85" s="108" t="s">
        <v>530</v>
      </c>
      <c r="G85" s="108" t="s">
        <v>270</v>
      </c>
      <c r="H85" s="108" t="s">
        <v>271</v>
      </c>
      <c r="I85" s="108" t="s">
        <v>272</v>
      </c>
      <c r="J85" s="108" t="s">
        <v>273</v>
      </c>
      <c r="K85" s="108" t="s">
        <v>444</v>
      </c>
      <c r="L85" s="108" t="s">
        <v>443</v>
      </c>
      <c r="N85" s="108" t="s">
        <v>531</v>
      </c>
      <c r="P85" s="108">
        <v>0</v>
      </c>
      <c r="Q85" s="108"/>
      <c r="R85" s="114"/>
    </row>
    <row r="86" spans="1:18" ht="13" x14ac:dyDescent="0.3">
      <c r="A86" s="108" t="s">
        <v>447</v>
      </c>
      <c r="B86" s="108">
        <v>125064</v>
      </c>
      <c r="C86" s="108" t="s">
        <v>269</v>
      </c>
      <c r="D86" s="108" t="s">
        <v>447</v>
      </c>
      <c r="E86" s="108">
        <v>125064</v>
      </c>
      <c r="F86" s="108" t="s">
        <v>447</v>
      </c>
      <c r="G86" s="108" t="s">
        <v>270</v>
      </c>
      <c r="H86" s="108" t="s">
        <v>328</v>
      </c>
      <c r="I86" s="108" t="s">
        <v>329</v>
      </c>
      <c r="J86" s="108" t="s">
        <v>330</v>
      </c>
      <c r="K86" s="108" t="s">
        <v>331</v>
      </c>
      <c r="L86" s="108" t="s">
        <v>448</v>
      </c>
      <c r="N86" s="108" t="s">
        <v>449</v>
      </c>
      <c r="P86" s="108">
        <v>1</v>
      </c>
      <c r="Q86" s="108"/>
      <c r="R86" s="114" t="s">
        <v>250</v>
      </c>
    </row>
    <row r="87" spans="1:18" ht="13" x14ac:dyDescent="0.3">
      <c r="A87" s="108" t="s">
        <v>450</v>
      </c>
      <c r="B87" s="108">
        <v>1135</v>
      </c>
      <c r="C87" s="108" t="s">
        <v>269</v>
      </c>
      <c r="D87" s="108" t="s">
        <v>273</v>
      </c>
      <c r="E87" s="108">
        <v>1135</v>
      </c>
      <c r="F87" s="108" t="s">
        <v>273</v>
      </c>
      <c r="G87" s="108" t="s">
        <v>270</v>
      </c>
      <c r="H87" s="108" t="s">
        <v>271</v>
      </c>
      <c r="I87" s="108" t="s">
        <v>272</v>
      </c>
      <c r="J87" s="108" t="s">
        <v>273</v>
      </c>
      <c r="P87" s="108">
        <v>0</v>
      </c>
      <c r="Q87" s="108"/>
      <c r="R87" s="114"/>
    </row>
    <row r="88" spans="1:18" ht="13" x14ac:dyDescent="0.3">
      <c r="A88" s="108" t="s">
        <v>458</v>
      </c>
      <c r="B88" s="108">
        <v>101459</v>
      </c>
      <c r="C88" s="108" t="s">
        <v>459</v>
      </c>
      <c r="D88" s="108" t="s">
        <v>460</v>
      </c>
      <c r="E88" s="108">
        <v>101459</v>
      </c>
      <c r="F88" s="108" t="s">
        <v>460</v>
      </c>
      <c r="G88" s="108" t="s">
        <v>270</v>
      </c>
      <c r="H88" s="108" t="s">
        <v>271</v>
      </c>
      <c r="I88" s="108" t="s">
        <v>272</v>
      </c>
      <c r="J88" s="108" t="s">
        <v>273</v>
      </c>
      <c r="K88" s="108" t="s">
        <v>461</v>
      </c>
      <c r="L88" s="108" t="s">
        <v>460</v>
      </c>
      <c r="P88" s="108">
        <v>0</v>
      </c>
      <c r="Q88" s="108"/>
      <c r="R88" s="114"/>
    </row>
    <row r="89" spans="1:18" x14ac:dyDescent="0.25">
      <c r="A89" s="108" t="s">
        <v>3034</v>
      </c>
      <c r="B89" s="110">
        <v>129686</v>
      </c>
      <c r="C89" s="106" t="s">
        <v>269</v>
      </c>
      <c r="D89" s="106" t="s">
        <v>3034</v>
      </c>
      <c r="E89" s="110">
        <v>129686</v>
      </c>
      <c r="F89" s="106" t="s">
        <v>3034</v>
      </c>
      <c r="G89" s="106" t="s">
        <v>270</v>
      </c>
      <c r="H89" s="106" t="s">
        <v>290</v>
      </c>
      <c r="I89" s="106" t="s">
        <v>291</v>
      </c>
      <c r="J89" s="106" t="s">
        <v>386</v>
      </c>
      <c r="K89" s="106" t="s">
        <v>387</v>
      </c>
      <c r="L89" s="106" t="s">
        <v>3414</v>
      </c>
      <c r="P89" s="108">
        <v>0</v>
      </c>
    </row>
    <row r="90" spans="1:18" ht="13" x14ac:dyDescent="0.3">
      <c r="A90" s="108" t="s">
        <v>451</v>
      </c>
      <c r="B90" s="108">
        <v>123613</v>
      </c>
      <c r="C90" s="108" t="s">
        <v>269</v>
      </c>
      <c r="D90" s="108" t="s">
        <v>451</v>
      </c>
      <c r="E90" s="108">
        <v>123613</v>
      </c>
      <c r="F90" s="108" t="s">
        <v>451</v>
      </c>
      <c r="G90" s="108" t="s">
        <v>270</v>
      </c>
      <c r="H90" s="108" t="s">
        <v>328</v>
      </c>
      <c r="I90" s="108" t="s">
        <v>329</v>
      </c>
      <c r="J90" s="108" t="s">
        <v>330</v>
      </c>
      <c r="K90" s="108" t="s">
        <v>331</v>
      </c>
      <c r="L90" s="108" t="s">
        <v>451</v>
      </c>
      <c r="P90" s="108">
        <v>0</v>
      </c>
      <c r="Q90" s="108"/>
      <c r="R90" s="114"/>
    </row>
    <row r="91" spans="1:18" s="110" customFormat="1" ht="13" x14ac:dyDescent="0.3">
      <c r="A91" s="110" t="s">
        <v>3670</v>
      </c>
      <c r="B91" s="110">
        <v>242544</v>
      </c>
      <c r="C91" s="106" t="s">
        <v>269</v>
      </c>
      <c r="D91" s="110" t="s">
        <v>3670</v>
      </c>
      <c r="E91" s="110">
        <v>242544</v>
      </c>
      <c r="F91" s="110" t="s">
        <v>3670</v>
      </c>
      <c r="G91" s="106" t="s">
        <v>270</v>
      </c>
      <c r="H91" s="106" t="s">
        <v>328</v>
      </c>
      <c r="I91" s="106" t="s">
        <v>329</v>
      </c>
      <c r="J91" s="106" t="s">
        <v>330</v>
      </c>
      <c r="K91" s="106" t="s">
        <v>331</v>
      </c>
      <c r="L91" s="106" t="s">
        <v>451</v>
      </c>
      <c r="M91" s="110" t="s">
        <v>451</v>
      </c>
      <c r="P91" s="106">
        <v>0</v>
      </c>
      <c r="Q91" s="106"/>
      <c r="R91" s="111"/>
    </row>
    <row r="92" spans="1:18" ht="13" x14ac:dyDescent="0.3">
      <c r="A92" s="108" t="s">
        <v>452</v>
      </c>
      <c r="B92" s="108">
        <v>125195</v>
      </c>
      <c r="C92" s="108" t="s">
        <v>269</v>
      </c>
      <c r="D92" s="108" t="s">
        <v>452</v>
      </c>
      <c r="E92" s="108">
        <v>125195</v>
      </c>
      <c r="F92" s="108" t="s">
        <v>452</v>
      </c>
      <c r="G92" s="108" t="s">
        <v>270</v>
      </c>
      <c r="H92" s="108" t="s">
        <v>328</v>
      </c>
      <c r="I92" s="108" t="s">
        <v>329</v>
      </c>
      <c r="J92" s="108" t="s">
        <v>330</v>
      </c>
      <c r="K92" s="108" t="s">
        <v>331</v>
      </c>
      <c r="L92" s="108" t="s">
        <v>451</v>
      </c>
      <c r="M92" s="108" t="s">
        <v>453</v>
      </c>
      <c r="N92" s="108" t="s">
        <v>454</v>
      </c>
      <c r="P92" s="108">
        <v>0</v>
      </c>
      <c r="Q92" s="108"/>
      <c r="R92" s="114"/>
    </row>
    <row r="93" spans="1:18" ht="13" x14ac:dyDescent="0.3">
      <c r="A93" s="108" t="s">
        <v>455</v>
      </c>
      <c r="B93" s="108">
        <v>125073</v>
      </c>
      <c r="C93" s="108" t="s">
        <v>269</v>
      </c>
      <c r="D93" s="108" t="s">
        <v>455</v>
      </c>
      <c r="E93" s="108">
        <v>125073</v>
      </c>
      <c r="F93" s="108" t="s">
        <v>455</v>
      </c>
      <c r="G93" s="108" t="s">
        <v>270</v>
      </c>
      <c r="H93" s="108" t="s">
        <v>328</v>
      </c>
      <c r="I93" s="108" t="s">
        <v>329</v>
      </c>
      <c r="J93" s="108" t="s">
        <v>330</v>
      </c>
      <c r="K93" s="108" t="s">
        <v>331</v>
      </c>
      <c r="L93" s="108" t="s">
        <v>451</v>
      </c>
      <c r="N93" s="108" t="s">
        <v>456</v>
      </c>
      <c r="P93" s="108">
        <v>0</v>
      </c>
      <c r="Q93" s="108"/>
      <c r="R93" s="114"/>
    </row>
    <row r="94" spans="1:18" ht="13" x14ac:dyDescent="0.3">
      <c r="A94" s="108" t="s">
        <v>77</v>
      </c>
      <c r="B94" s="108">
        <v>125080</v>
      </c>
      <c r="C94" s="108" t="s">
        <v>269</v>
      </c>
      <c r="D94" s="108" t="s">
        <v>77</v>
      </c>
      <c r="E94" s="108">
        <v>125080</v>
      </c>
      <c r="F94" s="108" t="s">
        <v>77</v>
      </c>
      <c r="G94" s="108" t="s">
        <v>270</v>
      </c>
      <c r="H94" s="108" t="s">
        <v>328</v>
      </c>
      <c r="I94" s="108" t="s">
        <v>329</v>
      </c>
      <c r="J94" s="108" t="s">
        <v>330</v>
      </c>
      <c r="K94" s="108" t="s">
        <v>331</v>
      </c>
      <c r="L94" s="108" t="s">
        <v>451</v>
      </c>
      <c r="N94" s="108" t="s">
        <v>457</v>
      </c>
      <c r="P94" s="108">
        <v>1</v>
      </c>
      <c r="Q94" s="108"/>
      <c r="R94" s="114" t="s">
        <v>77</v>
      </c>
    </row>
    <row r="95" spans="1:18" ht="13" x14ac:dyDescent="0.3">
      <c r="A95" s="108" t="s">
        <v>331</v>
      </c>
      <c r="B95" s="108">
        <v>123206</v>
      </c>
      <c r="C95" s="108" t="s">
        <v>269</v>
      </c>
      <c r="D95" s="108" t="s">
        <v>331</v>
      </c>
      <c r="E95" s="108">
        <v>123206</v>
      </c>
      <c r="F95" s="108" t="s">
        <v>331</v>
      </c>
      <c r="G95" s="108" t="s">
        <v>270</v>
      </c>
      <c r="H95" s="108" t="s">
        <v>328</v>
      </c>
      <c r="I95" s="108" t="s">
        <v>329</v>
      </c>
      <c r="J95" s="108" t="s">
        <v>330</v>
      </c>
      <c r="K95" s="108" t="s">
        <v>331</v>
      </c>
      <c r="P95" s="108">
        <v>0</v>
      </c>
      <c r="Q95" s="108"/>
      <c r="R95" s="114"/>
    </row>
    <row r="96" spans="1:18" s="110" customFormat="1" ht="13" x14ac:dyDescent="0.3">
      <c r="A96" s="110" t="s">
        <v>460</v>
      </c>
      <c r="B96" s="106">
        <v>101459</v>
      </c>
      <c r="C96" s="106" t="s">
        <v>269</v>
      </c>
      <c r="D96" s="110" t="s">
        <v>460</v>
      </c>
      <c r="E96" s="106">
        <v>101459</v>
      </c>
      <c r="F96" s="110" t="s">
        <v>460</v>
      </c>
      <c r="G96" s="106" t="s">
        <v>270</v>
      </c>
      <c r="H96" s="106" t="s">
        <v>271</v>
      </c>
      <c r="I96" s="106" t="s">
        <v>272</v>
      </c>
      <c r="J96" s="106" t="s">
        <v>273</v>
      </c>
      <c r="K96" s="106" t="s">
        <v>461</v>
      </c>
      <c r="L96" s="110" t="s">
        <v>460</v>
      </c>
      <c r="P96" s="106">
        <v>0</v>
      </c>
      <c r="Q96" s="106"/>
      <c r="R96" s="111"/>
    </row>
    <row r="97" spans="1:18" s="110" customFormat="1" ht="13" x14ac:dyDescent="0.3">
      <c r="A97" s="110" t="s">
        <v>3671</v>
      </c>
      <c r="B97" s="106">
        <v>102000</v>
      </c>
      <c r="C97" s="106" t="s">
        <v>269</v>
      </c>
      <c r="D97" s="110" t="s">
        <v>3671</v>
      </c>
      <c r="E97" s="106">
        <v>102000</v>
      </c>
      <c r="F97" s="110" t="s">
        <v>3671</v>
      </c>
      <c r="G97" s="106" t="s">
        <v>270</v>
      </c>
      <c r="H97" s="106" t="s">
        <v>271</v>
      </c>
      <c r="I97" s="106" t="s">
        <v>272</v>
      </c>
      <c r="J97" s="106" t="s">
        <v>273</v>
      </c>
      <c r="K97" s="106" t="s">
        <v>461</v>
      </c>
      <c r="L97" s="110" t="s">
        <v>460</v>
      </c>
      <c r="N97" s="110" t="s">
        <v>3672</v>
      </c>
      <c r="P97" s="106">
        <v>0</v>
      </c>
      <c r="Q97" s="106"/>
      <c r="R97" s="111"/>
    </row>
    <row r="98" spans="1:18" ht="13" x14ac:dyDescent="0.3">
      <c r="A98" s="108" t="s">
        <v>2365</v>
      </c>
      <c r="B98" s="108">
        <v>152426</v>
      </c>
      <c r="C98" s="108" t="s">
        <v>269</v>
      </c>
      <c r="D98" s="108" t="s">
        <v>2365</v>
      </c>
      <c r="E98" s="108">
        <v>129455</v>
      </c>
      <c r="F98" s="108" t="s">
        <v>2366</v>
      </c>
      <c r="G98" s="108" t="s">
        <v>270</v>
      </c>
      <c r="H98" s="108" t="s">
        <v>290</v>
      </c>
      <c r="I98" s="108" t="s">
        <v>291</v>
      </c>
      <c r="J98" s="108" t="s">
        <v>351</v>
      </c>
      <c r="K98" s="108" t="s">
        <v>849</v>
      </c>
      <c r="L98" s="108" t="s">
        <v>2365</v>
      </c>
      <c r="P98" s="108">
        <v>0</v>
      </c>
      <c r="Q98" s="108"/>
      <c r="R98" s="114"/>
    </row>
    <row r="99" spans="1:18" ht="13" x14ac:dyDescent="0.3">
      <c r="A99" s="108" t="s">
        <v>2367</v>
      </c>
      <c r="B99" s="108">
        <v>152443</v>
      </c>
      <c r="C99" s="108" t="s">
        <v>269</v>
      </c>
      <c r="D99" s="108" t="s">
        <v>2367</v>
      </c>
      <c r="E99" s="108">
        <v>334506</v>
      </c>
      <c r="F99" s="108" t="s">
        <v>2368</v>
      </c>
      <c r="G99" s="108" t="s">
        <v>270</v>
      </c>
      <c r="H99" s="108" t="s">
        <v>290</v>
      </c>
      <c r="I99" s="108" t="s">
        <v>291</v>
      </c>
      <c r="J99" s="108" t="s">
        <v>351</v>
      </c>
      <c r="K99" s="108" t="s">
        <v>849</v>
      </c>
      <c r="L99" s="108" t="s">
        <v>2365</v>
      </c>
      <c r="N99" s="108" t="s">
        <v>2369</v>
      </c>
      <c r="P99" s="108">
        <v>0</v>
      </c>
      <c r="Q99" s="108"/>
      <c r="R99" s="114"/>
    </row>
    <row r="100" spans="1:18" ht="13" x14ac:dyDescent="0.3">
      <c r="A100" s="108" t="s">
        <v>2372</v>
      </c>
      <c r="B100" s="108">
        <v>152431</v>
      </c>
      <c r="C100" s="108" t="s">
        <v>269</v>
      </c>
      <c r="D100" s="108" t="s">
        <v>2372</v>
      </c>
      <c r="E100" s="108">
        <v>334508</v>
      </c>
      <c r="F100" s="108" t="s">
        <v>2373</v>
      </c>
      <c r="G100" s="108" t="s">
        <v>270</v>
      </c>
      <c r="H100" s="108" t="s">
        <v>290</v>
      </c>
      <c r="I100" s="108" t="s">
        <v>291</v>
      </c>
      <c r="J100" s="108" t="s">
        <v>351</v>
      </c>
      <c r="K100" s="108" t="s">
        <v>849</v>
      </c>
      <c r="L100" s="108" t="s">
        <v>2365</v>
      </c>
      <c r="N100" s="108" t="s">
        <v>2374</v>
      </c>
      <c r="P100" s="108">
        <v>0</v>
      </c>
      <c r="Q100" s="108"/>
      <c r="R100" s="114"/>
    </row>
    <row r="101" spans="1:18" ht="13" x14ac:dyDescent="0.3">
      <c r="A101" s="108" t="s">
        <v>2378</v>
      </c>
      <c r="B101" s="108">
        <v>152435</v>
      </c>
      <c r="C101" s="108" t="s">
        <v>269</v>
      </c>
      <c r="D101" s="108" t="s">
        <v>2378</v>
      </c>
      <c r="E101" s="108">
        <v>334514</v>
      </c>
      <c r="F101" s="108" t="s">
        <v>2379</v>
      </c>
      <c r="G101" s="108" t="s">
        <v>270</v>
      </c>
      <c r="H101" s="108" t="s">
        <v>290</v>
      </c>
      <c r="I101" s="108" t="s">
        <v>291</v>
      </c>
      <c r="J101" s="108" t="s">
        <v>351</v>
      </c>
      <c r="K101" s="108" t="s">
        <v>849</v>
      </c>
      <c r="L101" s="108" t="s">
        <v>2365</v>
      </c>
      <c r="N101" s="108" t="s">
        <v>2380</v>
      </c>
      <c r="P101" s="108">
        <v>0</v>
      </c>
      <c r="Q101" s="108"/>
      <c r="R101" s="114"/>
    </row>
    <row r="102" spans="1:18" s="110" customFormat="1" ht="13" x14ac:dyDescent="0.3">
      <c r="A102" s="110" t="s">
        <v>3673</v>
      </c>
      <c r="B102" s="110">
        <v>107215</v>
      </c>
      <c r="C102" s="106" t="s">
        <v>269</v>
      </c>
      <c r="D102" s="110" t="s">
        <v>3673</v>
      </c>
      <c r="E102" s="110">
        <v>107215</v>
      </c>
      <c r="F102" s="110" t="s">
        <v>3673</v>
      </c>
      <c r="G102" s="106" t="s">
        <v>270</v>
      </c>
      <c r="H102" s="106" t="s">
        <v>271</v>
      </c>
      <c r="I102" s="106" t="s">
        <v>272</v>
      </c>
      <c r="J102" s="106" t="s">
        <v>463</v>
      </c>
      <c r="K102" s="106" t="s">
        <v>464</v>
      </c>
      <c r="L102" s="106" t="s">
        <v>465</v>
      </c>
      <c r="N102" s="106" t="s">
        <v>3674</v>
      </c>
      <c r="P102" s="106">
        <v>0</v>
      </c>
      <c r="Q102" s="106"/>
      <c r="R102" s="111"/>
    </row>
    <row r="103" spans="1:18" ht="13" x14ac:dyDescent="0.3">
      <c r="A103" s="108" t="s">
        <v>462</v>
      </c>
      <c r="B103" s="108">
        <v>107218</v>
      </c>
      <c r="C103" s="108" t="s">
        <v>269</v>
      </c>
      <c r="D103" s="108" t="s">
        <v>462</v>
      </c>
      <c r="E103" s="108">
        <v>107218</v>
      </c>
      <c r="F103" s="108" t="s">
        <v>462</v>
      </c>
      <c r="G103" s="108" t="s">
        <v>270</v>
      </c>
      <c r="H103" s="108" t="s">
        <v>271</v>
      </c>
      <c r="I103" s="108" t="s">
        <v>272</v>
      </c>
      <c r="J103" s="108" t="s">
        <v>463</v>
      </c>
      <c r="K103" s="108" t="s">
        <v>464</v>
      </c>
      <c r="L103" s="108" t="s">
        <v>465</v>
      </c>
      <c r="N103" s="108" t="s">
        <v>466</v>
      </c>
      <c r="P103" s="108">
        <v>0</v>
      </c>
      <c r="Q103" s="108"/>
      <c r="R103" s="114"/>
    </row>
    <row r="104" spans="1:18" s="110" customFormat="1" ht="13" x14ac:dyDescent="0.3">
      <c r="A104" s="110" t="s">
        <v>3675</v>
      </c>
      <c r="B104" s="110">
        <v>125912</v>
      </c>
      <c r="C104" s="106" t="s">
        <v>269</v>
      </c>
      <c r="D104" s="110" t="s">
        <v>3675</v>
      </c>
      <c r="E104" s="110">
        <v>125912</v>
      </c>
      <c r="F104" s="110" t="s">
        <v>3675</v>
      </c>
      <c r="G104" s="106" t="s">
        <v>270</v>
      </c>
      <c r="H104" s="106" t="s">
        <v>342</v>
      </c>
      <c r="I104" s="106" t="s">
        <v>341</v>
      </c>
      <c r="J104" s="106" t="s">
        <v>391</v>
      </c>
      <c r="K104" s="106" t="s">
        <v>3676</v>
      </c>
      <c r="L104" s="106" t="s">
        <v>3675</v>
      </c>
      <c r="N104" s="106"/>
      <c r="P104" s="106">
        <v>0</v>
      </c>
      <c r="Q104" s="106"/>
      <c r="R104" s="111"/>
    </row>
    <row r="105" spans="1:18" ht="13" x14ac:dyDescent="0.3">
      <c r="A105" s="108" t="s">
        <v>467</v>
      </c>
      <c r="B105" s="108">
        <v>146491</v>
      </c>
      <c r="C105" s="108" t="s">
        <v>269</v>
      </c>
      <c r="D105" s="108" t="s">
        <v>467</v>
      </c>
      <c r="E105" s="108">
        <v>146491</v>
      </c>
      <c r="F105" s="108" t="s">
        <v>467</v>
      </c>
      <c r="G105" s="108" t="s">
        <v>270</v>
      </c>
      <c r="H105" s="108" t="s">
        <v>280</v>
      </c>
      <c r="I105" s="108" t="s">
        <v>281</v>
      </c>
      <c r="J105" s="108" t="s">
        <v>282</v>
      </c>
      <c r="K105" s="108" t="s">
        <v>468</v>
      </c>
      <c r="L105" s="108" t="s">
        <v>467</v>
      </c>
      <c r="P105" s="108">
        <v>0</v>
      </c>
      <c r="Q105" s="108"/>
      <c r="R105" s="114"/>
    </row>
    <row r="106" spans="1:18" ht="13" x14ac:dyDescent="0.3">
      <c r="A106" s="108" t="s">
        <v>1309</v>
      </c>
      <c r="B106" s="108">
        <v>152829</v>
      </c>
      <c r="C106" s="108" t="s">
        <v>269</v>
      </c>
      <c r="D106" s="108" t="s">
        <v>1309</v>
      </c>
      <c r="E106" s="108">
        <v>146907</v>
      </c>
      <c r="F106" s="108" t="s">
        <v>144</v>
      </c>
      <c r="G106" s="108" t="s">
        <v>270</v>
      </c>
      <c r="H106" s="108" t="s">
        <v>280</v>
      </c>
      <c r="I106" s="108" t="s">
        <v>281</v>
      </c>
      <c r="J106" s="108" t="s">
        <v>282</v>
      </c>
      <c r="K106" s="108" t="s">
        <v>468</v>
      </c>
      <c r="L106" s="108" t="s">
        <v>467</v>
      </c>
      <c r="N106" s="108" t="s">
        <v>1310</v>
      </c>
      <c r="P106" s="108">
        <v>1</v>
      </c>
      <c r="Q106" s="108"/>
      <c r="R106" s="114" t="s">
        <v>144</v>
      </c>
    </row>
    <row r="107" spans="1:18" ht="13" x14ac:dyDescent="0.3">
      <c r="A107" s="108" t="s">
        <v>583</v>
      </c>
      <c r="B107" s="108">
        <v>152828</v>
      </c>
      <c r="C107" s="108" t="s">
        <v>269</v>
      </c>
      <c r="D107" s="108" t="s">
        <v>583</v>
      </c>
      <c r="E107" s="108">
        <v>879714</v>
      </c>
      <c r="F107" s="108" t="s">
        <v>584</v>
      </c>
      <c r="G107" s="108" t="s">
        <v>270</v>
      </c>
      <c r="H107" s="108" t="s">
        <v>280</v>
      </c>
      <c r="I107" s="108" t="s">
        <v>281</v>
      </c>
      <c r="J107" s="108" t="s">
        <v>282</v>
      </c>
      <c r="K107" s="108" t="s">
        <v>468</v>
      </c>
      <c r="L107" s="108" t="s">
        <v>467</v>
      </c>
      <c r="N107" s="108" t="s">
        <v>585</v>
      </c>
      <c r="P107" s="108">
        <v>0</v>
      </c>
      <c r="Q107" s="108"/>
      <c r="R107" s="114"/>
    </row>
    <row r="108" spans="1:18" ht="13" x14ac:dyDescent="0.3">
      <c r="A108" s="108" t="s">
        <v>270</v>
      </c>
      <c r="B108" s="108">
        <v>2</v>
      </c>
      <c r="C108" s="108" t="s">
        <v>269</v>
      </c>
      <c r="D108" s="108" t="s">
        <v>270</v>
      </c>
      <c r="E108" s="108">
        <v>2</v>
      </c>
      <c r="F108" s="108" t="s">
        <v>270</v>
      </c>
      <c r="G108" s="108" t="s">
        <v>270</v>
      </c>
      <c r="P108" s="108">
        <v>0</v>
      </c>
      <c r="Q108" s="108"/>
      <c r="R108" s="114"/>
    </row>
    <row r="109" spans="1:18" s="110" customFormat="1" ht="13" x14ac:dyDescent="0.3">
      <c r="A109" s="110" t="s">
        <v>3677</v>
      </c>
      <c r="B109" s="110">
        <v>531364</v>
      </c>
      <c r="C109" s="106" t="s">
        <v>269</v>
      </c>
      <c r="D109" s="110" t="s">
        <v>3677</v>
      </c>
      <c r="E109" s="110">
        <v>531364</v>
      </c>
      <c r="F109" s="110" t="s">
        <v>3677</v>
      </c>
      <c r="G109" s="106" t="s">
        <v>270</v>
      </c>
      <c r="H109" s="110" t="s">
        <v>271</v>
      </c>
      <c r="I109" s="110" t="s">
        <v>272</v>
      </c>
      <c r="J109" s="110" t="s">
        <v>273</v>
      </c>
      <c r="K109" s="110" t="s">
        <v>1820</v>
      </c>
      <c r="L109" s="110" t="s">
        <v>3678</v>
      </c>
      <c r="N109" s="110" t="s">
        <v>3679</v>
      </c>
      <c r="P109" s="106">
        <v>0</v>
      </c>
      <c r="Q109" s="106"/>
      <c r="R109" s="111"/>
    </row>
    <row r="110" spans="1:18" ht="13" x14ac:dyDescent="0.3">
      <c r="A110" s="108" t="s">
        <v>469</v>
      </c>
      <c r="B110" s="108">
        <v>129789</v>
      </c>
      <c r="C110" s="108" t="s">
        <v>269</v>
      </c>
      <c r="D110" s="108" t="s">
        <v>469</v>
      </c>
      <c r="E110" s="108">
        <v>129789</v>
      </c>
      <c r="F110" s="108" t="s">
        <v>469</v>
      </c>
      <c r="G110" s="108" t="s">
        <v>270</v>
      </c>
      <c r="H110" s="108" t="s">
        <v>290</v>
      </c>
      <c r="I110" s="108" t="s">
        <v>291</v>
      </c>
      <c r="J110" s="108" t="s">
        <v>386</v>
      </c>
      <c r="K110" s="108" t="s">
        <v>419</v>
      </c>
      <c r="L110" s="108" t="s">
        <v>470</v>
      </c>
      <c r="N110" s="108" t="s">
        <v>359</v>
      </c>
      <c r="P110" s="108">
        <v>0</v>
      </c>
      <c r="Q110" s="108"/>
      <c r="R110" s="114"/>
    </row>
    <row r="111" spans="1:18" ht="13" x14ac:dyDescent="0.3">
      <c r="A111" s="108" t="s">
        <v>473</v>
      </c>
      <c r="B111" s="108">
        <v>138748</v>
      </c>
      <c r="C111" s="108" t="s">
        <v>269</v>
      </c>
      <c r="D111" s="108" t="s">
        <v>473</v>
      </c>
      <c r="E111" s="108">
        <v>138748</v>
      </c>
      <c r="F111" s="108" t="s">
        <v>473</v>
      </c>
      <c r="G111" s="108" t="s">
        <v>270</v>
      </c>
      <c r="H111" s="108" t="s">
        <v>280</v>
      </c>
      <c r="I111" s="108" t="s">
        <v>281</v>
      </c>
      <c r="J111" s="108" t="s">
        <v>346</v>
      </c>
      <c r="K111" s="108" t="s">
        <v>474</v>
      </c>
      <c r="L111" s="108" t="s">
        <v>475</v>
      </c>
      <c r="N111" s="108" t="s">
        <v>476</v>
      </c>
      <c r="P111" s="108">
        <v>0</v>
      </c>
      <c r="Q111" s="108"/>
      <c r="R111" s="114"/>
    </row>
    <row r="112" spans="1:18" ht="13" x14ac:dyDescent="0.3">
      <c r="A112" s="108" t="s">
        <v>474</v>
      </c>
      <c r="B112" s="108">
        <v>214</v>
      </c>
      <c r="C112" s="108" t="s">
        <v>269</v>
      </c>
      <c r="D112" s="108" t="s">
        <v>474</v>
      </c>
      <c r="E112" s="108">
        <v>214</v>
      </c>
      <c r="F112" s="108" t="s">
        <v>474</v>
      </c>
      <c r="G112" s="108" t="s">
        <v>270</v>
      </c>
      <c r="H112" s="108" t="s">
        <v>280</v>
      </c>
      <c r="I112" s="108" t="s">
        <v>281</v>
      </c>
      <c r="J112" s="108" t="s">
        <v>346</v>
      </c>
      <c r="K112" s="108" t="s">
        <v>474</v>
      </c>
      <c r="P112" s="108">
        <v>0</v>
      </c>
      <c r="Q112" s="108"/>
      <c r="R112" s="114"/>
    </row>
    <row r="113" spans="1:18" s="110" customFormat="1" ht="13" x14ac:dyDescent="0.3">
      <c r="A113" s="110" t="s">
        <v>3680</v>
      </c>
      <c r="B113" s="110">
        <v>106671</v>
      </c>
      <c r="C113" s="106" t="s">
        <v>269</v>
      </c>
      <c r="D113" s="110" t="s">
        <v>3680</v>
      </c>
      <c r="E113" s="110">
        <v>106671</v>
      </c>
      <c r="F113" s="110" t="s">
        <v>3680</v>
      </c>
      <c r="G113" s="106" t="s">
        <v>270</v>
      </c>
      <c r="H113" s="106" t="s">
        <v>271</v>
      </c>
      <c r="I113" s="106" t="s">
        <v>272</v>
      </c>
      <c r="J113" s="106" t="s">
        <v>463</v>
      </c>
      <c r="K113" s="106"/>
      <c r="P113" s="106">
        <v>0</v>
      </c>
      <c r="Q113" s="106"/>
      <c r="R113" s="111"/>
    </row>
    <row r="114" spans="1:18" ht="13" x14ac:dyDescent="0.3">
      <c r="A114" s="108" t="s">
        <v>477</v>
      </c>
      <c r="B114" s="108">
        <v>102513</v>
      </c>
      <c r="C114" s="108" t="s">
        <v>269</v>
      </c>
      <c r="D114" s="108" t="s">
        <v>477</v>
      </c>
      <c r="E114" s="108">
        <v>102513</v>
      </c>
      <c r="F114" s="108" t="s">
        <v>477</v>
      </c>
      <c r="G114" s="108" t="s">
        <v>270</v>
      </c>
      <c r="H114" s="108" t="s">
        <v>271</v>
      </c>
      <c r="I114" s="108" t="s">
        <v>272</v>
      </c>
      <c r="J114" s="108" t="s">
        <v>273</v>
      </c>
      <c r="K114" s="108" t="s">
        <v>478</v>
      </c>
      <c r="L114" s="108" t="s">
        <v>479</v>
      </c>
      <c r="N114" s="108" t="s">
        <v>480</v>
      </c>
      <c r="P114" s="108">
        <v>0</v>
      </c>
      <c r="Q114" s="108"/>
      <c r="R114" s="114"/>
    </row>
    <row r="115" spans="1:18" ht="13" x14ac:dyDescent="0.3">
      <c r="A115" s="108" t="s">
        <v>481</v>
      </c>
      <c r="B115" s="108">
        <v>102516</v>
      </c>
      <c r="C115" s="108" t="s">
        <v>269</v>
      </c>
      <c r="D115" s="108" t="s">
        <v>481</v>
      </c>
      <c r="E115" s="108">
        <v>102516</v>
      </c>
      <c r="F115" s="108" t="s">
        <v>481</v>
      </c>
      <c r="G115" s="108" t="s">
        <v>270</v>
      </c>
      <c r="H115" s="108" t="s">
        <v>271</v>
      </c>
      <c r="I115" s="108" t="s">
        <v>272</v>
      </c>
      <c r="J115" s="108" t="s">
        <v>273</v>
      </c>
      <c r="K115" s="108" t="s">
        <v>478</v>
      </c>
      <c r="L115" s="108" t="s">
        <v>479</v>
      </c>
      <c r="N115" s="108" t="s">
        <v>482</v>
      </c>
      <c r="P115" s="108">
        <v>0</v>
      </c>
      <c r="Q115" s="108"/>
      <c r="R115" s="114"/>
    </row>
    <row r="116" spans="1:18" ht="13" x14ac:dyDescent="0.3">
      <c r="A116" s="108" t="s">
        <v>483</v>
      </c>
      <c r="B116" s="108">
        <v>134592</v>
      </c>
      <c r="C116" s="108" t="s">
        <v>269</v>
      </c>
      <c r="D116" s="108" t="s">
        <v>483</v>
      </c>
      <c r="E116" s="108">
        <v>134592</v>
      </c>
      <c r="F116" s="108" t="s">
        <v>483</v>
      </c>
      <c r="G116" s="108" t="s">
        <v>270</v>
      </c>
      <c r="H116" s="108" t="s">
        <v>271</v>
      </c>
      <c r="I116" s="108" t="s">
        <v>311</v>
      </c>
      <c r="J116" s="108" t="s">
        <v>312</v>
      </c>
      <c r="K116" s="108" t="s">
        <v>484</v>
      </c>
      <c r="L116" s="108" t="s">
        <v>483</v>
      </c>
      <c r="P116" s="108">
        <v>0</v>
      </c>
      <c r="Q116" s="108"/>
      <c r="R116" s="114"/>
    </row>
    <row r="117" spans="1:18" ht="13" x14ac:dyDescent="0.3">
      <c r="A117" s="108" t="s">
        <v>485</v>
      </c>
      <c r="B117" s="108">
        <v>134723</v>
      </c>
      <c r="C117" s="108" t="s">
        <v>269</v>
      </c>
      <c r="D117" s="108" t="s">
        <v>485</v>
      </c>
      <c r="E117" s="108">
        <v>134723</v>
      </c>
      <c r="F117" s="108" t="s">
        <v>485</v>
      </c>
      <c r="G117" s="108" t="s">
        <v>270</v>
      </c>
      <c r="H117" s="108" t="s">
        <v>271</v>
      </c>
      <c r="I117" s="108" t="s">
        <v>311</v>
      </c>
      <c r="J117" s="108" t="s">
        <v>312</v>
      </c>
      <c r="K117" s="108" t="s">
        <v>484</v>
      </c>
      <c r="L117" s="108" t="s">
        <v>483</v>
      </c>
      <c r="N117" s="108" t="s">
        <v>486</v>
      </c>
      <c r="P117" s="108">
        <v>0</v>
      </c>
      <c r="Q117" s="108"/>
      <c r="R117" s="114"/>
    </row>
    <row r="118" spans="1:18" x14ac:dyDescent="0.25">
      <c r="A118" s="108" t="s">
        <v>3035</v>
      </c>
      <c r="B118" s="110">
        <v>134725</v>
      </c>
      <c r="C118" s="106" t="s">
        <v>269</v>
      </c>
      <c r="D118" s="106" t="s">
        <v>3035</v>
      </c>
      <c r="E118" s="110">
        <v>134725</v>
      </c>
      <c r="F118" s="106" t="s">
        <v>3035</v>
      </c>
      <c r="G118" s="106" t="s">
        <v>270</v>
      </c>
      <c r="H118" s="106" t="s">
        <v>271</v>
      </c>
      <c r="I118" s="106" t="s">
        <v>311</v>
      </c>
      <c r="J118" s="106" t="s">
        <v>312</v>
      </c>
      <c r="K118" s="106" t="s">
        <v>484</v>
      </c>
      <c r="L118" s="106" t="s">
        <v>483</v>
      </c>
      <c r="M118" s="110"/>
      <c r="N118" s="106" t="s">
        <v>585</v>
      </c>
      <c r="P118" s="108">
        <v>0</v>
      </c>
    </row>
    <row r="119" spans="1:18" ht="13" x14ac:dyDescent="0.3">
      <c r="A119" s="108" t="s">
        <v>487</v>
      </c>
      <c r="B119" s="108">
        <v>150531</v>
      </c>
      <c r="C119" s="108" t="s">
        <v>269</v>
      </c>
      <c r="D119" s="108" t="s">
        <v>487</v>
      </c>
      <c r="E119" s="108">
        <v>150531</v>
      </c>
      <c r="F119" s="108" t="s">
        <v>487</v>
      </c>
      <c r="G119" s="108" t="s">
        <v>270</v>
      </c>
      <c r="H119" s="108" t="s">
        <v>280</v>
      </c>
      <c r="I119" s="108" t="s">
        <v>488</v>
      </c>
      <c r="J119" s="108" t="s">
        <v>489</v>
      </c>
      <c r="K119" s="108" t="s">
        <v>490</v>
      </c>
      <c r="L119" s="108" t="s">
        <v>487</v>
      </c>
      <c r="P119" s="108">
        <v>0</v>
      </c>
      <c r="Q119" s="108"/>
      <c r="R119" s="114"/>
    </row>
    <row r="120" spans="1:18" ht="13" x14ac:dyDescent="0.3">
      <c r="A120" s="108" t="s">
        <v>491</v>
      </c>
      <c r="B120" s="108">
        <v>150534</v>
      </c>
      <c r="C120" s="108" t="s">
        <v>269</v>
      </c>
      <c r="D120" s="108" t="s">
        <v>491</v>
      </c>
      <c r="E120" s="108">
        <v>150534</v>
      </c>
      <c r="F120" s="108" t="s">
        <v>491</v>
      </c>
      <c r="G120" s="108" t="s">
        <v>270</v>
      </c>
      <c r="H120" s="108" t="s">
        <v>280</v>
      </c>
      <c r="I120" s="108" t="s">
        <v>488</v>
      </c>
      <c r="J120" s="108" t="s">
        <v>489</v>
      </c>
      <c r="K120" s="108" t="s">
        <v>490</v>
      </c>
      <c r="L120" s="108" t="s">
        <v>487</v>
      </c>
      <c r="N120" s="108" t="s">
        <v>492</v>
      </c>
      <c r="P120" s="108">
        <v>0</v>
      </c>
      <c r="Q120" s="108"/>
      <c r="R120" s="114"/>
    </row>
    <row r="121" spans="1:18" ht="13" x14ac:dyDescent="0.3">
      <c r="A121" s="108" t="s">
        <v>493</v>
      </c>
      <c r="B121" s="108">
        <v>13551</v>
      </c>
      <c r="C121" s="108" t="s">
        <v>269</v>
      </c>
      <c r="D121" s="108" t="s">
        <v>493</v>
      </c>
      <c r="E121" s="108">
        <v>13551</v>
      </c>
      <c r="F121" s="108" t="s">
        <v>493</v>
      </c>
      <c r="G121" s="108" t="s">
        <v>270</v>
      </c>
      <c r="H121" s="108" t="s">
        <v>339</v>
      </c>
      <c r="I121" s="108" t="s">
        <v>494</v>
      </c>
      <c r="J121" s="108" t="s">
        <v>493</v>
      </c>
      <c r="P121" s="108">
        <v>0</v>
      </c>
      <c r="Q121" s="108"/>
      <c r="R121" s="114"/>
    </row>
    <row r="122" spans="1:18" ht="13" x14ac:dyDescent="0.3">
      <c r="A122" s="108" t="s">
        <v>495</v>
      </c>
      <c r="B122" s="108">
        <v>1292</v>
      </c>
      <c r="C122" s="108" t="s">
        <v>269</v>
      </c>
      <c r="D122" s="108" t="s">
        <v>340</v>
      </c>
      <c r="E122" s="108">
        <v>1292</v>
      </c>
      <c r="F122" s="108" t="s">
        <v>340</v>
      </c>
      <c r="G122" s="108" t="s">
        <v>270</v>
      </c>
      <c r="H122" s="108" t="s">
        <v>339</v>
      </c>
      <c r="I122" s="108" t="s">
        <v>340</v>
      </c>
      <c r="P122" s="108">
        <v>0</v>
      </c>
      <c r="Q122" s="108"/>
      <c r="R122" s="114"/>
    </row>
    <row r="123" spans="1:18" s="110" customFormat="1" ht="13" x14ac:dyDescent="0.3">
      <c r="A123" s="110" t="s">
        <v>497</v>
      </c>
      <c r="B123" s="110">
        <v>155046</v>
      </c>
      <c r="C123" s="106" t="s">
        <v>269</v>
      </c>
      <c r="D123" s="110" t="s">
        <v>497</v>
      </c>
      <c r="E123" s="110">
        <v>155046</v>
      </c>
      <c r="F123" s="110" t="s">
        <v>497</v>
      </c>
      <c r="G123" s="106" t="s">
        <v>270</v>
      </c>
      <c r="H123" s="106" t="s">
        <v>290</v>
      </c>
      <c r="I123" s="106" t="s">
        <v>291</v>
      </c>
      <c r="J123" s="106" t="s">
        <v>351</v>
      </c>
      <c r="K123" s="106" t="s">
        <v>498</v>
      </c>
      <c r="L123" s="106" t="s">
        <v>3681</v>
      </c>
      <c r="N123" s="106" t="s">
        <v>427</v>
      </c>
      <c r="P123" s="106">
        <v>0</v>
      </c>
      <c r="Q123" s="106"/>
      <c r="R123" s="111"/>
    </row>
    <row r="124" spans="1:18" ht="13" x14ac:dyDescent="0.3">
      <c r="A124" s="108" t="s">
        <v>496</v>
      </c>
      <c r="B124" s="108">
        <v>332984</v>
      </c>
      <c r="C124" s="108" t="s">
        <v>269</v>
      </c>
      <c r="D124" s="108" t="s">
        <v>496</v>
      </c>
      <c r="E124" s="108">
        <v>155046</v>
      </c>
      <c r="F124" s="108" t="s">
        <v>497</v>
      </c>
      <c r="G124" s="108" t="s">
        <v>270</v>
      </c>
      <c r="H124" s="108" t="s">
        <v>290</v>
      </c>
      <c r="I124" s="108" t="s">
        <v>291</v>
      </c>
      <c r="J124" s="108" t="s">
        <v>351</v>
      </c>
      <c r="K124" s="108" t="s">
        <v>498</v>
      </c>
      <c r="L124" s="106" t="s">
        <v>3681</v>
      </c>
      <c r="N124" s="108" t="s">
        <v>427</v>
      </c>
      <c r="P124" s="108">
        <v>0</v>
      </c>
      <c r="Q124" s="108"/>
      <c r="R124" s="114"/>
    </row>
    <row r="125" spans="1:18" ht="13" x14ac:dyDescent="0.3">
      <c r="A125" s="108" t="s">
        <v>499</v>
      </c>
      <c r="B125" s="108">
        <v>129605</v>
      </c>
      <c r="C125" s="108" t="s">
        <v>269</v>
      </c>
      <c r="D125" s="108" t="s">
        <v>499</v>
      </c>
      <c r="E125" s="108">
        <v>129605</v>
      </c>
      <c r="F125" s="108" t="s">
        <v>499</v>
      </c>
      <c r="G125" s="108" t="s">
        <v>270</v>
      </c>
      <c r="H125" s="108" t="s">
        <v>290</v>
      </c>
      <c r="I125" s="108" t="s">
        <v>291</v>
      </c>
      <c r="J125" s="108" t="s">
        <v>500</v>
      </c>
      <c r="K125" s="108" t="s">
        <v>501</v>
      </c>
      <c r="L125" s="108" t="s">
        <v>499</v>
      </c>
      <c r="P125" s="108">
        <v>0</v>
      </c>
      <c r="Q125" s="108"/>
      <c r="R125" s="114"/>
    </row>
    <row r="126" spans="1:18" ht="13" x14ac:dyDescent="0.3">
      <c r="A126" s="108" t="s">
        <v>502</v>
      </c>
      <c r="B126" s="108">
        <v>131106</v>
      </c>
      <c r="C126" s="108" t="s">
        <v>269</v>
      </c>
      <c r="D126" s="108" t="s">
        <v>502</v>
      </c>
      <c r="E126" s="108">
        <v>131106</v>
      </c>
      <c r="F126" s="108" t="s">
        <v>502</v>
      </c>
      <c r="G126" s="108" t="s">
        <v>270</v>
      </c>
      <c r="H126" s="108" t="s">
        <v>290</v>
      </c>
      <c r="I126" s="108" t="s">
        <v>291</v>
      </c>
      <c r="J126" s="108" t="s">
        <v>500</v>
      </c>
      <c r="K126" s="108" t="s">
        <v>501</v>
      </c>
      <c r="L126" s="108" t="s">
        <v>499</v>
      </c>
      <c r="N126" s="108" t="s">
        <v>503</v>
      </c>
      <c r="P126" s="108">
        <v>0</v>
      </c>
      <c r="Q126" s="108"/>
      <c r="R126" s="114"/>
    </row>
    <row r="127" spans="1:18" ht="13" x14ac:dyDescent="0.3">
      <c r="A127" s="108" t="s">
        <v>5</v>
      </c>
      <c r="B127" s="108">
        <v>131107</v>
      </c>
      <c r="C127" s="108" t="s">
        <v>269</v>
      </c>
      <c r="D127" s="108" t="s">
        <v>5</v>
      </c>
      <c r="E127" s="108">
        <v>131107</v>
      </c>
      <c r="F127" s="108" t="s">
        <v>5</v>
      </c>
      <c r="G127" s="108" t="s">
        <v>270</v>
      </c>
      <c r="H127" s="108" t="s">
        <v>290</v>
      </c>
      <c r="I127" s="108" t="s">
        <v>291</v>
      </c>
      <c r="J127" s="108" t="s">
        <v>500</v>
      </c>
      <c r="K127" s="108" t="s">
        <v>501</v>
      </c>
      <c r="L127" s="108" t="s">
        <v>499</v>
      </c>
      <c r="N127" s="108" t="s">
        <v>504</v>
      </c>
      <c r="P127" s="108">
        <v>1</v>
      </c>
      <c r="Q127" s="108"/>
      <c r="R127" s="114" t="s">
        <v>5</v>
      </c>
    </row>
    <row r="128" spans="1:18" ht="13" x14ac:dyDescent="0.3">
      <c r="A128" s="108" t="s">
        <v>505</v>
      </c>
      <c r="B128" s="108">
        <v>102012</v>
      </c>
      <c r="C128" s="108" t="s">
        <v>269</v>
      </c>
      <c r="D128" s="108" t="s">
        <v>505</v>
      </c>
      <c r="E128" s="108">
        <v>102012</v>
      </c>
      <c r="F128" s="108" t="s">
        <v>505</v>
      </c>
      <c r="G128" s="108" t="s">
        <v>270</v>
      </c>
      <c r="H128" s="108" t="s">
        <v>271</v>
      </c>
      <c r="I128" s="108" t="s">
        <v>272</v>
      </c>
      <c r="J128" s="108" t="s">
        <v>273</v>
      </c>
      <c r="K128" s="108" t="s">
        <v>506</v>
      </c>
      <c r="L128" s="108" t="s">
        <v>507</v>
      </c>
      <c r="N128" s="108" t="s">
        <v>359</v>
      </c>
      <c r="P128" s="108">
        <v>0</v>
      </c>
      <c r="Q128" s="108"/>
      <c r="R128" s="114"/>
    </row>
    <row r="129" spans="1:18" s="110" customFormat="1" ht="13" x14ac:dyDescent="0.3">
      <c r="A129" s="106" t="s">
        <v>3380</v>
      </c>
      <c r="B129" s="106">
        <v>146895</v>
      </c>
      <c r="C129" s="106" t="s">
        <v>269</v>
      </c>
      <c r="D129" s="106" t="s">
        <v>3380</v>
      </c>
      <c r="E129" s="106">
        <v>146895</v>
      </c>
      <c r="F129" s="106" t="s">
        <v>3380</v>
      </c>
      <c r="G129" s="106" t="s">
        <v>270</v>
      </c>
      <c r="H129" s="106" t="s">
        <v>271</v>
      </c>
      <c r="I129" s="106" t="s">
        <v>272</v>
      </c>
      <c r="J129" s="106" t="s">
        <v>273</v>
      </c>
      <c r="K129" s="106" t="s">
        <v>506</v>
      </c>
      <c r="L129" s="106" t="s">
        <v>507</v>
      </c>
      <c r="N129" s="106" t="s">
        <v>417</v>
      </c>
      <c r="P129" s="106">
        <v>0</v>
      </c>
      <c r="Q129" s="106"/>
      <c r="R129" s="111"/>
    </row>
    <row r="130" spans="1:18" ht="13" x14ac:dyDescent="0.3">
      <c r="A130" s="108" t="s">
        <v>506</v>
      </c>
      <c r="B130" s="108">
        <v>101368</v>
      </c>
      <c r="C130" s="108" t="s">
        <v>269</v>
      </c>
      <c r="D130" s="108" t="s">
        <v>506</v>
      </c>
      <c r="E130" s="108">
        <v>101368</v>
      </c>
      <c r="F130" s="108" t="s">
        <v>506</v>
      </c>
      <c r="G130" s="108" t="s">
        <v>270</v>
      </c>
      <c r="H130" s="108" t="s">
        <v>271</v>
      </c>
      <c r="I130" s="108" t="s">
        <v>272</v>
      </c>
      <c r="J130" s="108" t="s">
        <v>273</v>
      </c>
      <c r="K130" s="108" t="s">
        <v>506</v>
      </c>
      <c r="P130" s="108">
        <v>0</v>
      </c>
      <c r="Q130" s="108"/>
      <c r="R130" s="114"/>
    </row>
    <row r="131" spans="1:18" ht="13" x14ac:dyDescent="0.3">
      <c r="A131" s="108" t="s">
        <v>508</v>
      </c>
      <c r="B131" s="108">
        <v>129240</v>
      </c>
      <c r="C131" s="108" t="s">
        <v>269</v>
      </c>
      <c r="D131" s="108" t="s">
        <v>508</v>
      </c>
      <c r="E131" s="108">
        <v>129240</v>
      </c>
      <c r="F131" s="108" t="s">
        <v>508</v>
      </c>
      <c r="G131" s="108" t="s">
        <v>270</v>
      </c>
      <c r="H131" s="108" t="s">
        <v>290</v>
      </c>
      <c r="I131" s="108" t="s">
        <v>291</v>
      </c>
      <c r="J131" s="108" t="s">
        <v>386</v>
      </c>
      <c r="K131" s="108" t="s">
        <v>509</v>
      </c>
      <c r="L131" s="108" t="s">
        <v>508</v>
      </c>
      <c r="P131" s="108">
        <v>1</v>
      </c>
      <c r="Q131" s="108"/>
      <c r="R131" s="114" t="s">
        <v>208</v>
      </c>
    </row>
    <row r="132" spans="1:18" ht="13" x14ac:dyDescent="0.3">
      <c r="A132" s="108" t="s">
        <v>510</v>
      </c>
      <c r="B132" s="108">
        <v>129938</v>
      </c>
      <c r="C132" s="108" t="s">
        <v>269</v>
      </c>
      <c r="D132" s="108" t="s">
        <v>510</v>
      </c>
      <c r="E132" s="108">
        <v>129938</v>
      </c>
      <c r="F132" s="108" t="s">
        <v>510</v>
      </c>
      <c r="G132" s="108" t="s">
        <v>270</v>
      </c>
      <c r="H132" s="108" t="s">
        <v>290</v>
      </c>
      <c r="I132" s="108" t="s">
        <v>291</v>
      </c>
      <c r="J132" s="108" t="s">
        <v>386</v>
      </c>
      <c r="K132" s="108" t="s">
        <v>509</v>
      </c>
      <c r="L132" s="108" t="s">
        <v>508</v>
      </c>
      <c r="N132" s="108" t="s">
        <v>511</v>
      </c>
      <c r="P132" s="108">
        <v>1</v>
      </c>
      <c r="Q132" s="108"/>
      <c r="R132" s="114" t="s">
        <v>208</v>
      </c>
    </row>
    <row r="133" spans="1:18" ht="13" x14ac:dyDescent="0.3">
      <c r="A133" s="108" t="s">
        <v>512</v>
      </c>
      <c r="B133" s="108">
        <v>101509</v>
      </c>
      <c r="C133" s="108" t="s">
        <v>269</v>
      </c>
      <c r="D133" s="108" t="s">
        <v>512</v>
      </c>
      <c r="E133" s="108">
        <v>101509</v>
      </c>
      <c r="F133" s="108" t="s">
        <v>512</v>
      </c>
      <c r="G133" s="108" t="s">
        <v>270</v>
      </c>
      <c r="H133" s="108" t="s">
        <v>271</v>
      </c>
      <c r="I133" s="108" t="s">
        <v>272</v>
      </c>
      <c r="J133" s="108" t="s">
        <v>273</v>
      </c>
      <c r="K133" s="108" t="s">
        <v>513</v>
      </c>
      <c r="L133" s="108" t="s">
        <v>512</v>
      </c>
      <c r="P133" s="108">
        <v>0</v>
      </c>
      <c r="Q133" s="108"/>
      <c r="R133" s="114"/>
    </row>
    <row r="134" spans="1:18" ht="13" x14ac:dyDescent="0.3">
      <c r="A134" s="108" t="s">
        <v>514</v>
      </c>
      <c r="B134" s="108">
        <v>102160</v>
      </c>
      <c r="C134" s="108" t="s">
        <v>269</v>
      </c>
      <c r="D134" s="108" t="s">
        <v>514</v>
      </c>
      <c r="E134" s="108">
        <v>102160</v>
      </c>
      <c r="F134" s="108" t="s">
        <v>514</v>
      </c>
      <c r="G134" s="108" t="s">
        <v>270</v>
      </c>
      <c r="H134" s="108" t="s">
        <v>271</v>
      </c>
      <c r="I134" s="108" t="s">
        <v>272</v>
      </c>
      <c r="J134" s="108" t="s">
        <v>273</v>
      </c>
      <c r="K134" s="108" t="s">
        <v>513</v>
      </c>
      <c r="L134" s="108" t="s">
        <v>512</v>
      </c>
      <c r="N134" s="108" t="s">
        <v>515</v>
      </c>
      <c r="P134" s="108">
        <v>0</v>
      </c>
      <c r="Q134" s="108"/>
      <c r="R134" s="114"/>
    </row>
    <row r="135" spans="1:18" ht="13" x14ac:dyDescent="0.3">
      <c r="A135" s="108" t="s">
        <v>516</v>
      </c>
      <c r="B135" s="108">
        <v>102164</v>
      </c>
      <c r="C135" s="108" t="s">
        <v>269</v>
      </c>
      <c r="D135" s="108" t="s">
        <v>516</v>
      </c>
      <c r="E135" s="108">
        <v>102164</v>
      </c>
      <c r="F135" s="108" t="s">
        <v>516</v>
      </c>
      <c r="G135" s="108" t="s">
        <v>270</v>
      </c>
      <c r="H135" s="108" t="s">
        <v>271</v>
      </c>
      <c r="I135" s="108" t="s">
        <v>272</v>
      </c>
      <c r="J135" s="108" t="s">
        <v>273</v>
      </c>
      <c r="K135" s="108" t="s">
        <v>513</v>
      </c>
      <c r="L135" s="108" t="s">
        <v>512</v>
      </c>
      <c r="N135" s="108" t="s">
        <v>517</v>
      </c>
      <c r="P135" s="108">
        <v>0</v>
      </c>
      <c r="Q135" s="108"/>
      <c r="R135" s="114"/>
    </row>
    <row r="136" spans="1:18" s="110" customFormat="1" ht="13" x14ac:dyDescent="0.3">
      <c r="A136" s="110" t="s">
        <v>3682</v>
      </c>
      <c r="B136" s="110">
        <v>102167</v>
      </c>
      <c r="C136" s="106" t="s">
        <v>269</v>
      </c>
      <c r="D136" s="110" t="s">
        <v>3682</v>
      </c>
      <c r="E136" s="110">
        <v>102167</v>
      </c>
      <c r="F136" s="110" t="s">
        <v>3682</v>
      </c>
      <c r="G136" s="106" t="s">
        <v>270</v>
      </c>
      <c r="H136" s="106" t="s">
        <v>271</v>
      </c>
      <c r="I136" s="106" t="s">
        <v>272</v>
      </c>
      <c r="J136" s="106" t="s">
        <v>273</v>
      </c>
      <c r="K136" s="106" t="s">
        <v>513</v>
      </c>
      <c r="L136" s="106" t="s">
        <v>512</v>
      </c>
      <c r="N136" s="106" t="s">
        <v>3683</v>
      </c>
      <c r="P136" s="106">
        <v>0</v>
      </c>
      <c r="Q136" s="106"/>
      <c r="R136" s="111"/>
    </row>
    <row r="137" spans="1:18" ht="13" x14ac:dyDescent="0.3">
      <c r="A137" s="108" t="s">
        <v>518</v>
      </c>
      <c r="B137" s="108">
        <v>102168</v>
      </c>
      <c r="C137" s="108" t="s">
        <v>269</v>
      </c>
      <c r="D137" s="108" t="s">
        <v>518</v>
      </c>
      <c r="E137" s="108">
        <v>102168</v>
      </c>
      <c r="F137" s="108" t="s">
        <v>518</v>
      </c>
      <c r="G137" s="108" t="s">
        <v>270</v>
      </c>
      <c r="H137" s="108" t="s">
        <v>271</v>
      </c>
      <c r="I137" s="108" t="s">
        <v>272</v>
      </c>
      <c r="J137" s="108" t="s">
        <v>273</v>
      </c>
      <c r="K137" s="108" t="s">
        <v>513</v>
      </c>
      <c r="L137" s="108" t="s">
        <v>512</v>
      </c>
      <c r="N137" s="108" t="s">
        <v>519</v>
      </c>
      <c r="P137" s="108">
        <v>0</v>
      </c>
      <c r="Q137" s="108"/>
      <c r="R137" s="114"/>
    </row>
    <row r="138" spans="1:18" ht="13" x14ac:dyDescent="0.3">
      <c r="A138" s="108" t="s">
        <v>520</v>
      </c>
      <c r="B138" s="108">
        <v>102172</v>
      </c>
      <c r="C138" s="108" t="s">
        <v>269</v>
      </c>
      <c r="D138" s="108" t="s">
        <v>520</v>
      </c>
      <c r="E138" s="108">
        <v>102172</v>
      </c>
      <c r="F138" s="108" t="s">
        <v>520</v>
      </c>
      <c r="G138" s="108" t="s">
        <v>270</v>
      </c>
      <c r="H138" s="108" t="s">
        <v>271</v>
      </c>
      <c r="I138" s="108" t="s">
        <v>272</v>
      </c>
      <c r="J138" s="108" t="s">
        <v>273</v>
      </c>
      <c r="K138" s="108" t="s">
        <v>513</v>
      </c>
      <c r="L138" s="108" t="s">
        <v>512</v>
      </c>
      <c r="N138" s="108" t="s">
        <v>521</v>
      </c>
      <c r="P138" s="108">
        <v>0</v>
      </c>
      <c r="Q138" s="108"/>
      <c r="R138" s="114"/>
    </row>
    <row r="139" spans="1:18" ht="13" x14ac:dyDescent="0.3">
      <c r="A139" s="108" t="s">
        <v>522</v>
      </c>
      <c r="B139" s="108">
        <v>129194</v>
      </c>
      <c r="C139" s="108" t="s">
        <v>269</v>
      </c>
      <c r="D139" s="108" t="s">
        <v>522</v>
      </c>
      <c r="E139" s="108">
        <v>129194</v>
      </c>
      <c r="F139" s="108" t="s">
        <v>522</v>
      </c>
      <c r="G139" s="108" t="s">
        <v>270</v>
      </c>
      <c r="H139" s="108" t="s">
        <v>290</v>
      </c>
      <c r="I139" s="108" t="s">
        <v>291</v>
      </c>
      <c r="J139" s="108" t="s">
        <v>351</v>
      </c>
      <c r="K139" s="108" t="s">
        <v>523</v>
      </c>
      <c r="L139" s="108" t="s">
        <v>522</v>
      </c>
      <c r="P139" s="108">
        <v>0</v>
      </c>
      <c r="Q139" s="108"/>
      <c r="R139" s="114"/>
    </row>
    <row r="140" spans="1:18" ht="13" x14ac:dyDescent="0.3">
      <c r="A140" s="108" t="s">
        <v>148</v>
      </c>
      <c r="B140" s="108">
        <v>129840</v>
      </c>
      <c r="C140" s="108" t="s">
        <v>269</v>
      </c>
      <c r="D140" s="108" t="s">
        <v>148</v>
      </c>
      <c r="E140" s="108">
        <v>129840</v>
      </c>
      <c r="F140" s="108" t="s">
        <v>148</v>
      </c>
      <c r="G140" s="108" t="s">
        <v>270</v>
      </c>
      <c r="H140" s="108" t="s">
        <v>290</v>
      </c>
      <c r="I140" s="108" t="s">
        <v>291</v>
      </c>
      <c r="J140" s="108" t="s">
        <v>351</v>
      </c>
      <c r="K140" s="108" t="s">
        <v>523</v>
      </c>
      <c r="L140" s="108" t="s">
        <v>522</v>
      </c>
      <c r="N140" s="108" t="s">
        <v>524</v>
      </c>
      <c r="P140" s="108">
        <v>1</v>
      </c>
      <c r="Q140" s="108"/>
      <c r="R140" s="114" t="s">
        <v>148</v>
      </c>
    </row>
    <row r="141" spans="1:18" ht="13" x14ac:dyDescent="0.3">
      <c r="A141" s="108" t="s">
        <v>523</v>
      </c>
      <c r="B141" s="108">
        <v>938</v>
      </c>
      <c r="C141" s="108" t="s">
        <v>269</v>
      </c>
      <c r="D141" s="108" t="s">
        <v>523</v>
      </c>
      <c r="E141" s="108">
        <v>938</v>
      </c>
      <c r="F141" s="108" t="s">
        <v>523</v>
      </c>
      <c r="G141" s="108" t="s">
        <v>270</v>
      </c>
      <c r="H141" s="108" t="s">
        <v>290</v>
      </c>
      <c r="I141" s="108" t="s">
        <v>291</v>
      </c>
      <c r="J141" s="108" t="s">
        <v>351</v>
      </c>
      <c r="K141" s="108" t="s">
        <v>523</v>
      </c>
      <c r="P141" s="108">
        <v>0</v>
      </c>
      <c r="Q141" s="108"/>
      <c r="R141" s="114"/>
    </row>
    <row r="142" spans="1:18" ht="13" x14ac:dyDescent="0.3">
      <c r="A142" s="108" t="s">
        <v>525</v>
      </c>
      <c r="B142" s="108">
        <v>129198</v>
      </c>
      <c r="C142" s="108" t="s">
        <v>269</v>
      </c>
      <c r="D142" s="108" t="s">
        <v>525</v>
      </c>
      <c r="E142" s="108">
        <v>129198</v>
      </c>
      <c r="F142" s="108" t="s">
        <v>525</v>
      </c>
      <c r="G142" s="108" t="s">
        <v>270</v>
      </c>
      <c r="H142" s="108" t="s">
        <v>290</v>
      </c>
      <c r="I142" s="108" t="s">
        <v>291</v>
      </c>
      <c r="J142" s="108" t="s">
        <v>500</v>
      </c>
      <c r="K142" s="108" t="s">
        <v>526</v>
      </c>
      <c r="L142" s="108" t="s">
        <v>525</v>
      </c>
      <c r="P142" s="108">
        <v>0</v>
      </c>
      <c r="Q142" s="108"/>
      <c r="R142" s="114"/>
    </row>
    <row r="143" spans="1:18" ht="13" x14ac:dyDescent="0.3">
      <c r="A143" s="108" t="s">
        <v>527</v>
      </c>
      <c r="B143" s="108">
        <v>129851</v>
      </c>
      <c r="C143" s="108" t="s">
        <v>269</v>
      </c>
      <c r="D143" s="108" t="s">
        <v>527</v>
      </c>
      <c r="E143" s="108">
        <v>129851</v>
      </c>
      <c r="F143" s="108" t="s">
        <v>527</v>
      </c>
      <c r="G143" s="108" t="s">
        <v>270</v>
      </c>
      <c r="H143" s="108" t="s">
        <v>290</v>
      </c>
      <c r="I143" s="108" t="s">
        <v>291</v>
      </c>
      <c r="J143" s="108" t="s">
        <v>500</v>
      </c>
      <c r="K143" s="108" t="s">
        <v>526</v>
      </c>
      <c r="L143" s="108" t="s">
        <v>525</v>
      </c>
      <c r="N143" s="108" t="s">
        <v>528</v>
      </c>
      <c r="P143" s="108">
        <v>0</v>
      </c>
      <c r="Q143" s="108"/>
      <c r="R143" s="114"/>
    </row>
    <row r="144" spans="1:18" ht="13" x14ac:dyDescent="0.3">
      <c r="A144" s="108" t="s">
        <v>530</v>
      </c>
      <c r="B144" s="108">
        <v>236495</v>
      </c>
      <c r="C144" s="108" t="s">
        <v>269</v>
      </c>
      <c r="D144" s="108" t="s">
        <v>530</v>
      </c>
      <c r="E144" s="108">
        <v>236495</v>
      </c>
      <c r="F144" s="108" t="s">
        <v>530</v>
      </c>
      <c r="G144" s="108" t="s">
        <v>270</v>
      </c>
      <c r="H144" s="108" t="s">
        <v>271</v>
      </c>
      <c r="I144" s="108" t="s">
        <v>272</v>
      </c>
      <c r="J144" s="108" t="s">
        <v>273</v>
      </c>
      <c r="K144" s="108" t="s">
        <v>444</v>
      </c>
      <c r="L144" s="108" t="s">
        <v>532</v>
      </c>
      <c r="N144" s="108" t="s">
        <v>531</v>
      </c>
      <c r="P144" s="108">
        <v>0</v>
      </c>
      <c r="Q144" s="108"/>
      <c r="R144" s="114"/>
    </row>
    <row r="145" spans="1:18" s="110" customFormat="1" ht="13" x14ac:dyDescent="0.3">
      <c r="A145" s="106" t="s">
        <v>534</v>
      </c>
      <c r="B145" s="110">
        <v>137656</v>
      </c>
      <c r="C145" s="106" t="s">
        <v>269</v>
      </c>
      <c r="D145" s="106" t="s">
        <v>534</v>
      </c>
      <c r="E145" s="106">
        <v>138760</v>
      </c>
      <c r="F145" s="106" t="s">
        <v>6</v>
      </c>
      <c r="G145" s="106" t="s">
        <v>270</v>
      </c>
      <c r="H145" s="106" t="s">
        <v>280</v>
      </c>
      <c r="I145" s="106" t="s">
        <v>300</v>
      </c>
      <c r="J145" s="106" t="s">
        <v>323</v>
      </c>
      <c r="K145" s="106" t="s">
        <v>533</v>
      </c>
      <c r="L145" s="106" t="s">
        <v>534</v>
      </c>
      <c r="N145" s="106"/>
      <c r="P145" s="106">
        <v>1</v>
      </c>
      <c r="Q145" s="106"/>
      <c r="R145" s="111" t="s">
        <v>6</v>
      </c>
    </row>
    <row r="146" spans="1:18" ht="13" x14ac:dyDescent="0.3">
      <c r="A146" s="108" t="s">
        <v>6</v>
      </c>
      <c r="B146" s="108">
        <v>138760</v>
      </c>
      <c r="C146" s="108" t="s">
        <v>269</v>
      </c>
      <c r="D146" s="108" t="s">
        <v>6</v>
      </c>
      <c r="E146" s="108">
        <v>138760</v>
      </c>
      <c r="F146" s="108" t="s">
        <v>6</v>
      </c>
      <c r="G146" s="108" t="s">
        <v>270</v>
      </c>
      <c r="H146" s="108" t="s">
        <v>280</v>
      </c>
      <c r="I146" s="108" t="s">
        <v>300</v>
      </c>
      <c r="J146" s="108" t="s">
        <v>323</v>
      </c>
      <c r="K146" s="108" t="s">
        <v>533</v>
      </c>
      <c r="L146" s="108" t="s">
        <v>534</v>
      </c>
      <c r="N146" s="108" t="s">
        <v>535</v>
      </c>
      <c r="P146" s="108">
        <v>1</v>
      </c>
      <c r="Q146" s="108"/>
      <c r="R146" s="114" t="s">
        <v>6</v>
      </c>
    </row>
    <row r="147" spans="1:18" s="110" customFormat="1" ht="13" x14ac:dyDescent="0.3">
      <c r="A147" s="106" t="s">
        <v>3381</v>
      </c>
      <c r="B147" s="106">
        <v>111607</v>
      </c>
      <c r="C147" s="106" t="s">
        <v>269</v>
      </c>
      <c r="D147" s="106" t="s">
        <v>3381</v>
      </c>
      <c r="E147" s="106">
        <v>111607</v>
      </c>
      <c r="F147" s="106" t="s">
        <v>3381</v>
      </c>
      <c r="G147" s="106" t="s">
        <v>270</v>
      </c>
      <c r="H147" s="106" t="s">
        <v>361</v>
      </c>
      <c r="I147" s="106" t="s">
        <v>362</v>
      </c>
      <c r="J147" s="106" t="s">
        <v>363</v>
      </c>
      <c r="K147" s="106" t="s">
        <v>3382</v>
      </c>
      <c r="L147" s="106" t="s">
        <v>3383</v>
      </c>
      <c r="N147" s="106"/>
      <c r="P147" s="106">
        <v>0</v>
      </c>
      <c r="Q147" s="106"/>
      <c r="R147" s="111"/>
    </row>
    <row r="148" spans="1:18" x14ac:dyDescent="0.25">
      <c r="A148" s="108" t="s">
        <v>3036</v>
      </c>
      <c r="B148" s="110">
        <v>136344</v>
      </c>
      <c r="C148" s="106" t="s">
        <v>269</v>
      </c>
      <c r="D148" s="106" t="s">
        <v>3036</v>
      </c>
      <c r="E148" s="110">
        <v>136344</v>
      </c>
      <c r="F148" s="106" t="s">
        <v>3036</v>
      </c>
      <c r="G148" s="106" t="s">
        <v>270</v>
      </c>
      <c r="H148" s="106" t="s">
        <v>271</v>
      </c>
      <c r="I148" s="106" t="s">
        <v>272</v>
      </c>
      <c r="J148" s="106" t="s">
        <v>356</v>
      </c>
      <c r="K148" s="106" t="s">
        <v>3385</v>
      </c>
      <c r="L148" s="106" t="s">
        <v>3384</v>
      </c>
      <c r="M148" s="110"/>
      <c r="N148" s="106" t="s">
        <v>3386</v>
      </c>
      <c r="P148" s="108">
        <v>0</v>
      </c>
    </row>
    <row r="149" spans="1:18" ht="13" x14ac:dyDescent="0.3">
      <c r="A149" s="108" t="s">
        <v>536</v>
      </c>
      <c r="B149" s="108">
        <v>138789</v>
      </c>
      <c r="C149" s="108" t="s">
        <v>269</v>
      </c>
      <c r="D149" s="108" t="s">
        <v>536</v>
      </c>
      <c r="E149" s="108">
        <v>138789</v>
      </c>
      <c r="F149" s="108" t="s">
        <v>536</v>
      </c>
      <c r="G149" s="108" t="s">
        <v>270</v>
      </c>
      <c r="H149" s="108" t="s">
        <v>280</v>
      </c>
      <c r="I149" s="108" t="s">
        <v>281</v>
      </c>
      <c r="J149" s="108" t="s">
        <v>537</v>
      </c>
      <c r="K149" s="108" t="s">
        <v>538</v>
      </c>
      <c r="L149" s="108" t="s">
        <v>539</v>
      </c>
      <c r="N149" s="108" t="s">
        <v>540</v>
      </c>
      <c r="P149" s="108">
        <v>0</v>
      </c>
      <c r="Q149" s="108"/>
      <c r="R149" s="114"/>
    </row>
    <row r="150" spans="1:18" ht="13" x14ac:dyDescent="0.3">
      <c r="A150" s="108" t="s">
        <v>541</v>
      </c>
      <c r="B150" s="108">
        <v>110</v>
      </c>
      <c r="C150" s="108" t="s">
        <v>269</v>
      </c>
      <c r="D150" s="108" t="s">
        <v>541</v>
      </c>
      <c r="E150" s="108">
        <v>110</v>
      </c>
      <c r="F150" s="108" t="s">
        <v>541</v>
      </c>
      <c r="G150" s="108" t="s">
        <v>270</v>
      </c>
      <c r="H150" s="108" t="s">
        <v>280</v>
      </c>
      <c r="I150" s="108" t="s">
        <v>300</v>
      </c>
      <c r="J150" s="108" t="s">
        <v>541</v>
      </c>
      <c r="P150" s="108">
        <v>0</v>
      </c>
      <c r="Q150" s="108"/>
      <c r="R150" s="114"/>
    </row>
    <row r="151" spans="1:18" ht="13" x14ac:dyDescent="0.3">
      <c r="A151" s="108" t="s">
        <v>2</v>
      </c>
      <c r="B151" s="108">
        <v>141577</v>
      </c>
      <c r="C151" s="108" t="s">
        <v>269</v>
      </c>
      <c r="D151" s="108" t="s">
        <v>2</v>
      </c>
      <c r="E151" s="108">
        <v>141577</v>
      </c>
      <c r="F151" s="108" t="s">
        <v>2</v>
      </c>
      <c r="G151" s="108" t="s">
        <v>270</v>
      </c>
      <c r="H151" s="108" t="s">
        <v>280</v>
      </c>
      <c r="I151" s="108" t="s">
        <v>281</v>
      </c>
      <c r="J151" s="108" t="s">
        <v>282</v>
      </c>
      <c r="K151" s="108" t="s">
        <v>468</v>
      </c>
      <c r="L151" s="108" t="s">
        <v>542</v>
      </c>
      <c r="N151" s="108" t="s">
        <v>543</v>
      </c>
      <c r="P151" s="108">
        <v>1</v>
      </c>
      <c r="Q151" s="108"/>
      <c r="R151" s="114" t="s">
        <v>2</v>
      </c>
    </row>
    <row r="152" spans="1:18" ht="13" x14ac:dyDescent="0.3">
      <c r="A152" s="108" t="s">
        <v>7</v>
      </c>
      <c r="B152" s="108">
        <v>138802</v>
      </c>
      <c r="C152" s="108" t="s">
        <v>269</v>
      </c>
      <c r="D152" s="108" t="s">
        <v>7</v>
      </c>
      <c r="E152" s="108">
        <v>138802</v>
      </c>
      <c r="F152" s="108" t="s">
        <v>7</v>
      </c>
      <c r="G152" s="108" t="s">
        <v>270</v>
      </c>
      <c r="H152" s="108" t="s">
        <v>280</v>
      </c>
      <c r="I152" s="108" t="s">
        <v>281</v>
      </c>
      <c r="J152" s="108" t="s">
        <v>546</v>
      </c>
      <c r="K152" s="108" t="s">
        <v>547</v>
      </c>
      <c r="L152" s="108" t="s">
        <v>548</v>
      </c>
      <c r="N152" s="108" t="s">
        <v>549</v>
      </c>
      <c r="P152" s="108">
        <v>1</v>
      </c>
      <c r="Q152" s="108"/>
      <c r="R152" s="114" t="s">
        <v>7</v>
      </c>
    </row>
    <row r="153" spans="1:18" ht="13" x14ac:dyDescent="0.3">
      <c r="A153" s="108" t="s">
        <v>550</v>
      </c>
      <c r="B153" s="108">
        <v>138118</v>
      </c>
      <c r="C153" s="108" t="s">
        <v>269</v>
      </c>
      <c r="D153" s="108" t="s">
        <v>550</v>
      </c>
      <c r="E153" s="108">
        <v>138118</v>
      </c>
      <c r="F153" s="108" t="s">
        <v>550</v>
      </c>
      <c r="G153" s="108" t="s">
        <v>270</v>
      </c>
      <c r="H153" s="108" t="s">
        <v>280</v>
      </c>
      <c r="I153" s="108" t="s">
        <v>281</v>
      </c>
      <c r="J153" s="108" t="s">
        <v>374</v>
      </c>
      <c r="K153" s="108" t="s">
        <v>375</v>
      </c>
      <c r="L153" s="108" t="s">
        <v>550</v>
      </c>
      <c r="P153" s="108">
        <v>0</v>
      </c>
      <c r="Q153" s="108"/>
      <c r="R153" s="114"/>
    </row>
    <row r="154" spans="1:18" ht="13" x14ac:dyDescent="0.3">
      <c r="A154" s="108" t="s">
        <v>553</v>
      </c>
      <c r="B154" s="108">
        <v>129206</v>
      </c>
      <c r="C154" s="108" t="s">
        <v>269</v>
      </c>
      <c r="D154" s="108" t="s">
        <v>553</v>
      </c>
      <c r="E154" s="108">
        <v>129206</v>
      </c>
      <c r="F154" s="108" t="s">
        <v>553</v>
      </c>
      <c r="G154" s="108" t="s">
        <v>270</v>
      </c>
      <c r="H154" s="108" t="s">
        <v>290</v>
      </c>
      <c r="I154" s="108" t="s">
        <v>291</v>
      </c>
      <c r="K154" s="108" t="s">
        <v>552</v>
      </c>
      <c r="L154" s="108" t="s">
        <v>553</v>
      </c>
      <c r="P154" s="108">
        <v>0</v>
      </c>
      <c r="Q154" s="108"/>
      <c r="R154" s="114"/>
    </row>
    <row r="155" spans="1:18" ht="13" x14ac:dyDescent="0.3">
      <c r="A155" s="108" t="s">
        <v>551</v>
      </c>
      <c r="B155" s="108">
        <v>129867</v>
      </c>
      <c r="C155" s="108" t="s">
        <v>269</v>
      </c>
      <c r="D155" s="108" t="s">
        <v>551</v>
      </c>
      <c r="E155" s="108">
        <v>129867</v>
      </c>
      <c r="F155" s="108" t="s">
        <v>551</v>
      </c>
      <c r="G155" s="108" t="s">
        <v>270</v>
      </c>
      <c r="H155" s="108" t="s">
        <v>290</v>
      </c>
      <c r="I155" s="108" t="s">
        <v>291</v>
      </c>
      <c r="K155" s="108" t="s">
        <v>552</v>
      </c>
      <c r="L155" s="108" t="s">
        <v>553</v>
      </c>
      <c r="N155" s="108" t="s">
        <v>554</v>
      </c>
      <c r="P155" s="108">
        <v>0</v>
      </c>
      <c r="Q155" s="108"/>
      <c r="R155" s="114"/>
    </row>
    <row r="156" spans="1:18" ht="13" x14ac:dyDescent="0.3">
      <c r="A156" s="108" t="s">
        <v>555</v>
      </c>
      <c r="B156" s="108">
        <v>129868</v>
      </c>
      <c r="C156" s="108" t="s">
        <v>269</v>
      </c>
      <c r="D156" s="108" t="s">
        <v>555</v>
      </c>
      <c r="E156" s="108">
        <v>129868</v>
      </c>
      <c r="F156" s="108" t="s">
        <v>555</v>
      </c>
      <c r="G156" s="108" t="s">
        <v>270</v>
      </c>
      <c r="H156" s="108" t="s">
        <v>290</v>
      </c>
      <c r="I156" s="108" t="s">
        <v>291</v>
      </c>
      <c r="K156" s="108" t="s">
        <v>552</v>
      </c>
      <c r="L156" s="108" t="s">
        <v>553</v>
      </c>
      <c r="N156" s="108" t="s">
        <v>556</v>
      </c>
      <c r="P156" s="108">
        <v>0</v>
      </c>
      <c r="Q156" s="108"/>
      <c r="R156" s="114"/>
    </row>
    <row r="157" spans="1:18" ht="13" x14ac:dyDescent="0.3">
      <c r="A157" s="108" t="s">
        <v>557</v>
      </c>
      <c r="B157" s="108">
        <v>102064</v>
      </c>
      <c r="C157" s="108" t="s">
        <v>269</v>
      </c>
      <c r="D157" s="108" t="s">
        <v>557</v>
      </c>
      <c r="E157" s="108">
        <v>102064</v>
      </c>
      <c r="F157" s="108" t="s">
        <v>557</v>
      </c>
      <c r="G157" s="108" t="s">
        <v>270</v>
      </c>
      <c r="H157" s="108" t="s">
        <v>271</v>
      </c>
      <c r="I157" s="108" t="s">
        <v>272</v>
      </c>
      <c r="J157" s="108" t="s">
        <v>273</v>
      </c>
      <c r="K157" s="108" t="s">
        <v>558</v>
      </c>
      <c r="L157" s="108" t="s">
        <v>559</v>
      </c>
      <c r="N157" s="108" t="s">
        <v>560</v>
      </c>
      <c r="P157" s="108">
        <v>0</v>
      </c>
      <c r="Q157" s="108"/>
      <c r="R157" s="114"/>
    </row>
    <row r="158" spans="1:18" ht="13" x14ac:dyDescent="0.3">
      <c r="A158" s="108" t="s">
        <v>561</v>
      </c>
      <c r="B158" s="108">
        <v>129430</v>
      </c>
      <c r="C158" s="108" t="s">
        <v>269</v>
      </c>
      <c r="D158" s="108" t="s">
        <v>561</v>
      </c>
      <c r="E158" s="108">
        <v>129430</v>
      </c>
      <c r="F158" s="108" t="s">
        <v>561</v>
      </c>
      <c r="G158" s="108" t="s">
        <v>270</v>
      </c>
      <c r="H158" s="108" t="s">
        <v>290</v>
      </c>
      <c r="I158" s="108" t="s">
        <v>291</v>
      </c>
      <c r="K158" s="108" t="s">
        <v>562</v>
      </c>
      <c r="L158" s="108" t="s">
        <v>561</v>
      </c>
      <c r="P158" s="108">
        <v>0</v>
      </c>
      <c r="Q158" s="108"/>
      <c r="R158" s="114"/>
    </row>
    <row r="159" spans="1:18" ht="13" x14ac:dyDescent="0.3">
      <c r="A159" s="108" t="s">
        <v>563</v>
      </c>
      <c r="B159" s="108">
        <v>333034</v>
      </c>
      <c r="C159" s="108" t="s">
        <v>269</v>
      </c>
      <c r="D159" s="108" t="s">
        <v>563</v>
      </c>
      <c r="E159" s="108">
        <v>333034</v>
      </c>
      <c r="F159" s="108" t="s">
        <v>563</v>
      </c>
      <c r="G159" s="108" t="s">
        <v>270</v>
      </c>
      <c r="H159" s="108" t="s">
        <v>290</v>
      </c>
      <c r="I159" s="108" t="s">
        <v>291</v>
      </c>
      <c r="K159" s="108" t="s">
        <v>562</v>
      </c>
      <c r="L159" s="108" t="s">
        <v>561</v>
      </c>
      <c r="M159" s="108" t="s">
        <v>564</v>
      </c>
      <c r="N159" s="108" t="s">
        <v>565</v>
      </c>
      <c r="P159" s="108">
        <v>0</v>
      </c>
      <c r="Q159" s="108"/>
      <c r="R159" s="114"/>
    </row>
    <row r="160" spans="1:18" ht="13" x14ac:dyDescent="0.3">
      <c r="A160" s="108" t="s">
        <v>566</v>
      </c>
      <c r="B160" s="108">
        <v>525497</v>
      </c>
      <c r="C160" s="108" t="s">
        <v>269</v>
      </c>
      <c r="D160" s="108" t="s">
        <v>566</v>
      </c>
      <c r="E160" s="108">
        <v>525497</v>
      </c>
      <c r="F160" s="108" t="s">
        <v>566</v>
      </c>
      <c r="G160" s="108" t="s">
        <v>270</v>
      </c>
      <c r="H160" s="108" t="s">
        <v>290</v>
      </c>
      <c r="I160" s="108" t="s">
        <v>291</v>
      </c>
      <c r="K160" s="108" t="s">
        <v>562</v>
      </c>
      <c r="L160" s="108" t="s">
        <v>561</v>
      </c>
      <c r="M160" s="108" t="s">
        <v>564</v>
      </c>
      <c r="N160" s="108" t="s">
        <v>567</v>
      </c>
      <c r="P160" s="108">
        <v>0</v>
      </c>
      <c r="Q160" s="108"/>
      <c r="R160" s="114"/>
    </row>
    <row r="161" spans="1:18" ht="13" x14ac:dyDescent="0.3">
      <c r="A161" s="108" t="s">
        <v>570</v>
      </c>
      <c r="B161" s="108">
        <v>731235</v>
      </c>
      <c r="C161" s="108" t="s">
        <v>269</v>
      </c>
      <c r="D161" s="108" t="s">
        <v>570</v>
      </c>
      <c r="E161" s="108">
        <v>731235</v>
      </c>
      <c r="F161" s="108" t="s">
        <v>570</v>
      </c>
      <c r="G161" s="108" t="s">
        <v>270</v>
      </c>
      <c r="H161" s="108" t="s">
        <v>290</v>
      </c>
      <c r="I161" s="108" t="s">
        <v>291</v>
      </c>
      <c r="K161" s="108" t="s">
        <v>562</v>
      </c>
      <c r="L161" s="108" t="s">
        <v>561</v>
      </c>
      <c r="M161" s="108" t="s">
        <v>564</v>
      </c>
      <c r="N161" s="108" t="s">
        <v>571</v>
      </c>
      <c r="P161" s="108">
        <v>0</v>
      </c>
      <c r="Q161" s="108"/>
      <c r="R161" s="114"/>
    </row>
    <row r="162" spans="1:18" ht="13" x14ac:dyDescent="0.3">
      <c r="A162" s="108" t="s">
        <v>572</v>
      </c>
      <c r="B162" s="108">
        <v>730747</v>
      </c>
      <c r="C162" s="108" t="s">
        <v>269</v>
      </c>
      <c r="D162" s="108" t="s">
        <v>572</v>
      </c>
      <c r="E162" s="108">
        <v>730747</v>
      </c>
      <c r="F162" s="108" t="s">
        <v>572</v>
      </c>
      <c r="G162" s="108" t="s">
        <v>270</v>
      </c>
      <c r="H162" s="108" t="s">
        <v>290</v>
      </c>
      <c r="I162" s="108" t="s">
        <v>291</v>
      </c>
      <c r="K162" s="108" t="s">
        <v>562</v>
      </c>
      <c r="L162" s="108" t="s">
        <v>561</v>
      </c>
      <c r="M162" s="108" t="s">
        <v>561</v>
      </c>
      <c r="N162" s="108" t="s">
        <v>573</v>
      </c>
      <c r="P162" s="108">
        <v>0</v>
      </c>
      <c r="Q162" s="108"/>
      <c r="R162" s="114"/>
    </row>
    <row r="163" spans="1:18" ht="13" x14ac:dyDescent="0.3">
      <c r="A163" s="108" t="s">
        <v>575</v>
      </c>
      <c r="B163" s="108">
        <v>734532</v>
      </c>
      <c r="C163" s="108" t="s">
        <v>269</v>
      </c>
      <c r="D163" s="108" t="s">
        <v>575</v>
      </c>
      <c r="E163" s="108">
        <v>734532</v>
      </c>
      <c r="F163" s="108" t="s">
        <v>575</v>
      </c>
      <c r="G163" s="108" t="s">
        <v>270</v>
      </c>
      <c r="H163" s="108" t="s">
        <v>290</v>
      </c>
      <c r="I163" s="108" t="s">
        <v>291</v>
      </c>
      <c r="K163" s="108" t="s">
        <v>562</v>
      </c>
      <c r="L163" s="108" t="s">
        <v>561</v>
      </c>
      <c r="M163" s="108" t="s">
        <v>576</v>
      </c>
      <c r="N163" s="108" t="s">
        <v>577</v>
      </c>
      <c r="P163" s="108">
        <v>0</v>
      </c>
      <c r="Q163" s="108"/>
      <c r="R163" s="114"/>
    </row>
    <row r="164" spans="1:18" ht="13" x14ac:dyDescent="0.3">
      <c r="A164" s="108" t="s">
        <v>568</v>
      </c>
      <c r="B164" s="108">
        <v>155032</v>
      </c>
      <c r="C164" s="108" t="s">
        <v>269</v>
      </c>
      <c r="D164" s="108" t="s">
        <v>568</v>
      </c>
      <c r="E164" s="108">
        <v>525497</v>
      </c>
      <c r="F164" s="108" t="s">
        <v>566</v>
      </c>
      <c r="G164" s="108" t="s">
        <v>270</v>
      </c>
      <c r="H164" s="108" t="s">
        <v>290</v>
      </c>
      <c r="I164" s="108" t="s">
        <v>291</v>
      </c>
      <c r="K164" s="108" t="s">
        <v>562</v>
      </c>
      <c r="L164" s="108" t="s">
        <v>561</v>
      </c>
      <c r="N164" s="108" t="s">
        <v>569</v>
      </c>
      <c r="P164" s="108">
        <v>0</v>
      </c>
      <c r="Q164" s="108"/>
      <c r="R164" s="114"/>
    </row>
    <row r="165" spans="1:18" ht="13" x14ac:dyDescent="0.3">
      <c r="A165" s="108" t="s">
        <v>574</v>
      </c>
      <c r="B165" s="108">
        <v>130564</v>
      </c>
      <c r="C165" s="108" t="s">
        <v>269</v>
      </c>
      <c r="D165" s="108" t="s">
        <v>574</v>
      </c>
      <c r="E165" s="108">
        <v>730747</v>
      </c>
      <c r="F165" s="108" t="s">
        <v>572</v>
      </c>
      <c r="G165" s="108" t="s">
        <v>270</v>
      </c>
      <c r="H165" s="108" t="s">
        <v>290</v>
      </c>
      <c r="I165" s="108" t="s">
        <v>291</v>
      </c>
      <c r="K165" s="108" t="s">
        <v>562</v>
      </c>
      <c r="L165" s="108" t="s">
        <v>561</v>
      </c>
      <c r="N165" s="108" t="s">
        <v>573</v>
      </c>
      <c r="P165" s="108">
        <v>0</v>
      </c>
      <c r="Q165" s="108"/>
      <c r="R165" s="114"/>
    </row>
    <row r="166" spans="1:18" ht="13" x14ac:dyDescent="0.3">
      <c r="A166" s="108" t="s">
        <v>578</v>
      </c>
      <c r="B166" s="108">
        <v>734532</v>
      </c>
      <c r="C166" s="108" t="s">
        <v>579</v>
      </c>
      <c r="D166" s="108" t="s">
        <v>575</v>
      </c>
      <c r="E166" s="108">
        <v>734532</v>
      </c>
      <c r="F166" s="108" t="s">
        <v>575</v>
      </c>
      <c r="G166" s="108" t="s">
        <v>270</v>
      </c>
      <c r="H166" s="108" t="s">
        <v>290</v>
      </c>
      <c r="I166" s="108" t="s">
        <v>291</v>
      </c>
      <c r="K166" s="108" t="s">
        <v>562</v>
      </c>
      <c r="L166" s="108" t="s">
        <v>561</v>
      </c>
      <c r="M166" s="108" t="s">
        <v>576</v>
      </c>
      <c r="N166" s="108" t="s">
        <v>577</v>
      </c>
      <c r="P166" s="108">
        <v>0</v>
      </c>
      <c r="Q166" s="108"/>
      <c r="R166" s="114"/>
    </row>
    <row r="167" spans="1:18" ht="13" x14ac:dyDescent="0.3">
      <c r="A167" s="108" t="s">
        <v>580</v>
      </c>
      <c r="B167" s="108">
        <v>131482</v>
      </c>
      <c r="C167" s="108" t="s">
        <v>269</v>
      </c>
      <c r="D167" s="108" t="s">
        <v>580</v>
      </c>
      <c r="E167" s="108">
        <v>131482</v>
      </c>
      <c r="F167" s="108" t="s">
        <v>580</v>
      </c>
      <c r="G167" s="108" t="s">
        <v>270</v>
      </c>
      <c r="H167" s="108" t="s">
        <v>290</v>
      </c>
      <c r="I167" s="108" t="s">
        <v>291</v>
      </c>
      <c r="J167" s="108" t="s">
        <v>386</v>
      </c>
      <c r="K167" s="108" t="s">
        <v>387</v>
      </c>
      <c r="L167" s="108" t="s">
        <v>581</v>
      </c>
      <c r="N167" s="108" t="s">
        <v>582</v>
      </c>
      <c r="P167" s="108">
        <v>0</v>
      </c>
      <c r="Q167" s="108"/>
      <c r="R167" s="114"/>
    </row>
    <row r="168" spans="1:18" s="110" customFormat="1" ht="13" x14ac:dyDescent="0.3">
      <c r="A168" s="106" t="s">
        <v>584</v>
      </c>
      <c r="B168" s="106">
        <v>879714</v>
      </c>
      <c r="C168" s="106" t="s">
        <v>269</v>
      </c>
      <c r="D168" s="106" t="s">
        <v>584</v>
      </c>
      <c r="E168" s="106">
        <v>879714</v>
      </c>
      <c r="F168" s="106" t="s">
        <v>584</v>
      </c>
      <c r="G168" s="106" t="s">
        <v>270</v>
      </c>
      <c r="H168" s="106" t="s">
        <v>280</v>
      </c>
      <c r="I168" s="106" t="s">
        <v>281</v>
      </c>
      <c r="J168" s="106" t="s">
        <v>282</v>
      </c>
      <c r="K168" s="106" t="s">
        <v>468</v>
      </c>
      <c r="L168" s="106" t="s">
        <v>3684</v>
      </c>
      <c r="N168" s="106" t="s">
        <v>588</v>
      </c>
      <c r="P168" s="106">
        <v>0</v>
      </c>
      <c r="Q168" s="106"/>
      <c r="R168" s="111"/>
    </row>
    <row r="169" spans="1:18" ht="13" x14ac:dyDescent="0.3">
      <c r="A169" s="108" t="s">
        <v>590</v>
      </c>
      <c r="B169" s="108">
        <v>1839</v>
      </c>
      <c r="C169" s="108" t="s">
        <v>269</v>
      </c>
      <c r="D169" s="108" t="s">
        <v>590</v>
      </c>
      <c r="E169" s="108">
        <v>1839</v>
      </c>
      <c r="F169" s="108" t="s">
        <v>590</v>
      </c>
      <c r="G169" s="108" t="s">
        <v>270</v>
      </c>
      <c r="H169" s="108" t="s">
        <v>342</v>
      </c>
      <c r="I169" s="108" t="s">
        <v>590</v>
      </c>
      <c r="P169" s="108">
        <v>0</v>
      </c>
      <c r="Q169" s="108"/>
      <c r="R169" s="114"/>
    </row>
    <row r="170" spans="1:18" ht="13" x14ac:dyDescent="0.3">
      <c r="A170" s="108" t="s">
        <v>591</v>
      </c>
      <c r="B170" s="108">
        <v>103718</v>
      </c>
      <c r="C170" s="108" t="s">
        <v>269</v>
      </c>
      <c r="D170" s="108" t="s">
        <v>591</v>
      </c>
      <c r="E170" s="108">
        <v>103718</v>
      </c>
      <c r="F170" s="108" t="s">
        <v>591</v>
      </c>
      <c r="G170" s="108" t="s">
        <v>270</v>
      </c>
      <c r="H170" s="108" t="s">
        <v>342</v>
      </c>
      <c r="I170" s="108" t="s">
        <v>590</v>
      </c>
      <c r="J170" s="108" t="s">
        <v>592</v>
      </c>
      <c r="K170" s="108" t="s">
        <v>593</v>
      </c>
      <c r="L170" s="108" t="s">
        <v>594</v>
      </c>
      <c r="N170" s="108" t="s">
        <v>595</v>
      </c>
      <c r="P170" s="108">
        <v>0</v>
      </c>
      <c r="Q170" s="108"/>
      <c r="R170" s="114"/>
    </row>
    <row r="171" spans="1:18" ht="13" x14ac:dyDescent="0.3">
      <c r="A171" s="108" t="s">
        <v>596</v>
      </c>
      <c r="B171" s="108">
        <v>103719</v>
      </c>
      <c r="C171" s="108" t="s">
        <v>269</v>
      </c>
      <c r="D171" s="108" t="s">
        <v>596</v>
      </c>
      <c r="E171" s="108">
        <v>103719</v>
      </c>
      <c r="F171" s="108" t="s">
        <v>596</v>
      </c>
      <c r="G171" s="108" t="s">
        <v>270</v>
      </c>
      <c r="H171" s="108" t="s">
        <v>342</v>
      </c>
      <c r="I171" s="108" t="s">
        <v>590</v>
      </c>
      <c r="J171" s="108" t="s">
        <v>592</v>
      </c>
      <c r="K171" s="108" t="s">
        <v>593</v>
      </c>
      <c r="L171" s="108" t="s">
        <v>594</v>
      </c>
      <c r="N171" s="108" t="s">
        <v>597</v>
      </c>
      <c r="P171" s="108">
        <v>0</v>
      </c>
      <c r="Q171" s="108"/>
      <c r="R171" s="114"/>
    </row>
    <row r="172" spans="1:18" s="110" customFormat="1" ht="13" x14ac:dyDescent="0.3">
      <c r="A172" s="110" t="s">
        <v>3538</v>
      </c>
      <c r="B172" s="106">
        <v>1415300</v>
      </c>
      <c r="C172" s="106" t="s">
        <v>269</v>
      </c>
      <c r="D172" s="110" t="s">
        <v>3538</v>
      </c>
      <c r="E172" s="106">
        <v>1415300</v>
      </c>
      <c r="F172" s="110" t="s">
        <v>3538</v>
      </c>
      <c r="G172" s="106" t="s">
        <v>270</v>
      </c>
      <c r="H172" s="106" t="s">
        <v>361</v>
      </c>
      <c r="I172" s="106" t="s">
        <v>362</v>
      </c>
      <c r="J172" s="106" t="s">
        <v>1128</v>
      </c>
      <c r="K172" s="106" t="s">
        <v>1129</v>
      </c>
      <c r="L172" s="106" t="s">
        <v>3539</v>
      </c>
      <c r="N172" s="106" t="s">
        <v>3540</v>
      </c>
      <c r="P172" s="106">
        <v>0</v>
      </c>
      <c r="Q172" s="106"/>
      <c r="R172" s="111"/>
    </row>
    <row r="173" spans="1:18" x14ac:dyDescent="0.25">
      <c r="A173" s="108" t="s">
        <v>3037</v>
      </c>
      <c r="C173" s="118" t="s">
        <v>3413</v>
      </c>
      <c r="D173" s="106" t="s">
        <v>598</v>
      </c>
      <c r="E173" s="106">
        <v>410717</v>
      </c>
      <c r="F173" s="106" t="s">
        <v>598</v>
      </c>
      <c r="G173" s="106" t="s">
        <v>270</v>
      </c>
      <c r="H173" s="106" t="s">
        <v>599</v>
      </c>
      <c r="I173" s="106" t="s">
        <v>600</v>
      </c>
      <c r="J173" s="106" t="s">
        <v>601</v>
      </c>
      <c r="K173" s="106" t="s">
        <v>602</v>
      </c>
      <c r="L173" s="106" t="s">
        <v>603</v>
      </c>
      <c r="M173" s="106" t="s">
        <v>603</v>
      </c>
      <c r="N173" s="106" t="s">
        <v>604</v>
      </c>
      <c r="O173" s="106" t="s">
        <v>604</v>
      </c>
      <c r="P173" s="108">
        <v>0</v>
      </c>
    </row>
    <row r="174" spans="1:18" ht="13" x14ac:dyDescent="0.3">
      <c r="A174" s="108" t="s">
        <v>598</v>
      </c>
      <c r="B174" s="108">
        <v>410717</v>
      </c>
      <c r="C174" s="108" t="s">
        <v>579</v>
      </c>
      <c r="D174" s="108" t="s">
        <v>598</v>
      </c>
      <c r="E174" s="108">
        <v>410717</v>
      </c>
      <c r="F174" s="108" t="s">
        <v>598</v>
      </c>
      <c r="G174" s="108" t="s">
        <v>270</v>
      </c>
      <c r="H174" s="108" t="s">
        <v>599</v>
      </c>
      <c r="I174" s="108" t="s">
        <v>600</v>
      </c>
      <c r="J174" s="108" t="s">
        <v>601</v>
      </c>
      <c r="K174" s="108" t="s">
        <v>602</v>
      </c>
      <c r="L174" s="108" t="s">
        <v>603</v>
      </c>
      <c r="M174" s="108" t="s">
        <v>603</v>
      </c>
      <c r="N174" s="108" t="s">
        <v>604</v>
      </c>
      <c r="O174" s="108" t="s">
        <v>604</v>
      </c>
      <c r="P174" s="108">
        <v>0</v>
      </c>
      <c r="Q174" s="108"/>
      <c r="R174" s="114"/>
    </row>
    <row r="175" spans="1:18" ht="13" x14ac:dyDescent="0.3">
      <c r="A175" s="108" t="s">
        <v>605</v>
      </c>
      <c r="B175" s="108">
        <v>118445</v>
      </c>
      <c r="C175" s="108" t="s">
        <v>269</v>
      </c>
      <c r="D175" s="108" t="s">
        <v>605</v>
      </c>
      <c r="E175" s="108">
        <v>118445</v>
      </c>
      <c r="F175" s="108" t="s">
        <v>605</v>
      </c>
      <c r="G175" s="108" t="s">
        <v>270</v>
      </c>
      <c r="H175" s="108" t="s">
        <v>271</v>
      </c>
      <c r="I175" s="108" t="s">
        <v>272</v>
      </c>
      <c r="J175" s="108" t="s">
        <v>606</v>
      </c>
      <c r="K175" s="108" t="s">
        <v>607</v>
      </c>
      <c r="L175" s="108" t="s">
        <v>605</v>
      </c>
      <c r="P175" s="108">
        <v>0</v>
      </c>
      <c r="Q175" s="108"/>
      <c r="R175" s="114"/>
    </row>
    <row r="176" spans="1:18" x14ac:dyDescent="0.25">
      <c r="A176" s="108" t="s">
        <v>3038</v>
      </c>
      <c r="B176" s="110">
        <v>295579</v>
      </c>
      <c r="C176" s="106" t="s">
        <v>269</v>
      </c>
      <c r="D176" s="106" t="s">
        <v>3038</v>
      </c>
      <c r="E176" s="110">
        <v>295579</v>
      </c>
      <c r="F176" s="106" t="s">
        <v>3038</v>
      </c>
      <c r="G176" s="106" t="s">
        <v>270</v>
      </c>
      <c r="H176" s="106" t="s">
        <v>271</v>
      </c>
      <c r="I176" s="106" t="s">
        <v>272</v>
      </c>
      <c r="J176" s="106" t="s">
        <v>606</v>
      </c>
      <c r="K176" s="106" t="s">
        <v>607</v>
      </c>
      <c r="L176" s="106" t="s">
        <v>605</v>
      </c>
      <c r="P176" s="108">
        <v>0</v>
      </c>
    </row>
    <row r="177" spans="1:18" ht="13" x14ac:dyDescent="0.3">
      <c r="A177" s="108" t="s">
        <v>608</v>
      </c>
      <c r="B177" s="108">
        <v>119024</v>
      </c>
      <c r="C177" s="108" t="s">
        <v>269</v>
      </c>
      <c r="D177" s="108" t="s">
        <v>608</v>
      </c>
      <c r="E177" s="108">
        <v>119024</v>
      </c>
      <c r="F177" s="108" t="s">
        <v>608</v>
      </c>
      <c r="G177" s="108" t="s">
        <v>270</v>
      </c>
      <c r="H177" s="108" t="s">
        <v>271</v>
      </c>
      <c r="I177" s="108" t="s">
        <v>272</v>
      </c>
      <c r="J177" s="108" t="s">
        <v>606</v>
      </c>
      <c r="K177" s="108" t="s">
        <v>607</v>
      </c>
      <c r="L177" s="108" t="s">
        <v>605</v>
      </c>
      <c r="N177" s="108" t="s">
        <v>309</v>
      </c>
      <c r="P177" s="108">
        <v>0</v>
      </c>
      <c r="Q177" s="108"/>
      <c r="R177" s="114"/>
    </row>
    <row r="178" spans="1:18" x14ac:dyDescent="0.25">
      <c r="A178" s="108" t="s">
        <v>612</v>
      </c>
      <c r="B178" s="110">
        <v>137683</v>
      </c>
      <c r="C178" s="106" t="s">
        <v>269</v>
      </c>
      <c r="D178" s="106" t="s">
        <v>612</v>
      </c>
      <c r="E178" s="110">
        <v>137683</v>
      </c>
      <c r="F178" s="106" t="s">
        <v>612</v>
      </c>
      <c r="G178" s="106" t="s">
        <v>270</v>
      </c>
      <c r="H178" s="106" t="s">
        <v>280</v>
      </c>
      <c r="I178" s="106" t="s">
        <v>281</v>
      </c>
      <c r="J178" s="106" t="s">
        <v>610</v>
      </c>
      <c r="K178" s="106" t="s">
        <v>611</v>
      </c>
      <c r="L178" s="106" t="s">
        <v>612</v>
      </c>
      <c r="P178" s="108">
        <v>0</v>
      </c>
    </row>
    <row r="179" spans="1:18" ht="13" x14ac:dyDescent="0.3">
      <c r="A179" s="108" t="s">
        <v>609</v>
      </c>
      <c r="B179" s="108">
        <v>138821</v>
      </c>
      <c r="C179" s="108" t="s">
        <v>269</v>
      </c>
      <c r="D179" s="108" t="s">
        <v>609</v>
      </c>
      <c r="E179" s="108">
        <v>138821</v>
      </c>
      <c r="F179" s="108" t="s">
        <v>609</v>
      </c>
      <c r="G179" s="108" t="s">
        <v>270</v>
      </c>
      <c r="H179" s="108" t="s">
        <v>280</v>
      </c>
      <c r="I179" s="108" t="s">
        <v>281</v>
      </c>
      <c r="J179" s="108" t="s">
        <v>610</v>
      </c>
      <c r="K179" s="108" t="s">
        <v>611</v>
      </c>
      <c r="L179" s="108" t="s">
        <v>612</v>
      </c>
      <c r="N179" s="108" t="s">
        <v>613</v>
      </c>
      <c r="P179" s="108">
        <v>0</v>
      </c>
      <c r="Q179" s="108"/>
      <c r="R179" s="114"/>
    </row>
    <row r="180" spans="1:18" ht="13" x14ac:dyDescent="0.3">
      <c r="A180" s="108" t="s">
        <v>614</v>
      </c>
      <c r="B180" s="108">
        <v>138823</v>
      </c>
      <c r="C180" s="108" t="s">
        <v>269</v>
      </c>
      <c r="D180" s="108" t="s">
        <v>614</v>
      </c>
      <c r="E180" s="108">
        <v>138823</v>
      </c>
      <c r="F180" s="108" t="s">
        <v>614</v>
      </c>
      <c r="G180" s="108" t="s">
        <v>270</v>
      </c>
      <c r="H180" s="108" t="s">
        <v>280</v>
      </c>
      <c r="I180" s="108" t="s">
        <v>281</v>
      </c>
      <c r="J180" s="108" t="s">
        <v>610</v>
      </c>
      <c r="K180" s="108" t="s">
        <v>611</v>
      </c>
      <c r="L180" s="108" t="s">
        <v>612</v>
      </c>
      <c r="N180" s="108" t="s">
        <v>615</v>
      </c>
      <c r="P180" s="108">
        <v>0</v>
      </c>
      <c r="Q180" s="108"/>
      <c r="R180" s="114"/>
    </row>
    <row r="181" spans="1:18" ht="13" x14ac:dyDescent="0.3">
      <c r="A181" s="108" t="s">
        <v>618</v>
      </c>
      <c r="B181" s="108">
        <v>138824</v>
      </c>
      <c r="C181" s="108" t="s">
        <v>269</v>
      </c>
      <c r="D181" s="108" t="s">
        <v>618</v>
      </c>
      <c r="E181" s="108">
        <v>138824</v>
      </c>
      <c r="F181" s="108" t="s">
        <v>618</v>
      </c>
      <c r="G181" s="108" t="s">
        <v>270</v>
      </c>
      <c r="H181" s="108" t="s">
        <v>280</v>
      </c>
      <c r="I181" s="108" t="s">
        <v>281</v>
      </c>
      <c r="J181" s="108" t="s">
        <v>610</v>
      </c>
      <c r="K181" s="108" t="s">
        <v>611</v>
      </c>
      <c r="L181" s="108" t="s">
        <v>612</v>
      </c>
      <c r="N181" s="108" t="s">
        <v>619</v>
      </c>
      <c r="P181" s="108">
        <v>0</v>
      </c>
      <c r="Q181" s="108"/>
      <c r="R181" s="114"/>
    </row>
    <row r="182" spans="1:18" ht="13" x14ac:dyDescent="0.3">
      <c r="A182" s="108" t="s">
        <v>611</v>
      </c>
      <c r="B182" s="108">
        <v>228</v>
      </c>
      <c r="C182" s="108" t="s">
        <v>269</v>
      </c>
      <c r="D182" s="108" t="s">
        <v>611</v>
      </c>
      <c r="E182" s="108">
        <v>228</v>
      </c>
      <c r="F182" s="108" t="s">
        <v>611</v>
      </c>
      <c r="G182" s="108" t="s">
        <v>270</v>
      </c>
      <c r="H182" s="108" t="s">
        <v>280</v>
      </c>
      <c r="I182" s="108" t="s">
        <v>281</v>
      </c>
      <c r="J182" s="108" t="s">
        <v>610</v>
      </c>
      <c r="K182" s="108" t="s">
        <v>611</v>
      </c>
      <c r="P182" s="108">
        <v>0</v>
      </c>
      <c r="Q182" s="108"/>
      <c r="R182" s="114"/>
    </row>
    <row r="183" spans="1:18" ht="13" x14ac:dyDescent="0.3">
      <c r="A183" s="108" t="s">
        <v>620</v>
      </c>
      <c r="B183" s="108">
        <v>123219</v>
      </c>
      <c r="C183" s="108" t="s">
        <v>269</v>
      </c>
      <c r="D183" s="108" t="s">
        <v>620</v>
      </c>
      <c r="E183" s="108">
        <v>123219</v>
      </c>
      <c r="F183" s="108" t="s">
        <v>620</v>
      </c>
      <c r="G183" s="108" t="s">
        <v>270</v>
      </c>
      <c r="H183" s="108" t="s">
        <v>328</v>
      </c>
      <c r="I183" s="108" t="s">
        <v>621</v>
      </c>
      <c r="J183" s="108" t="s">
        <v>622</v>
      </c>
      <c r="K183" s="108" t="s">
        <v>623</v>
      </c>
      <c r="L183" s="108" t="s">
        <v>620</v>
      </c>
      <c r="P183" s="108">
        <v>0</v>
      </c>
      <c r="Q183" s="108"/>
      <c r="R183" s="114"/>
    </row>
    <row r="184" spans="1:18" ht="13" x14ac:dyDescent="0.3">
      <c r="A184" s="108" t="s">
        <v>624</v>
      </c>
      <c r="B184" s="108">
        <v>123776</v>
      </c>
      <c r="C184" s="108" t="s">
        <v>269</v>
      </c>
      <c r="D184" s="108" t="s">
        <v>624</v>
      </c>
      <c r="E184" s="108">
        <v>123776</v>
      </c>
      <c r="F184" s="108" t="s">
        <v>624</v>
      </c>
      <c r="G184" s="108" t="s">
        <v>270</v>
      </c>
      <c r="H184" s="108" t="s">
        <v>328</v>
      </c>
      <c r="I184" s="108" t="s">
        <v>621</v>
      </c>
      <c r="J184" s="108" t="s">
        <v>622</v>
      </c>
      <c r="K184" s="108" t="s">
        <v>623</v>
      </c>
      <c r="L184" s="108" t="s">
        <v>620</v>
      </c>
      <c r="N184" s="108" t="s">
        <v>625</v>
      </c>
      <c r="P184" s="108">
        <v>0</v>
      </c>
      <c r="Q184" s="108"/>
      <c r="R184" s="114"/>
    </row>
    <row r="185" spans="1:18" ht="13" x14ac:dyDescent="0.3">
      <c r="A185" s="108" t="s">
        <v>623</v>
      </c>
      <c r="B185" s="108">
        <v>123121</v>
      </c>
      <c r="C185" s="108" t="s">
        <v>269</v>
      </c>
      <c r="D185" s="108" t="s">
        <v>623</v>
      </c>
      <c r="E185" s="108">
        <v>123121</v>
      </c>
      <c r="F185" s="108" t="s">
        <v>623</v>
      </c>
      <c r="G185" s="108" t="s">
        <v>270</v>
      </c>
      <c r="H185" s="108" t="s">
        <v>328</v>
      </c>
      <c r="I185" s="108" t="s">
        <v>621</v>
      </c>
      <c r="J185" s="108" t="s">
        <v>622</v>
      </c>
      <c r="K185" s="108" t="s">
        <v>623</v>
      </c>
      <c r="P185" s="108">
        <v>0</v>
      </c>
      <c r="Q185" s="108"/>
      <c r="R185" s="114"/>
    </row>
    <row r="186" spans="1:18" ht="13" x14ac:dyDescent="0.3">
      <c r="A186" s="108" t="s">
        <v>626</v>
      </c>
      <c r="B186" s="108">
        <v>123080</v>
      </c>
      <c r="C186" s="108" t="s">
        <v>269</v>
      </c>
      <c r="D186" s="108" t="s">
        <v>621</v>
      </c>
      <c r="E186" s="108">
        <v>123080</v>
      </c>
      <c r="F186" s="108" t="s">
        <v>621</v>
      </c>
      <c r="G186" s="108" t="s">
        <v>270</v>
      </c>
      <c r="H186" s="108" t="s">
        <v>328</v>
      </c>
      <c r="I186" s="108" t="s">
        <v>621</v>
      </c>
      <c r="P186" s="108">
        <v>0</v>
      </c>
      <c r="Q186" s="108"/>
      <c r="R186" s="114"/>
    </row>
    <row r="187" spans="1:18" s="110" customFormat="1" ht="13" x14ac:dyDescent="0.3">
      <c r="A187" s="110" t="s">
        <v>3541</v>
      </c>
      <c r="B187" s="106">
        <v>106974</v>
      </c>
      <c r="C187" s="106" t="s">
        <v>269</v>
      </c>
      <c r="D187" s="110" t="s">
        <v>3541</v>
      </c>
      <c r="E187" s="106">
        <v>106974</v>
      </c>
      <c r="F187" s="110" t="s">
        <v>3541</v>
      </c>
      <c r="G187" s="106" t="s">
        <v>270</v>
      </c>
      <c r="H187" s="106" t="s">
        <v>271</v>
      </c>
      <c r="I187" s="106" t="s">
        <v>272</v>
      </c>
      <c r="J187" s="110" t="s">
        <v>463</v>
      </c>
      <c r="K187" s="110" t="s">
        <v>3542</v>
      </c>
      <c r="L187" s="110" t="s">
        <v>3543</v>
      </c>
      <c r="P187" s="106">
        <v>0</v>
      </c>
      <c r="Q187" s="106"/>
      <c r="R187" s="111"/>
    </row>
    <row r="188" spans="1:18" s="110" customFormat="1" ht="13" x14ac:dyDescent="0.3">
      <c r="A188" s="110" t="s">
        <v>630</v>
      </c>
      <c r="B188" s="106">
        <v>123245</v>
      </c>
      <c r="C188" s="106" t="s">
        <v>269</v>
      </c>
      <c r="D188" s="110" t="s">
        <v>630</v>
      </c>
      <c r="E188" s="106">
        <v>123245</v>
      </c>
      <c r="F188" s="110" t="s">
        <v>630</v>
      </c>
      <c r="G188" s="106" t="s">
        <v>270</v>
      </c>
      <c r="H188" s="106" t="s">
        <v>328</v>
      </c>
      <c r="I188" s="106" t="s">
        <v>621</v>
      </c>
      <c r="J188" s="110" t="s">
        <v>628</v>
      </c>
      <c r="K188" s="110" t="s">
        <v>629</v>
      </c>
      <c r="L188" s="110" t="s">
        <v>630</v>
      </c>
      <c r="P188" s="106">
        <v>0</v>
      </c>
      <c r="Q188" s="106"/>
      <c r="R188" s="111"/>
    </row>
    <row r="189" spans="1:18" ht="13" x14ac:dyDescent="0.3">
      <c r="A189" s="108" t="s">
        <v>627</v>
      </c>
      <c r="B189" s="108">
        <v>123867</v>
      </c>
      <c r="C189" s="108" t="s">
        <v>269</v>
      </c>
      <c r="D189" s="108" t="s">
        <v>627</v>
      </c>
      <c r="E189" s="108">
        <v>123867</v>
      </c>
      <c r="F189" s="108" t="s">
        <v>627</v>
      </c>
      <c r="G189" s="108" t="s">
        <v>270</v>
      </c>
      <c r="H189" s="108" t="s">
        <v>328</v>
      </c>
      <c r="I189" s="108" t="s">
        <v>621</v>
      </c>
      <c r="J189" s="108" t="s">
        <v>628</v>
      </c>
      <c r="K189" s="108" t="s">
        <v>629</v>
      </c>
      <c r="L189" s="108" t="s">
        <v>630</v>
      </c>
      <c r="N189" s="108" t="s">
        <v>631</v>
      </c>
      <c r="P189" s="108">
        <v>0</v>
      </c>
      <c r="Q189" s="108"/>
      <c r="R189" s="114"/>
    </row>
    <row r="190" spans="1:18" s="110" customFormat="1" ht="13" x14ac:dyDescent="0.3">
      <c r="A190" s="110" t="s">
        <v>3685</v>
      </c>
      <c r="B190" s="106">
        <v>123868</v>
      </c>
      <c r="C190" s="106" t="s">
        <v>269</v>
      </c>
      <c r="D190" s="110" t="s">
        <v>3685</v>
      </c>
      <c r="E190" s="106">
        <v>123868</v>
      </c>
      <c r="F190" s="110" t="s">
        <v>3685</v>
      </c>
      <c r="G190" s="106" t="s">
        <v>270</v>
      </c>
      <c r="H190" s="106" t="s">
        <v>328</v>
      </c>
      <c r="I190" s="106" t="s">
        <v>621</v>
      </c>
      <c r="J190" s="106" t="s">
        <v>628</v>
      </c>
      <c r="K190" s="106" t="s">
        <v>629</v>
      </c>
      <c r="L190" s="106" t="s">
        <v>630</v>
      </c>
      <c r="N190" s="106" t="s">
        <v>676</v>
      </c>
      <c r="P190" s="106">
        <v>0</v>
      </c>
      <c r="Q190" s="106"/>
      <c r="R190" s="111"/>
    </row>
    <row r="191" spans="1:18" ht="13" x14ac:dyDescent="0.3">
      <c r="A191" s="108" t="s">
        <v>632</v>
      </c>
      <c r="B191" s="108">
        <v>112299</v>
      </c>
      <c r="C191" s="108" t="s">
        <v>269</v>
      </c>
      <c r="D191" s="108" t="s">
        <v>632</v>
      </c>
      <c r="E191" s="108">
        <v>112299</v>
      </c>
      <c r="F191" s="108" t="s">
        <v>632</v>
      </c>
      <c r="G191" s="108" t="s">
        <v>633</v>
      </c>
      <c r="H191" s="108" t="s">
        <v>634</v>
      </c>
      <c r="I191" s="108" t="s">
        <v>635</v>
      </c>
      <c r="J191" s="108" t="s">
        <v>636</v>
      </c>
      <c r="K191" s="108" t="s">
        <v>637</v>
      </c>
      <c r="L191" s="108" t="s">
        <v>632</v>
      </c>
      <c r="P191" s="108">
        <v>0</v>
      </c>
      <c r="Q191" s="108"/>
      <c r="R191" s="114"/>
    </row>
    <row r="192" spans="1:18" ht="13" x14ac:dyDescent="0.3">
      <c r="A192" s="108" t="s">
        <v>638</v>
      </c>
      <c r="B192" s="108">
        <v>107273</v>
      </c>
      <c r="C192" s="108" t="s">
        <v>269</v>
      </c>
      <c r="D192" s="108" t="s">
        <v>638</v>
      </c>
      <c r="E192" s="108">
        <v>107273</v>
      </c>
      <c r="F192" s="108" t="s">
        <v>638</v>
      </c>
      <c r="G192" s="108" t="s">
        <v>270</v>
      </c>
      <c r="H192" s="108" t="s">
        <v>271</v>
      </c>
      <c r="I192" s="108" t="s">
        <v>272</v>
      </c>
      <c r="J192" s="108" t="s">
        <v>463</v>
      </c>
      <c r="K192" s="108" t="s">
        <v>639</v>
      </c>
      <c r="L192" s="108" t="s">
        <v>640</v>
      </c>
      <c r="N192" s="108" t="s">
        <v>641</v>
      </c>
      <c r="P192" s="108">
        <v>0</v>
      </c>
      <c r="Q192" s="108"/>
      <c r="R192" s="114"/>
    </row>
    <row r="193" spans="1:18" s="110" customFormat="1" ht="13" x14ac:dyDescent="0.3">
      <c r="A193" s="106" t="s">
        <v>3387</v>
      </c>
      <c r="B193" s="106">
        <v>411040</v>
      </c>
      <c r="C193" s="106" t="s">
        <v>269</v>
      </c>
      <c r="D193" s="106" t="s">
        <v>3387</v>
      </c>
      <c r="E193" s="106">
        <v>411040</v>
      </c>
      <c r="F193" s="106" t="s">
        <v>3387</v>
      </c>
      <c r="G193" s="106" t="s">
        <v>270</v>
      </c>
      <c r="H193" s="106" t="s">
        <v>339</v>
      </c>
      <c r="I193" s="106" t="s">
        <v>340</v>
      </c>
      <c r="J193" s="106" t="s">
        <v>338</v>
      </c>
      <c r="K193" s="106"/>
      <c r="L193" s="106"/>
      <c r="N193" s="106"/>
      <c r="P193" s="106">
        <v>0</v>
      </c>
      <c r="Q193" s="106"/>
      <c r="R193" s="111"/>
    </row>
    <row r="194" spans="1:18" ht="13" x14ac:dyDescent="0.3">
      <c r="A194" s="108" t="s">
        <v>642</v>
      </c>
      <c r="B194" s="108">
        <v>129607</v>
      </c>
      <c r="C194" s="108" t="s">
        <v>269</v>
      </c>
      <c r="D194" s="108" t="s">
        <v>642</v>
      </c>
      <c r="E194" s="108">
        <v>129607</v>
      </c>
      <c r="F194" s="108" t="s">
        <v>642</v>
      </c>
      <c r="G194" s="108" t="s">
        <v>270</v>
      </c>
      <c r="H194" s="108" t="s">
        <v>290</v>
      </c>
      <c r="I194" s="108" t="s">
        <v>291</v>
      </c>
      <c r="J194" s="108" t="s">
        <v>500</v>
      </c>
      <c r="K194" s="108" t="s">
        <v>501</v>
      </c>
      <c r="L194" s="108" t="s">
        <v>642</v>
      </c>
      <c r="P194" s="108">
        <v>0</v>
      </c>
      <c r="Q194" s="108"/>
      <c r="R194" s="114"/>
    </row>
    <row r="195" spans="1:18" ht="13" x14ac:dyDescent="0.3">
      <c r="A195" s="108" t="s">
        <v>643</v>
      </c>
      <c r="B195" s="108">
        <v>131109</v>
      </c>
      <c r="C195" s="108" t="s">
        <v>269</v>
      </c>
      <c r="D195" s="108" t="s">
        <v>643</v>
      </c>
      <c r="E195" s="108">
        <v>131109</v>
      </c>
      <c r="F195" s="108" t="s">
        <v>643</v>
      </c>
      <c r="G195" s="108" t="s">
        <v>270</v>
      </c>
      <c r="H195" s="108" t="s">
        <v>290</v>
      </c>
      <c r="I195" s="108" t="s">
        <v>291</v>
      </c>
      <c r="J195" s="108" t="s">
        <v>500</v>
      </c>
      <c r="K195" s="108" t="s">
        <v>501</v>
      </c>
      <c r="L195" s="108" t="s">
        <v>642</v>
      </c>
      <c r="N195" s="108" t="s">
        <v>644</v>
      </c>
      <c r="P195" s="108">
        <v>0</v>
      </c>
      <c r="Q195" s="108"/>
      <c r="R195" s="114"/>
    </row>
    <row r="196" spans="1:18" ht="13" x14ac:dyDescent="0.3">
      <c r="A196" s="108" t="s">
        <v>78</v>
      </c>
      <c r="B196" s="108">
        <v>478336</v>
      </c>
      <c r="C196" s="108" t="s">
        <v>269</v>
      </c>
      <c r="D196" s="108" t="s">
        <v>78</v>
      </c>
      <c r="E196" s="108">
        <v>478336</v>
      </c>
      <c r="F196" s="108" t="s">
        <v>78</v>
      </c>
      <c r="G196" s="108" t="s">
        <v>270</v>
      </c>
      <c r="H196" s="108" t="s">
        <v>290</v>
      </c>
      <c r="I196" s="108" t="s">
        <v>291</v>
      </c>
      <c r="J196" s="108" t="s">
        <v>500</v>
      </c>
      <c r="K196" s="108" t="s">
        <v>501</v>
      </c>
      <c r="L196" s="108" t="s">
        <v>642</v>
      </c>
      <c r="N196" s="108" t="s">
        <v>645</v>
      </c>
      <c r="P196" s="108">
        <v>1</v>
      </c>
      <c r="Q196" s="108"/>
      <c r="R196" s="114" t="s">
        <v>78</v>
      </c>
    </row>
    <row r="197" spans="1:18" s="110" customFormat="1" ht="13" x14ac:dyDescent="0.3">
      <c r="A197" s="110" t="s">
        <v>647</v>
      </c>
      <c r="B197" s="110">
        <v>146525</v>
      </c>
      <c r="C197" s="106" t="s">
        <v>269</v>
      </c>
      <c r="D197" s="110" t="s">
        <v>647</v>
      </c>
      <c r="E197" s="110">
        <v>146525</v>
      </c>
      <c r="F197" s="110" t="s">
        <v>647</v>
      </c>
      <c r="G197" s="106" t="s">
        <v>270</v>
      </c>
      <c r="H197" s="106" t="s">
        <v>271</v>
      </c>
      <c r="I197" s="106" t="s">
        <v>272</v>
      </c>
      <c r="J197" s="106" t="s">
        <v>273</v>
      </c>
      <c r="K197" s="106" t="s">
        <v>647</v>
      </c>
      <c r="L197" s="106"/>
      <c r="N197" s="106"/>
      <c r="P197" s="106">
        <v>0</v>
      </c>
      <c r="Q197" s="106"/>
      <c r="R197" s="111"/>
    </row>
    <row r="198" spans="1:18" ht="13" x14ac:dyDescent="0.3">
      <c r="A198" s="108" t="s">
        <v>646</v>
      </c>
      <c r="B198" s="108">
        <v>101497</v>
      </c>
      <c r="C198" s="108" t="s">
        <v>269</v>
      </c>
      <c r="D198" s="108" t="s">
        <v>646</v>
      </c>
      <c r="E198" s="108">
        <v>101497</v>
      </c>
      <c r="F198" s="108" t="s">
        <v>646</v>
      </c>
      <c r="G198" s="108" t="s">
        <v>270</v>
      </c>
      <c r="H198" s="108" t="s">
        <v>271</v>
      </c>
      <c r="I198" s="108" t="s">
        <v>272</v>
      </c>
      <c r="J198" s="108" t="s">
        <v>273</v>
      </c>
      <c r="K198" s="108" t="s">
        <v>647</v>
      </c>
      <c r="L198" s="108" t="s">
        <v>646</v>
      </c>
      <c r="P198" s="108">
        <v>0</v>
      </c>
      <c r="Q198" s="108"/>
      <c r="R198" s="114"/>
    </row>
    <row r="199" spans="1:18" ht="13" x14ac:dyDescent="0.3">
      <c r="A199" s="108" t="s">
        <v>2094</v>
      </c>
      <c r="B199" s="108">
        <v>102126</v>
      </c>
      <c r="C199" s="108" t="s">
        <v>269</v>
      </c>
      <c r="D199" s="108" t="s">
        <v>2094</v>
      </c>
      <c r="E199" s="108">
        <v>102139</v>
      </c>
      <c r="F199" s="108" t="s">
        <v>2095</v>
      </c>
      <c r="G199" s="108" t="s">
        <v>270</v>
      </c>
      <c r="H199" s="108" t="s">
        <v>271</v>
      </c>
      <c r="I199" s="108" t="s">
        <v>272</v>
      </c>
      <c r="J199" s="108" t="s">
        <v>273</v>
      </c>
      <c r="K199" s="108" t="s">
        <v>647</v>
      </c>
      <c r="L199" s="108" t="s">
        <v>646</v>
      </c>
      <c r="N199" s="108" t="s">
        <v>2096</v>
      </c>
      <c r="P199" s="108">
        <v>0</v>
      </c>
      <c r="Q199" s="108"/>
      <c r="R199" s="114"/>
    </row>
    <row r="200" spans="1:18" ht="13" x14ac:dyDescent="0.3">
      <c r="A200" s="108" t="s">
        <v>2099</v>
      </c>
      <c r="B200" s="108">
        <v>102131</v>
      </c>
      <c r="C200" s="108" t="s">
        <v>269</v>
      </c>
      <c r="D200" s="108" t="s">
        <v>2099</v>
      </c>
      <c r="E200" s="108">
        <v>488966</v>
      </c>
      <c r="F200" s="108" t="s">
        <v>2100</v>
      </c>
      <c r="G200" s="108" t="s">
        <v>270</v>
      </c>
      <c r="H200" s="108" t="s">
        <v>271</v>
      </c>
      <c r="I200" s="108" t="s">
        <v>272</v>
      </c>
      <c r="J200" s="108" t="s">
        <v>273</v>
      </c>
      <c r="K200" s="108" t="s">
        <v>647</v>
      </c>
      <c r="L200" s="108" t="s">
        <v>646</v>
      </c>
      <c r="N200" s="108" t="s">
        <v>2101</v>
      </c>
      <c r="P200" s="108">
        <v>0</v>
      </c>
      <c r="Q200" s="108"/>
      <c r="R200" s="114"/>
    </row>
    <row r="201" spans="1:18" ht="13" x14ac:dyDescent="0.3">
      <c r="A201" s="108" t="s">
        <v>2102</v>
      </c>
      <c r="B201" s="108">
        <v>102131</v>
      </c>
      <c r="C201" s="108" t="s">
        <v>459</v>
      </c>
      <c r="D201" s="108" t="s">
        <v>2099</v>
      </c>
      <c r="E201" s="108">
        <v>488966</v>
      </c>
      <c r="F201" s="108" t="s">
        <v>2100</v>
      </c>
      <c r="G201" s="108" t="s">
        <v>270</v>
      </c>
      <c r="H201" s="108" t="s">
        <v>271</v>
      </c>
      <c r="I201" s="108" t="s">
        <v>272</v>
      </c>
      <c r="J201" s="108" t="s">
        <v>273</v>
      </c>
      <c r="K201" s="108" t="s">
        <v>647</v>
      </c>
      <c r="L201" s="108" t="s">
        <v>646</v>
      </c>
      <c r="N201" s="108" t="s">
        <v>2101</v>
      </c>
      <c r="P201" s="108">
        <v>0</v>
      </c>
      <c r="Q201" s="108"/>
      <c r="R201" s="114"/>
    </row>
    <row r="202" spans="1:18" ht="13" x14ac:dyDescent="0.3">
      <c r="A202" s="108" t="s">
        <v>2103</v>
      </c>
      <c r="B202" s="108">
        <v>102132</v>
      </c>
      <c r="C202" s="108" t="s">
        <v>269</v>
      </c>
      <c r="D202" s="108" t="s">
        <v>2103</v>
      </c>
      <c r="E202" s="108">
        <v>179538</v>
      </c>
      <c r="F202" s="108" t="s">
        <v>2104</v>
      </c>
      <c r="G202" s="108" t="s">
        <v>270</v>
      </c>
      <c r="H202" s="108" t="s">
        <v>271</v>
      </c>
      <c r="I202" s="108" t="s">
        <v>272</v>
      </c>
      <c r="J202" s="108" t="s">
        <v>273</v>
      </c>
      <c r="K202" s="108" t="s">
        <v>647</v>
      </c>
      <c r="L202" s="108" t="s">
        <v>646</v>
      </c>
      <c r="N202" s="108" t="s">
        <v>2105</v>
      </c>
      <c r="P202" s="108">
        <v>0</v>
      </c>
      <c r="Q202" s="108"/>
      <c r="R202" s="114"/>
    </row>
    <row r="203" spans="1:18" ht="13" x14ac:dyDescent="0.3">
      <c r="A203" s="108" t="s">
        <v>648</v>
      </c>
      <c r="B203" s="108">
        <v>146532</v>
      </c>
      <c r="C203" s="108" t="s">
        <v>269</v>
      </c>
      <c r="D203" s="108" t="s">
        <v>648</v>
      </c>
      <c r="E203" s="108">
        <v>146532</v>
      </c>
      <c r="F203" s="108" t="s">
        <v>648</v>
      </c>
      <c r="G203" s="108" t="s">
        <v>270</v>
      </c>
      <c r="H203" s="108" t="s">
        <v>290</v>
      </c>
      <c r="I203" s="108" t="s">
        <v>291</v>
      </c>
      <c r="J203" s="108" t="s">
        <v>500</v>
      </c>
      <c r="K203" s="108" t="s">
        <v>501</v>
      </c>
      <c r="L203" s="108" t="s">
        <v>649</v>
      </c>
      <c r="N203" s="108" t="s">
        <v>650</v>
      </c>
      <c r="P203" s="108">
        <v>0</v>
      </c>
      <c r="Q203" s="108"/>
      <c r="R203" s="114"/>
    </row>
    <row r="204" spans="1:18" s="110" customFormat="1" ht="13" x14ac:dyDescent="0.3">
      <c r="A204" s="106" t="s">
        <v>3544</v>
      </c>
      <c r="B204" s="106">
        <v>712167</v>
      </c>
      <c r="C204" s="106" t="s">
        <v>269</v>
      </c>
      <c r="D204" s="106" t="s">
        <v>3544</v>
      </c>
      <c r="E204" s="106">
        <v>712167</v>
      </c>
      <c r="F204" s="106" t="s">
        <v>3544</v>
      </c>
      <c r="G204" s="106" t="s">
        <v>270</v>
      </c>
      <c r="H204" s="106" t="s">
        <v>271</v>
      </c>
      <c r="I204" s="106" t="s">
        <v>666</v>
      </c>
      <c r="J204" s="106" t="s">
        <v>667</v>
      </c>
      <c r="K204" s="106" t="s">
        <v>3545</v>
      </c>
      <c r="L204" s="106" t="s">
        <v>3546</v>
      </c>
      <c r="N204" s="106"/>
      <c r="P204" s="106">
        <v>0</v>
      </c>
      <c r="Q204" s="106"/>
      <c r="R204" s="111"/>
    </row>
    <row r="205" spans="1:18" ht="13" x14ac:dyDescent="0.3">
      <c r="A205" s="108" t="s">
        <v>651</v>
      </c>
      <c r="B205" s="108">
        <v>152231</v>
      </c>
      <c r="C205" s="108" t="s">
        <v>269</v>
      </c>
      <c r="D205" s="108" t="s">
        <v>651</v>
      </c>
      <c r="E205" s="108">
        <v>152231</v>
      </c>
      <c r="F205" s="108" t="s">
        <v>651</v>
      </c>
      <c r="G205" s="108" t="s">
        <v>270</v>
      </c>
      <c r="H205" s="108" t="s">
        <v>290</v>
      </c>
      <c r="I205" s="108" t="s">
        <v>291</v>
      </c>
      <c r="J205" s="108" t="s">
        <v>351</v>
      </c>
      <c r="K205" s="108" t="s">
        <v>652</v>
      </c>
      <c r="P205" s="108">
        <v>0</v>
      </c>
      <c r="Q205" s="108"/>
      <c r="R205" s="114"/>
    </row>
    <row r="206" spans="1:18" ht="13" x14ac:dyDescent="0.3">
      <c r="A206" s="108" t="s">
        <v>1988</v>
      </c>
      <c r="B206" s="108">
        <v>129646</v>
      </c>
      <c r="C206" s="108" t="s">
        <v>269</v>
      </c>
      <c r="D206" s="108" t="s">
        <v>1988</v>
      </c>
      <c r="E206" s="108">
        <v>129659</v>
      </c>
      <c r="F206" s="108" t="s">
        <v>1989</v>
      </c>
      <c r="G206" s="108" t="s">
        <v>270</v>
      </c>
      <c r="H206" s="108" t="s">
        <v>290</v>
      </c>
      <c r="I206" s="108" t="s">
        <v>291</v>
      </c>
      <c r="J206" s="108" t="s">
        <v>351</v>
      </c>
      <c r="K206" s="108" t="s">
        <v>652</v>
      </c>
      <c r="L206" s="108" t="s">
        <v>1988</v>
      </c>
      <c r="P206" s="108">
        <v>0</v>
      </c>
      <c r="Q206" s="108"/>
      <c r="R206" s="114"/>
    </row>
    <row r="207" spans="1:18" x14ac:dyDescent="0.25">
      <c r="A207" s="108" t="s">
        <v>654</v>
      </c>
      <c r="B207" s="110">
        <v>101466</v>
      </c>
      <c r="C207" s="106" t="s">
        <v>269</v>
      </c>
      <c r="D207" s="106" t="s">
        <v>654</v>
      </c>
      <c r="E207" s="110">
        <v>101466</v>
      </c>
      <c r="F207" s="106" t="s">
        <v>654</v>
      </c>
      <c r="G207" s="106" t="s">
        <v>270</v>
      </c>
      <c r="H207" s="106" t="s">
        <v>271</v>
      </c>
      <c r="I207" s="106" t="s">
        <v>272</v>
      </c>
      <c r="J207" s="106" t="s">
        <v>273</v>
      </c>
      <c r="K207" s="106" t="s">
        <v>506</v>
      </c>
      <c r="L207" s="106" t="s">
        <v>654</v>
      </c>
      <c r="P207" s="108">
        <v>0</v>
      </c>
    </row>
    <row r="208" spans="1:18" ht="13" x14ac:dyDescent="0.3">
      <c r="A208" s="108" t="s">
        <v>653</v>
      </c>
      <c r="B208" s="108">
        <v>102018</v>
      </c>
      <c r="C208" s="108" t="s">
        <v>269</v>
      </c>
      <c r="D208" s="108" t="s">
        <v>653</v>
      </c>
      <c r="E208" s="108">
        <v>102018</v>
      </c>
      <c r="F208" s="108" t="s">
        <v>653</v>
      </c>
      <c r="G208" s="108" t="s">
        <v>270</v>
      </c>
      <c r="H208" s="108" t="s">
        <v>271</v>
      </c>
      <c r="I208" s="108" t="s">
        <v>272</v>
      </c>
      <c r="J208" s="108" t="s">
        <v>273</v>
      </c>
      <c r="K208" s="108" t="s">
        <v>506</v>
      </c>
      <c r="L208" s="108" t="s">
        <v>654</v>
      </c>
      <c r="N208" s="108" t="s">
        <v>655</v>
      </c>
      <c r="P208" s="108">
        <v>0</v>
      </c>
      <c r="Q208" s="108"/>
      <c r="R208" s="114"/>
    </row>
    <row r="209" spans="1:18" ht="13" x14ac:dyDescent="0.3">
      <c r="A209" s="108" t="s">
        <v>656</v>
      </c>
      <c r="B209" s="108">
        <v>102021</v>
      </c>
      <c r="C209" s="108" t="s">
        <v>269</v>
      </c>
      <c r="D209" s="108" t="s">
        <v>656</v>
      </c>
      <c r="E209" s="108">
        <v>102021</v>
      </c>
      <c r="F209" s="108" t="s">
        <v>656</v>
      </c>
      <c r="G209" s="108" t="s">
        <v>270</v>
      </c>
      <c r="H209" s="108" t="s">
        <v>271</v>
      </c>
      <c r="I209" s="108" t="s">
        <v>272</v>
      </c>
      <c r="J209" s="108" t="s">
        <v>273</v>
      </c>
      <c r="K209" s="108" t="s">
        <v>506</v>
      </c>
      <c r="L209" s="108" t="s">
        <v>654</v>
      </c>
      <c r="N209" s="108" t="s">
        <v>657</v>
      </c>
      <c r="P209" s="108">
        <v>0</v>
      </c>
      <c r="Q209" s="108"/>
      <c r="R209" s="114"/>
    </row>
    <row r="210" spans="1:18" ht="13" x14ac:dyDescent="0.3">
      <c r="A210" s="108" t="s">
        <v>660</v>
      </c>
      <c r="B210" s="108">
        <v>234161</v>
      </c>
      <c r="C210" s="108" t="s">
        <v>269</v>
      </c>
      <c r="D210" s="108" t="s">
        <v>660</v>
      </c>
      <c r="E210" s="108">
        <v>234161</v>
      </c>
      <c r="F210" s="108" t="s">
        <v>660</v>
      </c>
      <c r="G210" s="108" t="s">
        <v>270</v>
      </c>
      <c r="H210" s="108" t="s">
        <v>280</v>
      </c>
      <c r="I210" s="108" t="s">
        <v>281</v>
      </c>
      <c r="J210" s="108" t="s">
        <v>661</v>
      </c>
      <c r="K210" s="108" t="s">
        <v>662</v>
      </c>
      <c r="L210" s="108" t="s">
        <v>663</v>
      </c>
      <c r="N210" s="108" t="s">
        <v>664</v>
      </c>
      <c r="P210" s="108">
        <v>0</v>
      </c>
      <c r="Q210" s="108"/>
      <c r="R210" s="114"/>
    </row>
    <row r="211" spans="1:18" ht="13" x14ac:dyDescent="0.3">
      <c r="A211" s="108" t="s">
        <v>2404</v>
      </c>
      <c r="B211" s="108">
        <v>131484</v>
      </c>
      <c r="C211" s="108" t="s">
        <v>269</v>
      </c>
      <c r="D211" s="108" t="s">
        <v>2404</v>
      </c>
      <c r="E211" s="108">
        <v>868065</v>
      </c>
      <c r="F211" s="108" t="s">
        <v>2405</v>
      </c>
      <c r="G211" s="108" t="s">
        <v>270</v>
      </c>
      <c r="H211" s="108" t="s">
        <v>290</v>
      </c>
      <c r="I211" s="108" t="s">
        <v>291</v>
      </c>
      <c r="J211" s="108" t="s">
        <v>386</v>
      </c>
      <c r="K211" s="108" t="s">
        <v>387</v>
      </c>
      <c r="L211" s="108" t="s">
        <v>2406</v>
      </c>
      <c r="N211" s="108" t="s">
        <v>1339</v>
      </c>
      <c r="P211" s="108">
        <v>0</v>
      </c>
      <c r="Q211" s="108"/>
      <c r="R211" s="114"/>
    </row>
    <row r="212" spans="1:18" ht="13" x14ac:dyDescent="0.3">
      <c r="A212" s="108" t="s">
        <v>665</v>
      </c>
      <c r="B212" s="108">
        <v>106057</v>
      </c>
      <c r="C212" s="108" t="s">
        <v>269</v>
      </c>
      <c r="D212" s="108" t="s">
        <v>665</v>
      </c>
      <c r="E212" s="108">
        <v>106057</v>
      </c>
      <c r="F212" s="108" t="s">
        <v>665</v>
      </c>
      <c r="G212" s="108" t="s">
        <v>270</v>
      </c>
      <c r="H212" s="108" t="s">
        <v>271</v>
      </c>
      <c r="I212" s="108" t="s">
        <v>666</v>
      </c>
      <c r="J212" s="108" t="s">
        <v>667</v>
      </c>
      <c r="K212" s="108" t="s">
        <v>665</v>
      </c>
      <c r="P212" s="108">
        <v>0</v>
      </c>
      <c r="Q212" s="108"/>
      <c r="R212" s="114"/>
    </row>
    <row r="213" spans="1:18" s="110" customFormat="1" ht="13" x14ac:dyDescent="0.3">
      <c r="A213" s="106" t="s">
        <v>669</v>
      </c>
      <c r="B213" s="106">
        <v>106122</v>
      </c>
      <c r="C213" s="106" t="s">
        <v>269</v>
      </c>
      <c r="D213" s="106" t="s">
        <v>669</v>
      </c>
      <c r="E213" s="106">
        <v>106122</v>
      </c>
      <c r="F213" s="106" t="s">
        <v>669</v>
      </c>
      <c r="G213" s="106" t="s">
        <v>270</v>
      </c>
      <c r="H213" s="106" t="s">
        <v>271</v>
      </c>
      <c r="I213" s="106" t="s">
        <v>666</v>
      </c>
      <c r="J213" s="106" t="s">
        <v>667</v>
      </c>
      <c r="K213" s="106" t="s">
        <v>665</v>
      </c>
      <c r="L213" s="110" t="s">
        <v>669</v>
      </c>
      <c r="P213" s="106">
        <v>0</v>
      </c>
      <c r="Q213" s="106"/>
      <c r="R213" s="111"/>
    </row>
    <row r="214" spans="1:18" ht="13" x14ac:dyDescent="0.3">
      <c r="A214" s="108" t="s">
        <v>668</v>
      </c>
      <c r="B214" s="108">
        <v>106213</v>
      </c>
      <c r="C214" s="108" t="s">
        <v>269</v>
      </c>
      <c r="D214" s="108" t="s">
        <v>668</v>
      </c>
      <c r="E214" s="108">
        <v>106213</v>
      </c>
      <c r="F214" s="108" t="s">
        <v>668</v>
      </c>
      <c r="G214" s="108" t="s">
        <v>270</v>
      </c>
      <c r="H214" s="108" t="s">
        <v>271</v>
      </c>
      <c r="I214" s="108" t="s">
        <v>666</v>
      </c>
      <c r="J214" s="108" t="s">
        <v>667</v>
      </c>
      <c r="K214" s="108" t="s">
        <v>665</v>
      </c>
      <c r="L214" s="108" t="s">
        <v>669</v>
      </c>
      <c r="N214" s="108" t="s">
        <v>670</v>
      </c>
      <c r="P214" s="108">
        <v>0</v>
      </c>
      <c r="Q214" s="108"/>
      <c r="R214" s="114"/>
    </row>
    <row r="215" spans="1:18" ht="13" x14ac:dyDescent="0.3">
      <c r="A215" s="108" t="s">
        <v>671</v>
      </c>
      <c r="B215" s="108">
        <v>106215</v>
      </c>
      <c r="C215" s="108" t="s">
        <v>269</v>
      </c>
      <c r="D215" s="108" t="s">
        <v>671</v>
      </c>
      <c r="E215" s="108">
        <v>106215</v>
      </c>
      <c r="F215" s="108" t="s">
        <v>671</v>
      </c>
      <c r="G215" s="108" t="s">
        <v>270</v>
      </c>
      <c r="H215" s="108" t="s">
        <v>271</v>
      </c>
      <c r="I215" s="108" t="s">
        <v>666</v>
      </c>
      <c r="J215" s="108" t="s">
        <v>667</v>
      </c>
      <c r="K215" s="108" t="s">
        <v>665</v>
      </c>
      <c r="L215" s="108" t="s">
        <v>669</v>
      </c>
      <c r="N215" s="108" t="s">
        <v>672</v>
      </c>
      <c r="P215" s="108">
        <v>0</v>
      </c>
      <c r="Q215" s="108"/>
      <c r="R215" s="114"/>
    </row>
    <row r="216" spans="1:18" ht="13" x14ac:dyDescent="0.3">
      <c r="A216" s="108" t="s">
        <v>673</v>
      </c>
      <c r="B216" s="108">
        <v>129875</v>
      </c>
      <c r="C216" s="108" t="s">
        <v>269</v>
      </c>
      <c r="D216" s="108" t="s">
        <v>673</v>
      </c>
      <c r="E216" s="108">
        <v>129875</v>
      </c>
      <c r="F216" s="108" t="s">
        <v>673</v>
      </c>
      <c r="G216" s="108" t="s">
        <v>270</v>
      </c>
      <c r="H216" s="108" t="s">
        <v>290</v>
      </c>
      <c r="I216" s="108" t="s">
        <v>291</v>
      </c>
      <c r="K216" s="108" t="s">
        <v>674</v>
      </c>
      <c r="L216" s="108" t="s">
        <v>675</v>
      </c>
      <c r="N216" s="108" t="s">
        <v>676</v>
      </c>
      <c r="P216" s="108">
        <v>0</v>
      </c>
      <c r="Q216" s="108"/>
      <c r="R216" s="114"/>
    </row>
    <row r="217" spans="1:18" s="110" customFormat="1" ht="13" x14ac:dyDescent="0.3">
      <c r="A217" s="110" t="s">
        <v>3686</v>
      </c>
      <c r="B217" s="110">
        <v>111803</v>
      </c>
      <c r="C217" s="106" t="s">
        <v>269</v>
      </c>
      <c r="D217" s="110" t="s">
        <v>3686</v>
      </c>
      <c r="E217" s="110">
        <v>111803</v>
      </c>
      <c r="F217" s="110" t="s">
        <v>3686</v>
      </c>
      <c r="G217" s="106" t="s">
        <v>270</v>
      </c>
      <c r="H217" s="106" t="s">
        <v>1173</v>
      </c>
      <c r="I217" s="106"/>
      <c r="K217" s="106" t="s">
        <v>3687</v>
      </c>
      <c r="L217" s="106" t="s">
        <v>3688</v>
      </c>
      <c r="N217" s="106" t="s">
        <v>3689</v>
      </c>
      <c r="P217" s="106">
        <v>0</v>
      </c>
      <c r="Q217" s="106"/>
      <c r="R217" s="111"/>
    </row>
    <row r="218" spans="1:18" ht="13" x14ac:dyDescent="0.3">
      <c r="A218" s="108" t="s">
        <v>684</v>
      </c>
      <c r="B218" s="108">
        <v>101742</v>
      </c>
      <c r="C218" s="108" t="s">
        <v>269</v>
      </c>
      <c r="D218" s="108" t="s">
        <v>684</v>
      </c>
      <c r="E218" s="108">
        <v>101742</v>
      </c>
      <c r="F218" s="108" t="s">
        <v>684</v>
      </c>
      <c r="G218" s="108" t="s">
        <v>270</v>
      </c>
      <c r="H218" s="108" t="s">
        <v>271</v>
      </c>
      <c r="I218" s="108" t="s">
        <v>272</v>
      </c>
      <c r="J218" s="108" t="s">
        <v>273</v>
      </c>
      <c r="K218" s="108" t="s">
        <v>685</v>
      </c>
      <c r="L218" s="108" t="s">
        <v>684</v>
      </c>
      <c r="P218" s="108">
        <v>0</v>
      </c>
      <c r="Q218" s="108"/>
      <c r="R218" s="114"/>
    </row>
    <row r="219" spans="1:18" ht="13" x14ac:dyDescent="0.3">
      <c r="A219" s="108" t="s">
        <v>51</v>
      </c>
      <c r="B219" s="108">
        <v>103058</v>
      </c>
      <c r="C219" s="108" t="s">
        <v>269</v>
      </c>
      <c r="D219" s="108" t="s">
        <v>51</v>
      </c>
      <c r="E219" s="108">
        <v>103058</v>
      </c>
      <c r="F219" s="108" t="s">
        <v>51</v>
      </c>
      <c r="G219" s="108" t="s">
        <v>270</v>
      </c>
      <c r="H219" s="108" t="s">
        <v>271</v>
      </c>
      <c r="I219" s="108" t="s">
        <v>272</v>
      </c>
      <c r="J219" s="108" t="s">
        <v>273</v>
      </c>
      <c r="K219" s="108" t="s">
        <v>685</v>
      </c>
      <c r="L219" s="108" t="s">
        <v>684</v>
      </c>
      <c r="N219" s="108" t="s">
        <v>686</v>
      </c>
      <c r="P219" s="108">
        <v>1</v>
      </c>
      <c r="Q219" s="108"/>
      <c r="R219" s="114" t="s">
        <v>51</v>
      </c>
    </row>
    <row r="220" spans="1:18" ht="13" x14ac:dyDescent="0.3">
      <c r="A220" s="108" t="s">
        <v>687</v>
      </c>
      <c r="B220" s="108">
        <v>103059</v>
      </c>
      <c r="C220" s="108" t="s">
        <v>269</v>
      </c>
      <c r="D220" s="108" t="s">
        <v>687</v>
      </c>
      <c r="E220" s="108">
        <v>103059</v>
      </c>
      <c r="F220" s="108" t="s">
        <v>687</v>
      </c>
      <c r="G220" s="108" t="s">
        <v>270</v>
      </c>
      <c r="H220" s="108" t="s">
        <v>271</v>
      </c>
      <c r="I220" s="108" t="s">
        <v>272</v>
      </c>
      <c r="J220" s="108" t="s">
        <v>273</v>
      </c>
      <c r="K220" s="108" t="s">
        <v>685</v>
      </c>
      <c r="L220" s="108" t="s">
        <v>684</v>
      </c>
      <c r="N220" s="108" t="s">
        <v>359</v>
      </c>
      <c r="P220" s="108">
        <v>0</v>
      </c>
      <c r="Q220" s="108"/>
      <c r="R220" s="114"/>
    </row>
    <row r="221" spans="1:18" ht="13" x14ac:dyDescent="0.3">
      <c r="A221" s="108" t="s">
        <v>52</v>
      </c>
      <c r="B221" s="108">
        <v>103060</v>
      </c>
      <c r="C221" s="108" t="s">
        <v>269</v>
      </c>
      <c r="D221" s="108" t="s">
        <v>52</v>
      </c>
      <c r="E221" s="108">
        <v>103060</v>
      </c>
      <c r="F221" s="108" t="s">
        <v>52</v>
      </c>
      <c r="G221" s="108" t="s">
        <v>270</v>
      </c>
      <c r="H221" s="108" t="s">
        <v>271</v>
      </c>
      <c r="I221" s="108" t="s">
        <v>272</v>
      </c>
      <c r="J221" s="108" t="s">
        <v>273</v>
      </c>
      <c r="K221" s="108" t="s">
        <v>685</v>
      </c>
      <c r="L221" s="108" t="s">
        <v>684</v>
      </c>
      <c r="N221" s="108" t="s">
        <v>688</v>
      </c>
      <c r="P221" s="108">
        <v>1</v>
      </c>
      <c r="Q221" s="108"/>
      <c r="R221" s="114" t="s">
        <v>52</v>
      </c>
    </row>
    <row r="222" spans="1:18" ht="13" x14ac:dyDescent="0.3">
      <c r="A222" s="108" t="s">
        <v>689</v>
      </c>
      <c r="B222" s="108">
        <v>103064</v>
      </c>
      <c r="C222" s="108" t="s">
        <v>269</v>
      </c>
      <c r="D222" s="108" t="s">
        <v>689</v>
      </c>
      <c r="E222" s="108">
        <v>103064</v>
      </c>
      <c r="F222" s="108" t="s">
        <v>689</v>
      </c>
      <c r="G222" s="108" t="s">
        <v>270</v>
      </c>
      <c r="H222" s="108" t="s">
        <v>271</v>
      </c>
      <c r="I222" s="108" t="s">
        <v>272</v>
      </c>
      <c r="J222" s="108" t="s">
        <v>273</v>
      </c>
      <c r="K222" s="108" t="s">
        <v>685</v>
      </c>
      <c r="L222" s="108" t="s">
        <v>684</v>
      </c>
      <c r="N222" s="108" t="s">
        <v>690</v>
      </c>
      <c r="P222" s="108">
        <v>0</v>
      </c>
      <c r="Q222" s="108"/>
      <c r="R222" s="114"/>
    </row>
    <row r="223" spans="1:18" ht="13" x14ac:dyDescent="0.3">
      <c r="A223" s="108" t="s">
        <v>691</v>
      </c>
      <c r="B223" s="108">
        <v>103066</v>
      </c>
      <c r="C223" s="108" t="s">
        <v>269</v>
      </c>
      <c r="D223" s="108" t="s">
        <v>691</v>
      </c>
      <c r="E223" s="108">
        <v>103066</v>
      </c>
      <c r="F223" s="108" t="s">
        <v>691</v>
      </c>
      <c r="G223" s="108" t="s">
        <v>270</v>
      </c>
      <c r="H223" s="108" t="s">
        <v>271</v>
      </c>
      <c r="I223" s="108" t="s">
        <v>272</v>
      </c>
      <c r="J223" s="108" t="s">
        <v>273</v>
      </c>
      <c r="K223" s="108" t="s">
        <v>685</v>
      </c>
      <c r="L223" s="108" t="s">
        <v>684</v>
      </c>
      <c r="N223" s="108" t="s">
        <v>692</v>
      </c>
      <c r="P223" s="108">
        <v>0</v>
      </c>
      <c r="Q223" s="108"/>
      <c r="R223" s="114"/>
    </row>
    <row r="224" spans="1:18" x14ac:dyDescent="0.25">
      <c r="A224" s="108" t="s">
        <v>3039</v>
      </c>
      <c r="B224" s="110">
        <v>103068</v>
      </c>
      <c r="C224" s="106" t="s">
        <v>269</v>
      </c>
      <c r="D224" s="106" t="s">
        <v>3039</v>
      </c>
      <c r="E224" s="110">
        <v>103068</v>
      </c>
      <c r="F224" s="106" t="s">
        <v>3039</v>
      </c>
      <c r="G224" s="110" t="s">
        <v>270</v>
      </c>
      <c r="H224" s="110" t="s">
        <v>271</v>
      </c>
      <c r="I224" s="110" t="s">
        <v>272</v>
      </c>
      <c r="J224" s="110" t="s">
        <v>273</v>
      </c>
      <c r="K224" s="110" t="s">
        <v>685</v>
      </c>
      <c r="L224" s="110" t="s">
        <v>684</v>
      </c>
      <c r="M224" s="110"/>
      <c r="N224" s="110" t="s">
        <v>304</v>
      </c>
      <c r="P224" s="108">
        <v>0</v>
      </c>
    </row>
    <row r="225" spans="1:18" ht="13" x14ac:dyDescent="0.3">
      <c r="A225" s="108" t="s">
        <v>693</v>
      </c>
      <c r="B225" s="108">
        <v>103073</v>
      </c>
      <c r="C225" s="108" t="s">
        <v>269</v>
      </c>
      <c r="D225" s="108" t="s">
        <v>693</v>
      </c>
      <c r="E225" s="108">
        <v>103073</v>
      </c>
      <c r="F225" s="108" t="s">
        <v>693</v>
      </c>
      <c r="G225" s="108" t="s">
        <v>270</v>
      </c>
      <c r="H225" s="108" t="s">
        <v>271</v>
      </c>
      <c r="I225" s="108" t="s">
        <v>272</v>
      </c>
      <c r="J225" s="108" t="s">
        <v>273</v>
      </c>
      <c r="K225" s="108" t="s">
        <v>685</v>
      </c>
      <c r="L225" s="108" t="s">
        <v>684</v>
      </c>
      <c r="N225" s="108" t="s">
        <v>482</v>
      </c>
      <c r="P225" s="108">
        <v>0</v>
      </c>
      <c r="Q225" s="108"/>
      <c r="R225" s="114"/>
    </row>
    <row r="226" spans="1:18" ht="13" x14ac:dyDescent="0.3">
      <c r="A226" s="108" t="s">
        <v>694</v>
      </c>
      <c r="B226" s="108">
        <v>103076</v>
      </c>
      <c r="C226" s="108" t="s">
        <v>269</v>
      </c>
      <c r="D226" s="108" t="s">
        <v>694</v>
      </c>
      <c r="E226" s="108">
        <v>103076</v>
      </c>
      <c r="F226" s="108" t="s">
        <v>694</v>
      </c>
      <c r="G226" s="108" t="s">
        <v>270</v>
      </c>
      <c r="H226" s="108" t="s">
        <v>271</v>
      </c>
      <c r="I226" s="108" t="s">
        <v>272</v>
      </c>
      <c r="J226" s="108" t="s">
        <v>273</v>
      </c>
      <c r="K226" s="108" t="s">
        <v>685</v>
      </c>
      <c r="L226" s="108" t="s">
        <v>684</v>
      </c>
      <c r="N226" s="108" t="s">
        <v>695</v>
      </c>
      <c r="P226" s="108">
        <v>0</v>
      </c>
      <c r="Q226" s="108"/>
      <c r="R226" s="114"/>
    </row>
    <row r="227" spans="1:18" s="110" customFormat="1" ht="13" x14ac:dyDescent="0.3">
      <c r="A227" s="110" t="s">
        <v>699</v>
      </c>
      <c r="B227" s="110">
        <v>137807</v>
      </c>
      <c r="C227" s="106" t="s">
        <v>269</v>
      </c>
      <c r="D227" s="110" t="s">
        <v>699</v>
      </c>
      <c r="E227" s="110">
        <v>137807</v>
      </c>
      <c r="F227" s="110" t="s">
        <v>699</v>
      </c>
      <c r="G227" s="106" t="s">
        <v>270</v>
      </c>
      <c r="H227" s="106" t="s">
        <v>280</v>
      </c>
      <c r="I227" s="106" t="s">
        <v>300</v>
      </c>
      <c r="J227" s="106" t="s">
        <v>697</v>
      </c>
      <c r="K227" s="106" t="s">
        <v>698</v>
      </c>
      <c r="L227" s="106" t="s">
        <v>699</v>
      </c>
      <c r="N227" s="106"/>
      <c r="P227" s="106">
        <v>0</v>
      </c>
      <c r="Q227" s="106"/>
      <c r="R227" s="111"/>
    </row>
    <row r="228" spans="1:18" ht="13" x14ac:dyDescent="0.3">
      <c r="A228" s="108" t="s">
        <v>2715</v>
      </c>
      <c r="B228" s="108">
        <v>139211</v>
      </c>
      <c r="C228" s="108" t="s">
        <v>269</v>
      </c>
      <c r="D228" s="108" t="s">
        <v>2715</v>
      </c>
      <c r="E228" s="108">
        <v>847930</v>
      </c>
      <c r="F228" s="108" t="s">
        <v>2716</v>
      </c>
      <c r="G228" s="108" t="s">
        <v>270</v>
      </c>
      <c r="H228" s="108" t="s">
        <v>280</v>
      </c>
      <c r="I228" s="108" t="s">
        <v>300</v>
      </c>
      <c r="J228" s="108" t="s">
        <v>697</v>
      </c>
      <c r="K228" s="108" t="s">
        <v>698</v>
      </c>
      <c r="L228" s="108" t="s">
        <v>699</v>
      </c>
      <c r="N228" s="108" t="s">
        <v>2717</v>
      </c>
      <c r="P228" s="108">
        <v>0</v>
      </c>
      <c r="Q228" s="108"/>
      <c r="R228" s="114"/>
    </row>
    <row r="229" spans="1:18" ht="13" x14ac:dyDescent="0.3">
      <c r="A229" s="108" t="s">
        <v>696</v>
      </c>
      <c r="B229" s="108">
        <v>139217</v>
      </c>
      <c r="C229" s="108" t="s">
        <v>269</v>
      </c>
      <c r="D229" s="108" t="s">
        <v>696</v>
      </c>
      <c r="E229" s="108">
        <v>139217</v>
      </c>
      <c r="F229" s="108" t="s">
        <v>696</v>
      </c>
      <c r="G229" s="108" t="s">
        <v>270</v>
      </c>
      <c r="H229" s="108" t="s">
        <v>280</v>
      </c>
      <c r="I229" s="108" t="s">
        <v>300</v>
      </c>
      <c r="J229" s="108" t="s">
        <v>697</v>
      </c>
      <c r="K229" s="108" t="s">
        <v>698</v>
      </c>
      <c r="L229" s="108" t="s">
        <v>699</v>
      </c>
      <c r="N229" s="108" t="s">
        <v>700</v>
      </c>
      <c r="P229" s="108">
        <v>0</v>
      </c>
      <c r="Q229" s="108"/>
      <c r="R229" s="114"/>
    </row>
    <row r="230" spans="1:18" ht="13" x14ac:dyDescent="0.3">
      <c r="A230" s="108" t="s">
        <v>703</v>
      </c>
      <c r="B230" s="108">
        <v>105</v>
      </c>
      <c r="C230" s="108" t="s">
        <v>269</v>
      </c>
      <c r="D230" s="108" t="s">
        <v>281</v>
      </c>
      <c r="E230" s="108">
        <v>105</v>
      </c>
      <c r="F230" s="108" t="s">
        <v>281</v>
      </c>
      <c r="G230" s="108" t="s">
        <v>270</v>
      </c>
      <c r="H230" s="108" t="s">
        <v>280</v>
      </c>
      <c r="I230" s="108" t="s">
        <v>281</v>
      </c>
      <c r="P230" s="108">
        <v>0</v>
      </c>
      <c r="Q230" s="108"/>
      <c r="R230" s="114"/>
    </row>
    <row r="231" spans="1:18" ht="13" x14ac:dyDescent="0.3">
      <c r="A231" s="108" t="s">
        <v>704</v>
      </c>
      <c r="B231" s="108">
        <v>110387</v>
      </c>
      <c r="C231" s="108" t="s">
        <v>269</v>
      </c>
      <c r="D231" s="108" t="s">
        <v>704</v>
      </c>
      <c r="E231" s="108">
        <v>110387</v>
      </c>
      <c r="F231" s="108" t="s">
        <v>704</v>
      </c>
      <c r="G231" s="108" t="s">
        <v>270</v>
      </c>
      <c r="H231" s="108" t="s">
        <v>271</v>
      </c>
      <c r="I231" s="108" t="s">
        <v>272</v>
      </c>
      <c r="J231" s="108" t="s">
        <v>705</v>
      </c>
      <c r="K231" s="108" t="s">
        <v>706</v>
      </c>
      <c r="L231" s="108" t="s">
        <v>704</v>
      </c>
      <c r="P231" s="108">
        <v>0</v>
      </c>
      <c r="Q231" s="108"/>
      <c r="R231" s="114"/>
    </row>
    <row r="232" spans="1:18" ht="13" x14ac:dyDescent="0.3">
      <c r="A232" s="108" t="s">
        <v>707</v>
      </c>
      <c r="B232" s="108">
        <v>110440</v>
      </c>
      <c r="C232" s="108" t="s">
        <v>269</v>
      </c>
      <c r="D232" s="108" t="s">
        <v>707</v>
      </c>
      <c r="E232" s="108">
        <v>110440</v>
      </c>
      <c r="F232" s="108" t="s">
        <v>707</v>
      </c>
      <c r="G232" s="108" t="s">
        <v>270</v>
      </c>
      <c r="H232" s="108" t="s">
        <v>271</v>
      </c>
      <c r="I232" s="108" t="s">
        <v>272</v>
      </c>
      <c r="J232" s="108" t="s">
        <v>705</v>
      </c>
      <c r="K232" s="108" t="s">
        <v>706</v>
      </c>
      <c r="L232" s="108" t="s">
        <v>704</v>
      </c>
      <c r="N232" s="108" t="s">
        <v>708</v>
      </c>
      <c r="P232" s="108">
        <v>0</v>
      </c>
      <c r="Q232" s="108"/>
      <c r="R232" s="114"/>
    </row>
    <row r="233" spans="1:18" ht="13" x14ac:dyDescent="0.3">
      <c r="A233" s="108" t="s">
        <v>709</v>
      </c>
      <c r="B233" s="108">
        <v>110444</v>
      </c>
      <c r="C233" s="108" t="s">
        <v>269</v>
      </c>
      <c r="D233" s="108" t="s">
        <v>709</v>
      </c>
      <c r="E233" s="108">
        <v>110444</v>
      </c>
      <c r="F233" s="108" t="s">
        <v>709</v>
      </c>
      <c r="G233" s="108" t="s">
        <v>270</v>
      </c>
      <c r="H233" s="108" t="s">
        <v>271</v>
      </c>
      <c r="I233" s="108" t="s">
        <v>272</v>
      </c>
      <c r="J233" s="108" t="s">
        <v>705</v>
      </c>
      <c r="K233" s="108" t="s">
        <v>706</v>
      </c>
      <c r="L233" s="108" t="s">
        <v>704</v>
      </c>
      <c r="N233" s="108" t="s">
        <v>710</v>
      </c>
      <c r="P233" s="108">
        <v>0</v>
      </c>
      <c r="Q233" s="108"/>
      <c r="R233" s="114"/>
    </row>
    <row r="234" spans="1:18" ht="13" x14ac:dyDescent="0.3">
      <c r="A234" s="108" t="s">
        <v>711</v>
      </c>
      <c r="B234" s="108">
        <v>110445</v>
      </c>
      <c r="C234" s="108" t="s">
        <v>269</v>
      </c>
      <c r="D234" s="108" t="s">
        <v>711</v>
      </c>
      <c r="E234" s="108">
        <v>110445</v>
      </c>
      <c r="F234" s="108" t="s">
        <v>711</v>
      </c>
      <c r="G234" s="108" t="s">
        <v>270</v>
      </c>
      <c r="H234" s="108" t="s">
        <v>271</v>
      </c>
      <c r="I234" s="108" t="s">
        <v>272</v>
      </c>
      <c r="J234" s="108" t="s">
        <v>705</v>
      </c>
      <c r="K234" s="108" t="s">
        <v>706</v>
      </c>
      <c r="L234" s="108" t="s">
        <v>704</v>
      </c>
      <c r="N234" s="108" t="s">
        <v>712</v>
      </c>
      <c r="P234" s="108">
        <v>0</v>
      </c>
      <c r="Q234" s="108"/>
      <c r="R234" s="114"/>
    </row>
    <row r="235" spans="1:18" s="110" customFormat="1" ht="13" x14ac:dyDescent="0.3">
      <c r="A235" s="110" t="s">
        <v>706</v>
      </c>
      <c r="B235" s="110">
        <v>110378</v>
      </c>
      <c r="C235" s="106" t="s">
        <v>269</v>
      </c>
      <c r="D235" s="110" t="s">
        <v>706</v>
      </c>
      <c r="E235" s="110">
        <v>110378</v>
      </c>
      <c r="F235" s="110" t="s">
        <v>706</v>
      </c>
      <c r="G235" s="106" t="s">
        <v>270</v>
      </c>
      <c r="H235" s="106" t="s">
        <v>271</v>
      </c>
      <c r="I235" s="106" t="s">
        <v>272</v>
      </c>
      <c r="J235" s="106" t="s">
        <v>705</v>
      </c>
      <c r="K235" s="106" t="s">
        <v>706</v>
      </c>
      <c r="L235" s="106"/>
      <c r="N235" s="106"/>
      <c r="P235" s="106">
        <v>0</v>
      </c>
      <c r="Q235" s="106"/>
      <c r="R235" s="111"/>
    </row>
    <row r="236" spans="1:18" ht="13" x14ac:dyDescent="0.3">
      <c r="A236" s="108" t="s">
        <v>713</v>
      </c>
      <c r="B236" s="108">
        <v>1195</v>
      </c>
      <c r="C236" s="108" t="s">
        <v>269</v>
      </c>
      <c r="D236" s="108" t="s">
        <v>713</v>
      </c>
      <c r="E236" s="108">
        <v>1195</v>
      </c>
      <c r="F236" s="108" t="s">
        <v>713</v>
      </c>
      <c r="G236" s="108" t="s">
        <v>270</v>
      </c>
      <c r="H236" s="108" t="s">
        <v>271</v>
      </c>
      <c r="I236" s="108" t="s">
        <v>272</v>
      </c>
      <c r="J236" s="108" t="s">
        <v>606</v>
      </c>
      <c r="K236" s="108" t="s">
        <v>713</v>
      </c>
      <c r="P236" s="108">
        <v>0</v>
      </c>
      <c r="Q236" s="108"/>
      <c r="R236" s="114"/>
    </row>
    <row r="237" spans="1:18" ht="13" x14ac:dyDescent="0.3">
      <c r="A237" s="108" t="s">
        <v>714</v>
      </c>
      <c r="B237" s="108">
        <v>118205</v>
      </c>
      <c r="C237" s="108" t="s">
        <v>269</v>
      </c>
      <c r="D237" s="108" t="s">
        <v>714</v>
      </c>
      <c r="E237" s="108">
        <v>118205</v>
      </c>
      <c r="F237" s="108" t="s">
        <v>714</v>
      </c>
      <c r="G237" s="108" t="s">
        <v>270</v>
      </c>
      <c r="H237" s="108" t="s">
        <v>271</v>
      </c>
      <c r="I237" s="108" t="s">
        <v>272</v>
      </c>
      <c r="J237" s="108" t="s">
        <v>606</v>
      </c>
      <c r="K237" s="108" t="s">
        <v>713</v>
      </c>
      <c r="L237" s="108" t="s">
        <v>715</v>
      </c>
      <c r="N237" s="108" t="s">
        <v>716</v>
      </c>
      <c r="P237" s="108">
        <v>0</v>
      </c>
      <c r="Q237" s="108"/>
      <c r="R237" s="114"/>
    </row>
    <row r="238" spans="1:18" ht="13" x14ac:dyDescent="0.3">
      <c r="A238" s="108" t="s">
        <v>717</v>
      </c>
      <c r="B238" s="108">
        <v>117015</v>
      </c>
      <c r="C238" s="108" t="s">
        <v>269</v>
      </c>
      <c r="D238" s="108" t="s">
        <v>717</v>
      </c>
      <c r="E238" s="108">
        <v>117015</v>
      </c>
      <c r="F238" s="108" t="s">
        <v>717</v>
      </c>
      <c r="G238" s="108" t="s">
        <v>270</v>
      </c>
      <c r="H238" s="108" t="s">
        <v>339</v>
      </c>
      <c r="I238" s="108" t="s">
        <v>494</v>
      </c>
      <c r="J238" s="108" t="s">
        <v>493</v>
      </c>
      <c r="K238" s="108" t="s">
        <v>718</v>
      </c>
      <c r="L238" s="108" t="s">
        <v>717</v>
      </c>
      <c r="P238" s="108">
        <v>0</v>
      </c>
      <c r="Q238" s="108"/>
      <c r="R238" s="114"/>
    </row>
    <row r="239" spans="1:18" ht="13" x14ac:dyDescent="0.3">
      <c r="A239" s="108" t="s">
        <v>719</v>
      </c>
      <c r="B239" s="108">
        <v>117321</v>
      </c>
      <c r="C239" s="108" t="s">
        <v>269</v>
      </c>
      <c r="D239" s="108" t="s">
        <v>719</v>
      </c>
      <c r="E239" s="108">
        <v>117321</v>
      </c>
      <c r="F239" s="108" t="s">
        <v>719</v>
      </c>
      <c r="G239" s="108" t="s">
        <v>270</v>
      </c>
      <c r="H239" s="108" t="s">
        <v>339</v>
      </c>
      <c r="I239" s="108" t="s">
        <v>494</v>
      </c>
      <c r="J239" s="108" t="s">
        <v>493</v>
      </c>
      <c r="K239" s="108" t="s">
        <v>718</v>
      </c>
      <c r="L239" s="108" t="s">
        <v>717</v>
      </c>
      <c r="N239" s="108" t="s">
        <v>720</v>
      </c>
      <c r="P239" s="108">
        <v>0</v>
      </c>
      <c r="Q239" s="108"/>
      <c r="R239" s="114"/>
    </row>
    <row r="240" spans="1:18" s="110" customFormat="1" ht="13" x14ac:dyDescent="0.3">
      <c r="A240" s="110" t="s">
        <v>3388</v>
      </c>
      <c r="B240" s="106">
        <v>117328</v>
      </c>
      <c r="C240" s="106" t="s">
        <v>269</v>
      </c>
      <c r="D240" s="106" t="s">
        <v>3388</v>
      </c>
      <c r="E240" s="106">
        <v>117328</v>
      </c>
      <c r="F240" s="106" t="s">
        <v>3388</v>
      </c>
      <c r="G240" s="106" t="s">
        <v>270</v>
      </c>
      <c r="H240" s="106" t="s">
        <v>339</v>
      </c>
      <c r="I240" s="106" t="s">
        <v>494</v>
      </c>
      <c r="J240" s="106" t="s">
        <v>493</v>
      </c>
      <c r="K240" s="106" t="s">
        <v>718</v>
      </c>
      <c r="L240" s="106" t="s">
        <v>717</v>
      </c>
      <c r="N240" s="106" t="s">
        <v>3390</v>
      </c>
      <c r="P240" s="106">
        <v>0</v>
      </c>
      <c r="Q240" s="106"/>
      <c r="R240" s="111"/>
    </row>
    <row r="241" spans="1:18" s="110" customFormat="1" ht="13" x14ac:dyDescent="0.3">
      <c r="A241" s="110" t="s">
        <v>3389</v>
      </c>
      <c r="B241" s="106">
        <v>117333</v>
      </c>
      <c r="C241" s="106" t="s">
        <v>269</v>
      </c>
      <c r="D241" s="106" t="s">
        <v>3389</v>
      </c>
      <c r="E241" s="106">
        <v>117333</v>
      </c>
      <c r="F241" s="106" t="s">
        <v>3389</v>
      </c>
      <c r="G241" s="106" t="s">
        <v>270</v>
      </c>
      <c r="H241" s="106" t="s">
        <v>339</v>
      </c>
      <c r="I241" s="106" t="s">
        <v>494</v>
      </c>
      <c r="J241" s="106" t="s">
        <v>493</v>
      </c>
      <c r="K241" s="106" t="s">
        <v>718</v>
      </c>
      <c r="L241" s="106" t="s">
        <v>717</v>
      </c>
      <c r="N241" s="106" t="s">
        <v>3391</v>
      </c>
      <c r="P241" s="106">
        <v>0</v>
      </c>
      <c r="Q241" s="106"/>
      <c r="R241" s="111"/>
    </row>
    <row r="242" spans="1:18" s="110" customFormat="1" ht="13" x14ac:dyDescent="0.3">
      <c r="A242" s="110" t="s">
        <v>718</v>
      </c>
      <c r="B242" s="106">
        <v>1594</v>
      </c>
      <c r="C242" s="106" t="s">
        <v>269</v>
      </c>
      <c r="D242" s="106" t="s">
        <v>718</v>
      </c>
      <c r="E242" s="106">
        <v>1594</v>
      </c>
      <c r="F242" s="106" t="s">
        <v>718</v>
      </c>
      <c r="G242" s="106" t="s">
        <v>270</v>
      </c>
      <c r="H242" s="106" t="s">
        <v>339</v>
      </c>
      <c r="I242" s="106" t="s">
        <v>494</v>
      </c>
      <c r="J242" s="106" t="s">
        <v>493</v>
      </c>
      <c r="K242" s="106" t="s">
        <v>718</v>
      </c>
      <c r="L242" s="106"/>
      <c r="N242" s="106"/>
      <c r="P242" s="106">
        <v>0</v>
      </c>
      <c r="Q242" s="106"/>
      <c r="R242" s="111"/>
    </row>
    <row r="243" spans="1:18" ht="13" x14ac:dyDescent="0.3">
      <c r="A243" s="108" t="s">
        <v>727</v>
      </c>
      <c r="B243" s="108">
        <v>491633</v>
      </c>
      <c r="C243" s="108" t="s">
        <v>459</v>
      </c>
      <c r="D243" s="108" t="s">
        <v>728</v>
      </c>
      <c r="E243" s="108">
        <v>491633</v>
      </c>
      <c r="F243" s="108" t="s">
        <v>728</v>
      </c>
      <c r="G243" s="108" t="s">
        <v>270</v>
      </c>
      <c r="H243" s="108" t="s">
        <v>280</v>
      </c>
      <c r="I243" s="108" t="s">
        <v>300</v>
      </c>
      <c r="K243" s="108" t="s">
        <v>722</v>
      </c>
      <c r="L243" s="108" t="s">
        <v>721</v>
      </c>
      <c r="N243" s="108" t="s">
        <v>729</v>
      </c>
      <c r="P243" s="108">
        <v>0</v>
      </c>
      <c r="Q243" s="108"/>
      <c r="R243" s="114"/>
    </row>
    <row r="244" spans="1:18" ht="13" x14ac:dyDescent="0.3">
      <c r="A244" s="108" t="s">
        <v>721</v>
      </c>
      <c r="B244" s="108">
        <v>491631</v>
      </c>
      <c r="C244" s="108" t="s">
        <v>269</v>
      </c>
      <c r="D244" s="108" t="s">
        <v>721</v>
      </c>
      <c r="E244" s="108">
        <v>491631</v>
      </c>
      <c r="F244" s="108" t="s">
        <v>721</v>
      </c>
      <c r="G244" s="108" t="s">
        <v>270</v>
      </c>
      <c r="H244" s="108" t="s">
        <v>280</v>
      </c>
      <c r="I244" s="108" t="s">
        <v>300</v>
      </c>
      <c r="K244" s="108" t="s">
        <v>722</v>
      </c>
      <c r="L244" s="108" t="s">
        <v>721</v>
      </c>
      <c r="P244" s="108">
        <v>0</v>
      </c>
      <c r="Q244" s="108"/>
      <c r="R244" s="114"/>
    </row>
    <row r="245" spans="1:18" s="110" customFormat="1" ht="13" x14ac:dyDescent="0.3">
      <c r="A245" s="110" t="s">
        <v>724</v>
      </c>
      <c r="B245" s="106">
        <v>491650</v>
      </c>
      <c r="C245" s="106" t="s">
        <v>269</v>
      </c>
      <c r="D245" s="110" t="s">
        <v>724</v>
      </c>
      <c r="E245" s="106">
        <v>491650</v>
      </c>
      <c r="F245" s="110" t="s">
        <v>724</v>
      </c>
      <c r="G245" s="106" t="s">
        <v>270</v>
      </c>
      <c r="H245" s="106" t="s">
        <v>280</v>
      </c>
      <c r="I245" s="106" t="s">
        <v>300</v>
      </c>
      <c r="K245" s="106" t="s">
        <v>722</v>
      </c>
      <c r="L245" s="106" t="s">
        <v>721</v>
      </c>
      <c r="N245" s="110" t="s">
        <v>726</v>
      </c>
      <c r="P245" s="106">
        <v>0</v>
      </c>
      <c r="Q245" s="106"/>
      <c r="R245" s="111"/>
    </row>
    <row r="246" spans="1:18" ht="13" x14ac:dyDescent="0.3">
      <c r="A246" s="108" t="s">
        <v>728</v>
      </c>
      <c r="B246" s="108">
        <v>491633</v>
      </c>
      <c r="C246" s="108" t="s">
        <v>269</v>
      </c>
      <c r="D246" s="108" t="s">
        <v>728</v>
      </c>
      <c r="E246" s="108">
        <v>491633</v>
      </c>
      <c r="F246" s="108" t="s">
        <v>728</v>
      </c>
      <c r="G246" s="108" t="s">
        <v>270</v>
      </c>
      <c r="H246" s="108" t="s">
        <v>280</v>
      </c>
      <c r="I246" s="108" t="s">
        <v>300</v>
      </c>
      <c r="K246" s="108" t="s">
        <v>722</v>
      </c>
      <c r="L246" s="108" t="s">
        <v>721</v>
      </c>
      <c r="N246" s="108" t="s">
        <v>729</v>
      </c>
      <c r="P246" s="108">
        <v>0</v>
      </c>
      <c r="Q246" s="108"/>
      <c r="R246" s="114"/>
    </row>
    <row r="247" spans="1:18" ht="13" x14ac:dyDescent="0.3">
      <c r="A247" s="108" t="s">
        <v>730</v>
      </c>
      <c r="B247" s="108">
        <v>106673</v>
      </c>
      <c r="C247" s="108" t="s">
        <v>269</v>
      </c>
      <c r="D247" s="108" t="s">
        <v>730</v>
      </c>
      <c r="E247" s="108">
        <v>106673</v>
      </c>
      <c r="F247" s="108" t="s">
        <v>730</v>
      </c>
      <c r="G247" s="108" t="s">
        <v>270</v>
      </c>
      <c r="H247" s="108" t="s">
        <v>271</v>
      </c>
      <c r="I247" s="108" t="s">
        <v>272</v>
      </c>
      <c r="J247" s="108" t="s">
        <v>463</v>
      </c>
      <c r="P247" s="108">
        <v>0</v>
      </c>
      <c r="Q247" s="108"/>
      <c r="R247" s="114"/>
    </row>
    <row r="248" spans="1:18" ht="13" x14ac:dyDescent="0.3">
      <c r="A248" s="108" t="s">
        <v>731</v>
      </c>
      <c r="B248" s="108">
        <v>130099</v>
      </c>
      <c r="C248" s="108" t="s">
        <v>269</v>
      </c>
      <c r="D248" s="108" t="s">
        <v>731</v>
      </c>
      <c r="E248" s="108">
        <v>130099</v>
      </c>
      <c r="F248" s="108" t="s">
        <v>731</v>
      </c>
      <c r="G248" s="108" t="s">
        <v>270</v>
      </c>
      <c r="H248" s="108" t="s">
        <v>290</v>
      </c>
      <c r="I248" s="108" t="s">
        <v>291</v>
      </c>
      <c r="J248" s="108" t="s">
        <v>386</v>
      </c>
      <c r="K248" s="108" t="s">
        <v>732</v>
      </c>
      <c r="L248" s="108" t="s">
        <v>733</v>
      </c>
      <c r="N248" s="108" t="s">
        <v>734</v>
      </c>
      <c r="P248" s="108">
        <v>0</v>
      </c>
      <c r="Q248" s="108"/>
      <c r="R248" s="114"/>
    </row>
    <row r="249" spans="1:18" s="110" customFormat="1" ht="13" x14ac:dyDescent="0.3">
      <c r="A249" s="106" t="s">
        <v>738</v>
      </c>
      <c r="B249" s="106">
        <v>104902</v>
      </c>
      <c r="C249" s="106" t="s">
        <v>269</v>
      </c>
      <c r="D249" s="106" t="s">
        <v>738</v>
      </c>
      <c r="E249" s="106">
        <v>104902</v>
      </c>
      <c r="F249" s="106" t="s">
        <v>738</v>
      </c>
      <c r="G249" s="106" t="s">
        <v>270</v>
      </c>
      <c r="H249" s="106" t="s">
        <v>342</v>
      </c>
      <c r="I249" s="106" t="s">
        <v>736</v>
      </c>
      <c r="K249" s="106" t="s">
        <v>737</v>
      </c>
      <c r="L249" s="106" t="s">
        <v>738</v>
      </c>
      <c r="N249" s="106"/>
      <c r="P249" s="106">
        <v>0</v>
      </c>
      <c r="Q249" s="106"/>
      <c r="R249" s="111"/>
    </row>
    <row r="250" spans="1:18" ht="13" x14ac:dyDescent="0.3">
      <c r="A250" s="108" t="s">
        <v>735</v>
      </c>
      <c r="B250" s="108">
        <v>104906</v>
      </c>
      <c r="C250" s="108" t="s">
        <v>269</v>
      </c>
      <c r="D250" s="108" t="s">
        <v>735</v>
      </c>
      <c r="E250" s="108">
        <v>104906</v>
      </c>
      <c r="F250" s="108" t="s">
        <v>735</v>
      </c>
      <c r="G250" s="108" t="s">
        <v>270</v>
      </c>
      <c r="H250" s="108" t="s">
        <v>342</v>
      </c>
      <c r="I250" s="108" t="s">
        <v>736</v>
      </c>
      <c r="K250" s="108" t="s">
        <v>737</v>
      </c>
      <c r="L250" s="108" t="s">
        <v>738</v>
      </c>
      <c r="N250" s="108" t="s">
        <v>739</v>
      </c>
      <c r="P250" s="108">
        <v>0</v>
      </c>
      <c r="Q250" s="108"/>
      <c r="R250" s="114"/>
    </row>
    <row r="251" spans="1:18" s="110" customFormat="1" ht="13" x14ac:dyDescent="0.3">
      <c r="A251" s="110" t="s">
        <v>3690</v>
      </c>
      <c r="B251" s="106">
        <v>1081</v>
      </c>
      <c r="C251" s="106"/>
      <c r="D251" s="110" t="s">
        <v>3690</v>
      </c>
      <c r="E251" s="106">
        <v>1081</v>
      </c>
      <c r="F251" s="110" t="s">
        <v>3690</v>
      </c>
      <c r="G251" s="106" t="s">
        <v>270</v>
      </c>
      <c r="H251" s="106" t="s">
        <v>271</v>
      </c>
      <c r="I251" s="106" t="s">
        <v>3691</v>
      </c>
      <c r="K251" s="106"/>
      <c r="L251" s="106"/>
      <c r="N251" s="106"/>
      <c r="P251" s="106">
        <v>0</v>
      </c>
      <c r="Q251" s="106"/>
      <c r="R251" s="111"/>
    </row>
    <row r="252" spans="1:18" ht="13" x14ac:dyDescent="0.3">
      <c r="A252" s="108" t="s">
        <v>79</v>
      </c>
      <c r="B252" s="108">
        <v>124373</v>
      </c>
      <c r="C252" s="108" t="s">
        <v>269</v>
      </c>
      <c r="D252" s="108" t="s">
        <v>79</v>
      </c>
      <c r="E252" s="108">
        <v>124373</v>
      </c>
      <c r="F252" s="108" t="s">
        <v>79</v>
      </c>
      <c r="G252" s="108" t="s">
        <v>270</v>
      </c>
      <c r="H252" s="108" t="s">
        <v>328</v>
      </c>
      <c r="I252" s="108" t="s">
        <v>740</v>
      </c>
      <c r="J252" s="108" t="s">
        <v>741</v>
      </c>
      <c r="K252" s="108" t="s">
        <v>742</v>
      </c>
      <c r="L252" s="108" t="s">
        <v>743</v>
      </c>
      <c r="N252" s="108" t="s">
        <v>744</v>
      </c>
      <c r="P252" s="108">
        <v>1</v>
      </c>
      <c r="Q252" s="108"/>
      <c r="R252" s="114" t="s">
        <v>79</v>
      </c>
    </row>
    <row r="253" spans="1:18" s="110" customFormat="1" ht="13" x14ac:dyDescent="0.3">
      <c r="A253" s="110" t="s">
        <v>361</v>
      </c>
      <c r="B253" s="106">
        <v>146142</v>
      </c>
      <c r="C253" s="106" t="s">
        <v>269</v>
      </c>
      <c r="D253" s="110" t="s">
        <v>361</v>
      </c>
      <c r="E253" s="106">
        <v>146142</v>
      </c>
      <c r="F253" s="110" t="s">
        <v>361</v>
      </c>
      <c r="G253" s="106" t="s">
        <v>270</v>
      </c>
      <c r="H253" s="106" t="s">
        <v>361</v>
      </c>
      <c r="I253" s="106"/>
      <c r="J253" s="106"/>
      <c r="K253" s="106"/>
      <c r="L253" s="106"/>
      <c r="N253" s="106"/>
      <c r="P253" s="106">
        <v>0</v>
      </c>
      <c r="Q253" s="106"/>
      <c r="R253" s="111"/>
    </row>
    <row r="254" spans="1:18" s="110" customFormat="1" ht="13" x14ac:dyDescent="0.3">
      <c r="A254" s="106" t="s">
        <v>745</v>
      </c>
      <c r="B254" s="106">
        <v>149</v>
      </c>
      <c r="C254" s="106" t="s">
        <v>269</v>
      </c>
      <c r="D254" s="106" t="s">
        <v>745</v>
      </c>
      <c r="E254" s="106">
        <v>149</v>
      </c>
      <c r="F254" s="106" t="s">
        <v>745</v>
      </c>
      <c r="G254" s="106" t="s">
        <v>270</v>
      </c>
      <c r="H254" s="106" t="s">
        <v>280</v>
      </c>
      <c r="I254" s="106" t="s">
        <v>300</v>
      </c>
      <c r="J254" s="106" t="s">
        <v>697</v>
      </c>
      <c r="K254" s="106" t="s">
        <v>745</v>
      </c>
      <c r="L254" s="106"/>
      <c r="N254" s="106"/>
      <c r="P254" s="106">
        <v>0</v>
      </c>
      <c r="Q254" s="106"/>
      <c r="R254" s="111"/>
    </row>
    <row r="255" spans="1:18" ht="13" x14ac:dyDescent="0.3">
      <c r="A255" s="108" t="s">
        <v>8</v>
      </c>
      <c r="B255" s="108">
        <v>138878</v>
      </c>
      <c r="C255" s="108" t="s">
        <v>269</v>
      </c>
      <c r="D255" s="108" t="s">
        <v>8</v>
      </c>
      <c r="E255" s="108">
        <v>138878</v>
      </c>
      <c r="F255" s="108" t="s">
        <v>8</v>
      </c>
      <c r="G255" s="108" t="s">
        <v>270</v>
      </c>
      <c r="H255" s="108" t="s">
        <v>280</v>
      </c>
      <c r="I255" s="108" t="s">
        <v>300</v>
      </c>
      <c r="J255" s="108" t="s">
        <v>697</v>
      </c>
      <c r="K255" s="108" t="s">
        <v>745</v>
      </c>
      <c r="L255" s="108" t="s">
        <v>746</v>
      </c>
      <c r="N255" s="108" t="s">
        <v>747</v>
      </c>
      <c r="P255" s="108">
        <v>1</v>
      </c>
      <c r="Q255" s="108"/>
      <c r="R255" s="114" t="s">
        <v>8</v>
      </c>
    </row>
    <row r="256" spans="1:18" s="110" customFormat="1" ht="13" x14ac:dyDescent="0.3">
      <c r="A256" s="110" t="s">
        <v>3692</v>
      </c>
      <c r="B256" s="106">
        <v>127153</v>
      </c>
      <c r="C256" s="106" t="s">
        <v>269</v>
      </c>
      <c r="D256" s="110" t="s">
        <v>3692</v>
      </c>
      <c r="E256" s="112">
        <v>127153</v>
      </c>
      <c r="F256" s="110" t="s">
        <v>3692</v>
      </c>
      <c r="G256" s="106" t="s">
        <v>270</v>
      </c>
      <c r="H256" s="106" t="s">
        <v>342</v>
      </c>
      <c r="I256" s="106" t="s">
        <v>341</v>
      </c>
      <c r="J256" s="106" t="s">
        <v>3693</v>
      </c>
      <c r="K256" s="106" t="s">
        <v>3694</v>
      </c>
      <c r="L256" s="106" t="s">
        <v>3695</v>
      </c>
      <c r="N256" s="106" t="s">
        <v>3696</v>
      </c>
      <c r="P256" s="106">
        <v>0</v>
      </c>
      <c r="Q256" s="106"/>
      <c r="R256" s="111"/>
    </row>
    <row r="257" spans="1:18" s="110" customFormat="1" ht="13" x14ac:dyDescent="0.3">
      <c r="A257" s="110" t="s">
        <v>3697</v>
      </c>
      <c r="B257" s="106">
        <v>110839</v>
      </c>
      <c r="C257" s="106" t="s">
        <v>269</v>
      </c>
      <c r="D257" s="110" t="s">
        <v>3697</v>
      </c>
      <c r="E257" s="106">
        <v>110839</v>
      </c>
      <c r="F257" s="110" t="s">
        <v>3697</v>
      </c>
      <c r="G257" s="106" t="s">
        <v>270</v>
      </c>
      <c r="H257" s="106" t="s">
        <v>361</v>
      </c>
      <c r="I257" s="106" t="s">
        <v>362</v>
      </c>
      <c r="J257" s="106" t="s">
        <v>1128</v>
      </c>
      <c r="K257" s="106" t="s">
        <v>3698</v>
      </c>
      <c r="L257" s="106" t="s">
        <v>3697</v>
      </c>
      <c r="N257" s="106"/>
      <c r="P257" s="106">
        <v>0</v>
      </c>
      <c r="Q257" s="106"/>
      <c r="R257" s="111"/>
    </row>
    <row r="258" spans="1:18" s="110" customFormat="1" ht="13" x14ac:dyDescent="0.3">
      <c r="A258" s="110" t="s">
        <v>3698</v>
      </c>
      <c r="B258" s="106">
        <v>110731</v>
      </c>
      <c r="C258" s="106" t="s">
        <v>269</v>
      </c>
      <c r="D258" s="110" t="s">
        <v>3698</v>
      </c>
      <c r="E258" s="106">
        <v>110731</v>
      </c>
      <c r="F258" s="110" t="s">
        <v>3698</v>
      </c>
      <c r="G258" s="106" t="s">
        <v>270</v>
      </c>
      <c r="H258" s="106" t="s">
        <v>361</v>
      </c>
      <c r="I258" s="106" t="s">
        <v>362</v>
      </c>
      <c r="J258" s="106" t="s">
        <v>1128</v>
      </c>
      <c r="K258" s="106" t="s">
        <v>3698</v>
      </c>
      <c r="L258" s="106"/>
      <c r="N258" s="106"/>
      <c r="P258" s="106">
        <v>0</v>
      </c>
      <c r="Q258" s="106"/>
      <c r="R258" s="111"/>
    </row>
    <row r="259" spans="1:18" s="110" customFormat="1" ht="13" x14ac:dyDescent="0.3">
      <c r="A259" s="106" t="s">
        <v>749</v>
      </c>
      <c r="B259" s="106">
        <v>129483</v>
      </c>
      <c r="C259" s="106" t="s">
        <v>269</v>
      </c>
      <c r="D259" s="106" t="s">
        <v>749</v>
      </c>
      <c r="E259" s="106">
        <v>129483</v>
      </c>
      <c r="F259" s="106" t="s">
        <v>749</v>
      </c>
      <c r="G259" s="106" t="s">
        <v>270</v>
      </c>
      <c r="H259" s="106" t="s">
        <v>290</v>
      </c>
      <c r="I259" s="106" t="s">
        <v>291</v>
      </c>
      <c r="J259" s="106" t="s">
        <v>351</v>
      </c>
      <c r="K259" s="106" t="s">
        <v>498</v>
      </c>
      <c r="L259" s="106" t="s">
        <v>749</v>
      </c>
      <c r="N259" s="106"/>
      <c r="P259" s="106">
        <v>0</v>
      </c>
      <c r="Q259" s="106"/>
      <c r="R259" s="111"/>
    </row>
    <row r="260" spans="1:18" ht="13" x14ac:dyDescent="0.3">
      <c r="A260" s="108" t="s">
        <v>748</v>
      </c>
      <c r="B260" s="108">
        <v>130735</v>
      </c>
      <c r="C260" s="108" t="s">
        <v>269</v>
      </c>
      <c r="D260" s="108" t="s">
        <v>748</v>
      </c>
      <c r="E260" s="108">
        <v>130735</v>
      </c>
      <c r="F260" s="108" t="s">
        <v>748</v>
      </c>
      <c r="G260" s="108" t="s">
        <v>270</v>
      </c>
      <c r="H260" s="108" t="s">
        <v>290</v>
      </c>
      <c r="I260" s="108" t="s">
        <v>291</v>
      </c>
      <c r="J260" s="108" t="s">
        <v>351</v>
      </c>
      <c r="K260" s="108" t="s">
        <v>498</v>
      </c>
      <c r="L260" s="108" t="s">
        <v>749</v>
      </c>
      <c r="N260" s="108" t="s">
        <v>482</v>
      </c>
      <c r="P260" s="108">
        <v>0</v>
      </c>
      <c r="Q260" s="108"/>
      <c r="R260" s="114"/>
    </row>
    <row r="261" spans="1:18" s="110" customFormat="1" ht="13" x14ac:dyDescent="0.3">
      <c r="A261" s="110" t="s">
        <v>754</v>
      </c>
      <c r="B261" s="110">
        <v>137718</v>
      </c>
      <c r="C261" s="106" t="s">
        <v>269</v>
      </c>
      <c r="D261" s="110" t="s">
        <v>754</v>
      </c>
      <c r="E261" s="110">
        <v>137718</v>
      </c>
      <c r="F261" s="110" t="s">
        <v>754</v>
      </c>
      <c r="G261" s="106" t="s">
        <v>270</v>
      </c>
      <c r="H261" s="106" t="s">
        <v>280</v>
      </c>
      <c r="I261" s="106" t="s">
        <v>300</v>
      </c>
      <c r="J261" s="106" t="s">
        <v>323</v>
      </c>
      <c r="K261" s="106" t="s">
        <v>753</v>
      </c>
      <c r="L261" s="106" t="s">
        <v>754</v>
      </c>
      <c r="N261" s="106"/>
      <c r="P261" s="106">
        <v>0</v>
      </c>
      <c r="Q261" s="106"/>
      <c r="R261" s="111"/>
    </row>
    <row r="262" spans="1:18" ht="13" x14ac:dyDescent="0.3">
      <c r="A262" s="108" t="s">
        <v>752</v>
      </c>
      <c r="B262" s="108">
        <v>138952</v>
      </c>
      <c r="C262" s="108" t="s">
        <v>269</v>
      </c>
      <c r="D262" s="108" t="s">
        <v>752</v>
      </c>
      <c r="E262" s="108">
        <v>138952</v>
      </c>
      <c r="F262" s="108" t="s">
        <v>752</v>
      </c>
      <c r="G262" s="108" t="s">
        <v>270</v>
      </c>
      <c r="H262" s="108" t="s">
        <v>280</v>
      </c>
      <c r="I262" s="108" t="s">
        <v>300</v>
      </c>
      <c r="J262" s="108" t="s">
        <v>323</v>
      </c>
      <c r="K262" s="108" t="s">
        <v>753</v>
      </c>
      <c r="L262" s="108" t="s">
        <v>754</v>
      </c>
      <c r="N262" s="108" t="s">
        <v>755</v>
      </c>
      <c r="P262" s="108">
        <v>0</v>
      </c>
      <c r="Q262" s="108"/>
      <c r="R262" s="114"/>
    </row>
    <row r="263" spans="1:18" s="110" customFormat="1" ht="13" x14ac:dyDescent="0.3">
      <c r="A263" s="110" t="s">
        <v>1710</v>
      </c>
      <c r="B263" s="106">
        <v>559</v>
      </c>
      <c r="C263" s="106" t="s">
        <v>269</v>
      </c>
      <c r="D263" s="110" t="s">
        <v>1710</v>
      </c>
      <c r="E263" s="106">
        <v>559</v>
      </c>
      <c r="F263" s="110" t="s">
        <v>1710</v>
      </c>
      <c r="G263" s="106" t="s">
        <v>270</v>
      </c>
      <c r="H263" s="106" t="s">
        <v>1709</v>
      </c>
      <c r="I263" s="106" t="s">
        <v>1710</v>
      </c>
      <c r="J263" s="106"/>
      <c r="K263" s="106"/>
      <c r="L263" s="106"/>
      <c r="N263" s="106"/>
      <c r="P263" s="106">
        <v>0</v>
      </c>
      <c r="Q263" s="106"/>
      <c r="R263" s="111"/>
    </row>
    <row r="264" spans="1:18" s="110" customFormat="1" ht="13" x14ac:dyDescent="0.3">
      <c r="A264" s="110" t="s">
        <v>758</v>
      </c>
      <c r="B264" s="106">
        <v>135513</v>
      </c>
      <c r="C264" s="106" t="s">
        <v>269</v>
      </c>
      <c r="D264" s="110" t="s">
        <v>758</v>
      </c>
      <c r="E264" s="106">
        <v>135513</v>
      </c>
      <c r="F264" s="110" t="s">
        <v>758</v>
      </c>
      <c r="G264" s="106" t="s">
        <v>270</v>
      </c>
      <c r="H264" s="106" t="s">
        <v>271</v>
      </c>
      <c r="I264" s="106" t="s">
        <v>666</v>
      </c>
      <c r="J264" s="106" t="s">
        <v>757</v>
      </c>
      <c r="K264" s="106" t="s">
        <v>758</v>
      </c>
      <c r="L264" s="106"/>
      <c r="N264" s="106"/>
      <c r="P264" s="106">
        <v>0</v>
      </c>
      <c r="Q264" s="106"/>
      <c r="R264" s="111"/>
    </row>
    <row r="265" spans="1:18" ht="13" x14ac:dyDescent="0.3">
      <c r="A265" s="108" t="s">
        <v>756</v>
      </c>
      <c r="B265" s="108">
        <v>135566</v>
      </c>
      <c r="C265" s="108" t="s">
        <v>269</v>
      </c>
      <c r="D265" s="108" t="s">
        <v>756</v>
      </c>
      <c r="E265" s="108">
        <v>135566</v>
      </c>
      <c r="F265" s="108" t="s">
        <v>756</v>
      </c>
      <c r="G265" s="108" t="s">
        <v>270</v>
      </c>
      <c r="H265" s="108" t="s">
        <v>271</v>
      </c>
      <c r="I265" s="108" t="s">
        <v>666</v>
      </c>
      <c r="J265" s="108" t="s">
        <v>757</v>
      </c>
      <c r="K265" s="108" t="s">
        <v>758</v>
      </c>
      <c r="L265" s="108" t="s">
        <v>756</v>
      </c>
      <c r="P265" s="108">
        <v>0</v>
      </c>
      <c r="Q265" s="108"/>
      <c r="R265" s="114"/>
    </row>
    <row r="266" spans="1:18" ht="13" x14ac:dyDescent="0.3">
      <c r="A266" s="108" t="s">
        <v>759</v>
      </c>
      <c r="B266" s="108">
        <v>107072</v>
      </c>
      <c r="C266" s="108" t="s">
        <v>269</v>
      </c>
      <c r="D266" s="108" t="s">
        <v>759</v>
      </c>
      <c r="E266" s="108">
        <v>107072</v>
      </c>
      <c r="F266" s="108" t="s">
        <v>759</v>
      </c>
      <c r="G266" s="108" t="s">
        <v>270</v>
      </c>
      <c r="H266" s="108" t="s">
        <v>271</v>
      </c>
      <c r="I266" s="108" t="s">
        <v>272</v>
      </c>
      <c r="J266" s="108" t="s">
        <v>463</v>
      </c>
      <c r="K266" s="108" t="s">
        <v>760</v>
      </c>
      <c r="L266" s="108" t="s">
        <v>759</v>
      </c>
      <c r="P266" s="108">
        <v>0</v>
      </c>
      <c r="Q266" s="108"/>
      <c r="R266" s="114"/>
    </row>
    <row r="267" spans="1:18" ht="13" x14ac:dyDescent="0.3">
      <c r="A267" s="108" t="s">
        <v>80</v>
      </c>
      <c r="B267" s="108">
        <v>107729</v>
      </c>
      <c r="C267" s="108" t="s">
        <v>269</v>
      </c>
      <c r="D267" s="108" t="s">
        <v>80</v>
      </c>
      <c r="E267" s="108">
        <v>107729</v>
      </c>
      <c r="F267" s="108" t="s">
        <v>80</v>
      </c>
      <c r="G267" s="108" t="s">
        <v>270</v>
      </c>
      <c r="H267" s="108" t="s">
        <v>271</v>
      </c>
      <c r="I267" s="108" t="s">
        <v>272</v>
      </c>
      <c r="J267" s="108" t="s">
        <v>463</v>
      </c>
      <c r="K267" s="108" t="s">
        <v>760</v>
      </c>
      <c r="L267" s="108" t="s">
        <v>759</v>
      </c>
      <c r="N267" s="108" t="s">
        <v>761</v>
      </c>
      <c r="P267" s="108">
        <v>1</v>
      </c>
      <c r="Q267" s="108"/>
      <c r="R267" s="114" t="s">
        <v>80</v>
      </c>
    </row>
    <row r="268" spans="1:18" ht="13" x14ac:dyDescent="0.3">
      <c r="A268" s="108" t="s">
        <v>2307</v>
      </c>
      <c r="B268" s="108">
        <v>107731</v>
      </c>
      <c r="C268" s="108" t="s">
        <v>269</v>
      </c>
      <c r="D268" s="108" t="s">
        <v>2307</v>
      </c>
      <c r="E268" s="108">
        <v>238027</v>
      </c>
      <c r="F268" s="108" t="s">
        <v>2308</v>
      </c>
      <c r="G268" s="108" t="s">
        <v>270</v>
      </c>
      <c r="H268" s="108" t="s">
        <v>271</v>
      </c>
      <c r="I268" s="108" t="s">
        <v>272</v>
      </c>
      <c r="J268" s="108" t="s">
        <v>463</v>
      </c>
      <c r="K268" s="108" t="s">
        <v>760</v>
      </c>
      <c r="L268" s="108" t="s">
        <v>759</v>
      </c>
      <c r="N268" s="108" t="s">
        <v>2309</v>
      </c>
      <c r="P268" s="108">
        <v>0</v>
      </c>
      <c r="Q268" s="108"/>
      <c r="R268" s="114"/>
    </row>
    <row r="269" spans="1:18" ht="13" x14ac:dyDescent="0.3">
      <c r="A269" s="108" t="s">
        <v>760</v>
      </c>
      <c r="B269" s="108">
        <v>106800</v>
      </c>
      <c r="C269" s="108" t="s">
        <v>269</v>
      </c>
      <c r="D269" s="108" t="s">
        <v>760</v>
      </c>
      <c r="E269" s="108">
        <v>106800</v>
      </c>
      <c r="F269" s="108" t="s">
        <v>760</v>
      </c>
      <c r="G269" s="108" t="s">
        <v>270</v>
      </c>
      <c r="H269" s="108" t="s">
        <v>271</v>
      </c>
      <c r="I269" s="108" t="s">
        <v>272</v>
      </c>
      <c r="J269" s="108" t="s">
        <v>463</v>
      </c>
      <c r="K269" s="108" t="s">
        <v>760</v>
      </c>
      <c r="P269" s="108">
        <v>0</v>
      </c>
      <c r="Q269" s="108"/>
      <c r="R269" s="114"/>
    </row>
    <row r="270" spans="1:18" s="110" customFormat="1" ht="13" x14ac:dyDescent="0.3">
      <c r="A270" s="110" t="s">
        <v>3699</v>
      </c>
      <c r="B270" s="110">
        <v>125930</v>
      </c>
      <c r="C270" s="106" t="s">
        <v>269</v>
      </c>
      <c r="D270" s="110" t="s">
        <v>3699</v>
      </c>
      <c r="E270" s="110">
        <v>125930</v>
      </c>
      <c r="F270" s="110" t="s">
        <v>3699</v>
      </c>
      <c r="G270" s="106" t="s">
        <v>270</v>
      </c>
      <c r="H270" s="106" t="s">
        <v>342</v>
      </c>
      <c r="I270" s="106" t="s">
        <v>341</v>
      </c>
      <c r="J270" s="106" t="s">
        <v>391</v>
      </c>
      <c r="K270" s="106" t="s">
        <v>3700</v>
      </c>
      <c r="L270" s="110" t="s">
        <v>3699</v>
      </c>
      <c r="P270" s="106">
        <v>0</v>
      </c>
      <c r="Q270" s="106"/>
      <c r="R270" s="111"/>
    </row>
    <row r="271" spans="1:18" ht="13" x14ac:dyDescent="0.3">
      <c r="A271" s="108" t="s">
        <v>762</v>
      </c>
      <c r="B271" s="108">
        <v>141753</v>
      </c>
      <c r="C271" s="108" t="s">
        <v>269</v>
      </c>
      <c r="D271" s="108" t="s">
        <v>762</v>
      </c>
      <c r="E271" s="108">
        <v>141753</v>
      </c>
      <c r="F271" s="108" t="s">
        <v>762</v>
      </c>
      <c r="G271" s="108" t="s">
        <v>270</v>
      </c>
      <c r="H271" s="108" t="s">
        <v>280</v>
      </c>
      <c r="I271" s="108" t="s">
        <v>300</v>
      </c>
      <c r="J271" s="108" t="s">
        <v>763</v>
      </c>
      <c r="K271" s="108" t="s">
        <v>764</v>
      </c>
      <c r="L271" s="108" t="s">
        <v>765</v>
      </c>
      <c r="N271" s="108" t="s">
        <v>766</v>
      </c>
      <c r="P271" s="108">
        <v>0</v>
      </c>
      <c r="Q271" s="108"/>
      <c r="R271" s="114"/>
    </row>
    <row r="272" spans="1:18" ht="13" x14ac:dyDescent="0.3">
      <c r="A272" s="108" t="s">
        <v>767</v>
      </c>
      <c r="B272" s="108">
        <v>134581</v>
      </c>
      <c r="C272" s="108" t="s">
        <v>269</v>
      </c>
      <c r="D272" s="108" t="s">
        <v>767</v>
      </c>
      <c r="E272" s="108">
        <v>134581</v>
      </c>
      <c r="F272" s="108" t="s">
        <v>767</v>
      </c>
      <c r="G272" s="108" t="s">
        <v>270</v>
      </c>
      <c r="H272" s="108" t="s">
        <v>271</v>
      </c>
      <c r="I272" s="108" t="s">
        <v>311</v>
      </c>
      <c r="J272" s="108" t="s">
        <v>312</v>
      </c>
      <c r="K272" s="108" t="s">
        <v>768</v>
      </c>
      <c r="L272" s="108" t="s">
        <v>767</v>
      </c>
      <c r="P272" s="108">
        <v>0</v>
      </c>
      <c r="Q272" s="108"/>
      <c r="R272" s="114"/>
    </row>
    <row r="273" spans="1:18" ht="13" x14ac:dyDescent="0.3">
      <c r="A273" s="108" t="s">
        <v>769</v>
      </c>
      <c r="B273" s="108">
        <v>134643</v>
      </c>
      <c r="C273" s="108" t="s">
        <v>269</v>
      </c>
      <c r="D273" s="108" t="s">
        <v>769</v>
      </c>
      <c r="E273" s="108">
        <v>134643</v>
      </c>
      <c r="F273" s="108" t="s">
        <v>769</v>
      </c>
      <c r="G273" s="108" t="s">
        <v>270</v>
      </c>
      <c r="H273" s="108" t="s">
        <v>271</v>
      </c>
      <c r="I273" s="108" t="s">
        <v>311</v>
      </c>
      <c r="J273" s="108" t="s">
        <v>312</v>
      </c>
      <c r="K273" s="108" t="s">
        <v>768</v>
      </c>
      <c r="L273" s="108" t="s">
        <v>767</v>
      </c>
      <c r="N273" s="108" t="s">
        <v>770</v>
      </c>
      <c r="P273" s="108">
        <v>0</v>
      </c>
      <c r="Q273" s="108"/>
      <c r="R273" s="114"/>
    </row>
    <row r="274" spans="1:18" s="110" customFormat="1" ht="13" x14ac:dyDescent="0.3">
      <c r="A274" s="106" t="s">
        <v>3392</v>
      </c>
      <c r="B274" s="106">
        <v>110851</v>
      </c>
      <c r="C274" s="106" t="s">
        <v>269</v>
      </c>
      <c r="D274" s="106" t="s">
        <v>3392</v>
      </c>
      <c r="E274" s="106">
        <v>110851</v>
      </c>
      <c r="F274" s="106" t="s">
        <v>3392</v>
      </c>
      <c r="G274" s="106" t="s">
        <v>270</v>
      </c>
      <c r="H274" s="106" t="s">
        <v>361</v>
      </c>
      <c r="I274" s="106" t="s">
        <v>362</v>
      </c>
      <c r="J274" s="106" t="s">
        <v>1128</v>
      </c>
      <c r="K274" s="106" t="s">
        <v>3394</v>
      </c>
      <c r="L274" s="106" t="s">
        <v>3392</v>
      </c>
      <c r="N274" s="106"/>
      <c r="P274" s="106">
        <v>0</v>
      </c>
      <c r="Q274" s="106"/>
      <c r="R274" s="111"/>
    </row>
    <row r="275" spans="1:18" s="110" customFormat="1" ht="13" x14ac:dyDescent="0.3">
      <c r="A275" s="106" t="s">
        <v>3701</v>
      </c>
      <c r="B275" s="110">
        <v>111193</v>
      </c>
      <c r="C275" s="106" t="s">
        <v>269</v>
      </c>
      <c r="D275" s="110" t="s">
        <v>3701</v>
      </c>
      <c r="E275" s="110">
        <v>111193</v>
      </c>
      <c r="F275" s="110" t="s">
        <v>3701</v>
      </c>
      <c r="G275" s="106" t="s">
        <v>270</v>
      </c>
      <c r="H275" s="106" t="s">
        <v>361</v>
      </c>
      <c r="I275" s="106" t="s">
        <v>362</v>
      </c>
      <c r="J275" s="106" t="s">
        <v>1128</v>
      </c>
      <c r="K275" s="106" t="s">
        <v>3394</v>
      </c>
      <c r="L275" s="106" t="s">
        <v>3392</v>
      </c>
      <c r="N275" s="106" t="s">
        <v>3702</v>
      </c>
      <c r="P275" s="106">
        <v>0</v>
      </c>
      <c r="Q275" s="106"/>
      <c r="R275" s="111"/>
    </row>
    <row r="276" spans="1:18" s="110" customFormat="1" ht="13" x14ac:dyDescent="0.3">
      <c r="A276" s="106" t="s">
        <v>3393</v>
      </c>
      <c r="B276" s="106">
        <v>111196</v>
      </c>
      <c r="C276" s="106" t="s">
        <v>269</v>
      </c>
      <c r="D276" s="106" t="s">
        <v>3393</v>
      </c>
      <c r="E276" s="106">
        <v>111196</v>
      </c>
      <c r="F276" s="106" t="s">
        <v>3393</v>
      </c>
      <c r="G276" s="106" t="s">
        <v>270</v>
      </c>
      <c r="H276" s="106" t="s">
        <v>361</v>
      </c>
      <c r="I276" s="106" t="s">
        <v>362</v>
      </c>
      <c r="J276" s="106" t="s">
        <v>1128</v>
      </c>
      <c r="K276" s="106" t="s">
        <v>3394</v>
      </c>
      <c r="L276" s="106" t="s">
        <v>3392</v>
      </c>
      <c r="N276" s="106" t="s">
        <v>3395</v>
      </c>
      <c r="P276" s="106">
        <v>0</v>
      </c>
      <c r="Q276" s="106"/>
      <c r="R276" s="111"/>
    </row>
    <row r="277" spans="1:18" s="110" customFormat="1" ht="13" x14ac:dyDescent="0.3">
      <c r="A277" s="106" t="s">
        <v>3394</v>
      </c>
      <c r="B277" s="110">
        <v>110733</v>
      </c>
      <c r="C277" s="106" t="s">
        <v>269</v>
      </c>
      <c r="D277" s="106" t="s">
        <v>3394</v>
      </c>
      <c r="E277" s="110">
        <v>110733</v>
      </c>
      <c r="F277" s="106" t="s">
        <v>3394</v>
      </c>
      <c r="G277" s="106" t="s">
        <v>270</v>
      </c>
      <c r="H277" s="106" t="s">
        <v>361</v>
      </c>
      <c r="I277" s="106" t="s">
        <v>362</v>
      </c>
      <c r="J277" s="106" t="s">
        <v>1128</v>
      </c>
      <c r="K277" s="106" t="s">
        <v>3394</v>
      </c>
      <c r="L277" s="106"/>
      <c r="N277" s="106"/>
      <c r="P277" s="106">
        <v>0</v>
      </c>
      <c r="Q277" s="106"/>
      <c r="R277" s="111"/>
    </row>
    <row r="278" spans="1:18" s="110" customFormat="1" ht="13" x14ac:dyDescent="0.3">
      <c r="A278" s="106" t="s">
        <v>3703</v>
      </c>
      <c r="B278" s="110">
        <v>117402</v>
      </c>
      <c r="C278" s="106" t="s">
        <v>269</v>
      </c>
      <c r="D278" s="106" t="s">
        <v>3703</v>
      </c>
      <c r="E278" s="110">
        <v>117402</v>
      </c>
      <c r="F278" s="106" t="s">
        <v>3703</v>
      </c>
      <c r="G278" s="106" t="s">
        <v>270</v>
      </c>
      <c r="H278" s="106" t="s">
        <v>339</v>
      </c>
      <c r="I278" s="106" t="s">
        <v>494</v>
      </c>
      <c r="J278" s="106" t="s">
        <v>772</v>
      </c>
      <c r="K278" s="106" t="s">
        <v>2138</v>
      </c>
      <c r="L278" s="106" t="s">
        <v>3704</v>
      </c>
      <c r="N278" s="106" t="s">
        <v>3705</v>
      </c>
      <c r="P278" s="106">
        <v>0</v>
      </c>
      <c r="Q278" s="106"/>
      <c r="R278" s="111"/>
    </row>
    <row r="279" spans="1:18" ht="13" x14ac:dyDescent="0.3">
      <c r="A279" s="108" t="s">
        <v>771</v>
      </c>
      <c r="B279" s="108">
        <v>1606</v>
      </c>
      <c r="C279" s="108" t="s">
        <v>269</v>
      </c>
      <c r="D279" s="108" t="s">
        <v>771</v>
      </c>
      <c r="E279" s="108">
        <v>1606</v>
      </c>
      <c r="F279" s="108" t="s">
        <v>771</v>
      </c>
      <c r="G279" s="108" t="s">
        <v>270</v>
      </c>
      <c r="H279" s="108" t="s">
        <v>339</v>
      </c>
      <c r="I279" s="108" t="s">
        <v>494</v>
      </c>
      <c r="J279" s="108" t="s">
        <v>772</v>
      </c>
      <c r="K279" s="108" t="s">
        <v>771</v>
      </c>
      <c r="P279" s="108">
        <v>0</v>
      </c>
      <c r="Q279" s="108"/>
      <c r="R279" s="114"/>
    </row>
    <row r="280" spans="1:18" s="110" customFormat="1" ht="13" x14ac:dyDescent="0.3">
      <c r="A280" s="110" t="s">
        <v>2138</v>
      </c>
      <c r="B280" s="110">
        <v>1607</v>
      </c>
      <c r="C280" s="106" t="s">
        <v>269</v>
      </c>
      <c r="D280" s="110" t="s">
        <v>2138</v>
      </c>
      <c r="E280" s="110">
        <v>1607</v>
      </c>
      <c r="F280" s="110" t="s">
        <v>2138</v>
      </c>
      <c r="G280" s="106" t="s">
        <v>270</v>
      </c>
      <c r="H280" s="106" t="s">
        <v>339</v>
      </c>
      <c r="I280" s="106" t="s">
        <v>494</v>
      </c>
      <c r="J280" s="106" t="s">
        <v>772</v>
      </c>
      <c r="K280" s="106" t="s">
        <v>2138</v>
      </c>
      <c r="P280" s="106">
        <v>0</v>
      </c>
      <c r="Q280" s="106"/>
      <c r="R280" s="111"/>
    </row>
    <row r="281" spans="1:18" ht="13" x14ac:dyDescent="0.3">
      <c r="A281" s="108" t="s">
        <v>773</v>
      </c>
      <c r="B281" s="108">
        <v>110542</v>
      </c>
      <c r="C281" s="108" t="s">
        <v>269</v>
      </c>
      <c r="D281" s="108" t="s">
        <v>773</v>
      </c>
      <c r="E281" s="108">
        <v>110542</v>
      </c>
      <c r="F281" s="108" t="s">
        <v>773</v>
      </c>
      <c r="G281" s="108" t="s">
        <v>270</v>
      </c>
      <c r="H281" s="108" t="s">
        <v>271</v>
      </c>
      <c r="I281" s="108" t="s">
        <v>272</v>
      </c>
      <c r="J281" s="108" t="s">
        <v>705</v>
      </c>
      <c r="K281" s="108" t="s">
        <v>774</v>
      </c>
      <c r="L281" s="108" t="s">
        <v>775</v>
      </c>
      <c r="N281" s="108" t="s">
        <v>683</v>
      </c>
      <c r="P281" s="108">
        <v>0</v>
      </c>
      <c r="Q281" s="108"/>
      <c r="R281" s="114"/>
    </row>
    <row r="282" spans="1:18" ht="13" x14ac:dyDescent="0.3">
      <c r="A282" s="108" t="s">
        <v>776</v>
      </c>
      <c r="B282" s="108">
        <v>110543</v>
      </c>
      <c r="C282" s="108" t="s">
        <v>269</v>
      </c>
      <c r="D282" s="108" t="s">
        <v>776</v>
      </c>
      <c r="E282" s="108">
        <v>110543</v>
      </c>
      <c r="F282" s="108" t="s">
        <v>776</v>
      </c>
      <c r="G282" s="108" t="s">
        <v>270</v>
      </c>
      <c r="H282" s="108" t="s">
        <v>271</v>
      </c>
      <c r="I282" s="108" t="s">
        <v>272</v>
      </c>
      <c r="J282" s="108" t="s">
        <v>705</v>
      </c>
      <c r="K282" s="108" t="s">
        <v>774</v>
      </c>
      <c r="L282" s="108" t="s">
        <v>775</v>
      </c>
      <c r="N282" s="108" t="s">
        <v>777</v>
      </c>
      <c r="P282" s="108">
        <v>0</v>
      </c>
      <c r="Q282" s="108"/>
      <c r="R282" s="114"/>
    </row>
    <row r="283" spans="1:18" ht="13" x14ac:dyDescent="0.3">
      <c r="A283" s="108" t="s">
        <v>778</v>
      </c>
      <c r="B283" s="108">
        <v>107276</v>
      </c>
      <c r="C283" s="108" t="s">
        <v>269</v>
      </c>
      <c r="D283" s="108" t="s">
        <v>778</v>
      </c>
      <c r="E283" s="108">
        <v>107276</v>
      </c>
      <c r="F283" s="108" t="s">
        <v>778</v>
      </c>
      <c r="G283" s="108" t="s">
        <v>270</v>
      </c>
      <c r="H283" s="108" t="s">
        <v>271</v>
      </c>
      <c r="I283" s="108" t="s">
        <v>272</v>
      </c>
      <c r="J283" s="108" t="s">
        <v>463</v>
      </c>
      <c r="K283" s="108" t="s">
        <v>779</v>
      </c>
      <c r="L283" s="108" t="s">
        <v>780</v>
      </c>
      <c r="N283" s="108" t="s">
        <v>781</v>
      </c>
      <c r="P283" s="108">
        <v>0</v>
      </c>
      <c r="Q283" s="108"/>
      <c r="R283" s="114"/>
    </row>
    <row r="284" spans="1:18" ht="13" x14ac:dyDescent="0.3">
      <c r="A284" s="108" t="s">
        <v>782</v>
      </c>
      <c r="B284" s="108">
        <v>135789</v>
      </c>
      <c r="C284" s="108" t="s">
        <v>269</v>
      </c>
      <c r="D284" s="108" t="s">
        <v>782</v>
      </c>
      <c r="E284" s="108">
        <v>135789</v>
      </c>
      <c r="F284" s="108" t="s">
        <v>782</v>
      </c>
      <c r="G284" s="108" t="s">
        <v>270</v>
      </c>
      <c r="H284" s="108" t="s">
        <v>271</v>
      </c>
      <c r="I284" s="108" t="s">
        <v>666</v>
      </c>
      <c r="J284" s="108" t="s">
        <v>757</v>
      </c>
      <c r="K284" s="108" t="s">
        <v>783</v>
      </c>
      <c r="L284" s="108" t="s">
        <v>784</v>
      </c>
      <c r="N284" s="108" t="s">
        <v>785</v>
      </c>
      <c r="P284" s="108">
        <v>0</v>
      </c>
      <c r="Q284" s="108"/>
      <c r="R284" s="114"/>
    </row>
    <row r="285" spans="1:18" ht="13" x14ac:dyDescent="0.3">
      <c r="A285" s="108" t="s">
        <v>786</v>
      </c>
      <c r="B285" s="108">
        <v>129211</v>
      </c>
      <c r="C285" s="108" t="s">
        <v>269</v>
      </c>
      <c r="D285" s="108" t="s">
        <v>786</v>
      </c>
      <c r="E285" s="108">
        <v>129211</v>
      </c>
      <c r="F285" s="108" t="s">
        <v>786</v>
      </c>
      <c r="G285" s="108" t="s">
        <v>270</v>
      </c>
      <c r="H285" s="108" t="s">
        <v>290</v>
      </c>
      <c r="I285" s="108" t="s">
        <v>291</v>
      </c>
      <c r="K285" s="108" t="s">
        <v>674</v>
      </c>
      <c r="L285" s="108" t="s">
        <v>786</v>
      </c>
      <c r="P285" s="108">
        <v>0</v>
      </c>
      <c r="Q285" s="108"/>
      <c r="R285" s="114"/>
    </row>
    <row r="286" spans="1:18" ht="13" x14ac:dyDescent="0.3">
      <c r="A286" s="108" t="s">
        <v>787</v>
      </c>
      <c r="B286" s="108">
        <v>129876</v>
      </c>
      <c r="C286" s="108" t="s">
        <v>269</v>
      </c>
      <c r="D286" s="108" t="s">
        <v>787</v>
      </c>
      <c r="E286" s="108">
        <v>129876</v>
      </c>
      <c r="F286" s="108" t="s">
        <v>787</v>
      </c>
      <c r="G286" s="108" t="s">
        <v>270</v>
      </c>
      <c r="H286" s="108" t="s">
        <v>290</v>
      </c>
      <c r="I286" s="108" t="s">
        <v>291</v>
      </c>
      <c r="K286" s="108" t="s">
        <v>674</v>
      </c>
      <c r="L286" s="108" t="s">
        <v>786</v>
      </c>
      <c r="N286" s="108" t="s">
        <v>788</v>
      </c>
      <c r="P286" s="108">
        <v>0</v>
      </c>
      <c r="Q286" s="108"/>
      <c r="R286" s="114"/>
    </row>
    <row r="287" spans="1:18" ht="13" x14ac:dyDescent="0.3">
      <c r="A287" s="108" t="s">
        <v>789</v>
      </c>
      <c r="B287" s="108">
        <v>890</v>
      </c>
      <c r="C287" s="108" t="s">
        <v>269</v>
      </c>
      <c r="D287" s="108" t="s">
        <v>789</v>
      </c>
      <c r="E287" s="108">
        <v>890</v>
      </c>
      <c r="F287" s="108" t="s">
        <v>789</v>
      </c>
      <c r="G287" s="108" t="s">
        <v>270</v>
      </c>
      <c r="H287" s="108" t="s">
        <v>290</v>
      </c>
      <c r="I287" s="108" t="s">
        <v>291</v>
      </c>
      <c r="J287" s="108" t="s">
        <v>789</v>
      </c>
      <c r="P287" s="108">
        <v>0</v>
      </c>
      <c r="Q287" s="108"/>
      <c r="R287" s="114"/>
    </row>
    <row r="288" spans="1:18" ht="13" x14ac:dyDescent="0.3">
      <c r="A288" s="108" t="s">
        <v>674</v>
      </c>
      <c r="B288" s="108">
        <v>921</v>
      </c>
      <c r="C288" s="108" t="s">
        <v>269</v>
      </c>
      <c r="D288" s="108" t="s">
        <v>674</v>
      </c>
      <c r="E288" s="108">
        <v>921</v>
      </c>
      <c r="F288" s="108" t="s">
        <v>674</v>
      </c>
      <c r="G288" s="108" t="s">
        <v>270</v>
      </c>
      <c r="H288" s="108" t="s">
        <v>290</v>
      </c>
      <c r="I288" s="108" t="s">
        <v>291</v>
      </c>
      <c r="K288" s="108" t="s">
        <v>674</v>
      </c>
      <c r="P288" s="108">
        <v>0</v>
      </c>
      <c r="Q288" s="108"/>
      <c r="R288" s="114"/>
    </row>
    <row r="289" spans="1:18" s="110" customFormat="1" ht="13" x14ac:dyDescent="0.3">
      <c r="A289" s="110" t="s">
        <v>3706</v>
      </c>
      <c r="B289" s="106">
        <v>410805</v>
      </c>
      <c r="C289" s="106" t="s">
        <v>269</v>
      </c>
      <c r="D289" s="110" t="s">
        <v>3706</v>
      </c>
      <c r="E289" s="110">
        <v>410805</v>
      </c>
      <c r="F289" s="110" t="s">
        <v>3706</v>
      </c>
      <c r="G289" s="106" t="s">
        <v>270</v>
      </c>
      <c r="H289" s="106" t="s">
        <v>339</v>
      </c>
      <c r="I289" s="106" t="s">
        <v>340</v>
      </c>
      <c r="J289" s="110" t="s">
        <v>338</v>
      </c>
      <c r="K289" s="106" t="s">
        <v>3707</v>
      </c>
      <c r="L289" s="110" t="s">
        <v>3708</v>
      </c>
      <c r="N289" s="110" t="s">
        <v>1259</v>
      </c>
      <c r="P289" s="106">
        <v>0</v>
      </c>
      <c r="Q289" s="106"/>
      <c r="R289" s="111"/>
    </row>
    <row r="290" spans="1:18" x14ac:dyDescent="0.25">
      <c r="A290" s="108" t="s">
        <v>792</v>
      </c>
      <c r="B290" s="110">
        <v>101430</v>
      </c>
      <c r="C290" s="106" t="s">
        <v>269</v>
      </c>
      <c r="D290" s="106" t="s">
        <v>792</v>
      </c>
      <c r="E290" s="110">
        <v>101430</v>
      </c>
      <c r="F290" s="106" t="s">
        <v>792</v>
      </c>
      <c r="G290" s="106" t="s">
        <v>270</v>
      </c>
      <c r="H290" s="106" t="s">
        <v>271</v>
      </c>
      <c r="I290" s="106" t="s">
        <v>272</v>
      </c>
      <c r="J290" s="106" t="s">
        <v>273</v>
      </c>
      <c r="K290" s="106" t="s">
        <v>791</v>
      </c>
      <c r="L290" s="106" t="s">
        <v>792</v>
      </c>
      <c r="P290" s="108">
        <v>0</v>
      </c>
    </row>
    <row r="291" spans="1:18" ht="13" x14ac:dyDescent="0.3">
      <c r="A291" s="108" t="s">
        <v>790</v>
      </c>
      <c r="B291" s="108">
        <v>101839</v>
      </c>
      <c r="C291" s="108" t="s">
        <v>269</v>
      </c>
      <c r="D291" s="108" t="s">
        <v>790</v>
      </c>
      <c r="E291" s="108">
        <v>101839</v>
      </c>
      <c r="F291" s="108" t="s">
        <v>790</v>
      </c>
      <c r="G291" s="108" t="s">
        <v>270</v>
      </c>
      <c r="H291" s="108" t="s">
        <v>271</v>
      </c>
      <c r="I291" s="108" t="s">
        <v>272</v>
      </c>
      <c r="J291" s="108" t="s">
        <v>273</v>
      </c>
      <c r="K291" s="108" t="s">
        <v>791</v>
      </c>
      <c r="L291" s="108" t="s">
        <v>792</v>
      </c>
      <c r="N291" s="108" t="s">
        <v>793</v>
      </c>
      <c r="P291" s="108">
        <v>0</v>
      </c>
      <c r="Q291" s="108"/>
      <c r="R291" s="114"/>
    </row>
    <row r="292" spans="1:18" ht="13" x14ac:dyDescent="0.3">
      <c r="A292" s="108" t="s">
        <v>794</v>
      </c>
      <c r="B292" s="108">
        <v>146768</v>
      </c>
      <c r="C292" s="108" t="s">
        <v>269</v>
      </c>
      <c r="D292" s="108" t="s">
        <v>794</v>
      </c>
      <c r="E292" s="108">
        <v>146768</v>
      </c>
      <c r="F292" s="108" t="s">
        <v>794</v>
      </c>
      <c r="G292" s="108" t="s">
        <v>270</v>
      </c>
      <c r="H292" s="108" t="s">
        <v>271</v>
      </c>
      <c r="I292" s="108" t="s">
        <v>272</v>
      </c>
      <c r="J292" s="108" t="s">
        <v>273</v>
      </c>
      <c r="K292" s="108" t="s">
        <v>791</v>
      </c>
      <c r="L292" s="108" t="s">
        <v>792</v>
      </c>
      <c r="N292" s="108" t="s">
        <v>795</v>
      </c>
      <c r="P292" s="108">
        <v>0</v>
      </c>
      <c r="Q292" s="108"/>
      <c r="R292" s="114"/>
    </row>
    <row r="293" spans="1:18" s="110" customFormat="1" ht="13" x14ac:dyDescent="0.3">
      <c r="A293" s="106" t="s">
        <v>3396</v>
      </c>
      <c r="B293" s="106">
        <v>101851</v>
      </c>
      <c r="C293" s="106" t="s">
        <v>269</v>
      </c>
      <c r="D293" s="106" t="s">
        <v>3396</v>
      </c>
      <c r="E293" s="106">
        <v>101851</v>
      </c>
      <c r="F293" s="106" t="s">
        <v>3396</v>
      </c>
      <c r="G293" s="106" t="s">
        <v>270</v>
      </c>
      <c r="H293" s="106" t="s">
        <v>271</v>
      </c>
      <c r="I293" s="106" t="s">
        <v>272</v>
      </c>
      <c r="J293" s="106" t="s">
        <v>273</v>
      </c>
      <c r="K293" s="106" t="s">
        <v>791</v>
      </c>
      <c r="L293" s="106" t="s">
        <v>792</v>
      </c>
      <c r="N293" s="106" t="s">
        <v>2913</v>
      </c>
      <c r="P293" s="106">
        <v>0</v>
      </c>
      <c r="Q293" s="106"/>
      <c r="R293" s="111"/>
    </row>
    <row r="294" spans="1:18" ht="13" x14ac:dyDescent="0.3">
      <c r="A294" s="108" t="s">
        <v>791</v>
      </c>
      <c r="B294" s="108">
        <v>101361</v>
      </c>
      <c r="C294" s="108" t="s">
        <v>269</v>
      </c>
      <c r="D294" s="108" t="s">
        <v>791</v>
      </c>
      <c r="E294" s="108">
        <v>101361</v>
      </c>
      <c r="F294" s="108" t="s">
        <v>791</v>
      </c>
      <c r="G294" s="108" t="s">
        <v>270</v>
      </c>
      <c r="H294" s="108" t="s">
        <v>271</v>
      </c>
      <c r="I294" s="108" t="s">
        <v>272</v>
      </c>
      <c r="J294" s="108" t="s">
        <v>273</v>
      </c>
      <c r="K294" s="108" t="s">
        <v>791</v>
      </c>
      <c r="P294" s="108">
        <v>0</v>
      </c>
      <c r="Q294" s="108"/>
      <c r="R294" s="114"/>
    </row>
    <row r="295" spans="1:18" ht="13" x14ac:dyDescent="0.3">
      <c r="A295" s="108" t="s">
        <v>796</v>
      </c>
      <c r="B295" s="108">
        <v>138984</v>
      </c>
      <c r="C295" s="108" t="s">
        <v>269</v>
      </c>
      <c r="D295" s="108" t="s">
        <v>796</v>
      </c>
      <c r="E295" s="108">
        <v>138984</v>
      </c>
      <c r="F295" s="108" t="s">
        <v>796</v>
      </c>
      <c r="G295" s="108" t="s">
        <v>270</v>
      </c>
      <c r="H295" s="108" t="s">
        <v>280</v>
      </c>
      <c r="I295" s="108" t="s">
        <v>300</v>
      </c>
      <c r="J295" s="108" t="s">
        <v>323</v>
      </c>
      <c r="K295" s="108" t="s">
        <v>797</v>
      </c>
      <c r="L295" s="108" t="s">
        <v>798</v>
      </c>
      <c r="N295" s="108" t="s">
        <v>799</v>
      </c>
      <c r="P295" s="108">
        <v>0</v>
      </c>
      <c r="Q295" s="108"/>
      <c r="R295" s="114"/>
    </row>
    <row r="296" spans="1:18" ht="13" x14ac:dyDescent="0.3">
      <c r="A296" s="108" t="s">
        <v>800</v>
      </c>
      <c r="B296" s="108">
        <v>107381</v>
      </c>
      <c r="C296" s="108" t="s">
        <v>269</v>
      </c>
      <c r="D296" s="108" t="s">
        <v>800</v>
      </c>
      <c r="E296" s="108">
        <v>107381</v>
      </c>
      <c r="F296" s="108" t="s">
        <v>800</v>
      </c>
      <c r="G296" s="108" t="s">
        <v>270</v>
      </c>
      <c r="H296" s="108" t="s">
        <v>271</v>
      </c>
      <c r="I296" s="108" t="s">
        <v>272</v>
      </c>
      <c r="J296" s="108" t="s">
        <v>463</v>
      </c>
      <c r="K296" s="108" t="s">
        <v>801</v>
      </c>
      <c r="L296" s="108" t="s">
        <v>802</v>
      </c>
      <c r="N296" s="108" t="s">
        <v>803</v>
      </c>
      <c r="P296" s="108">
        <v>0</v>
      </c>
      <c r="Q296" s="108"/>
      <c r="R296" s="114"/>
    </row>
    <row r="297" spans="1:18" ht="13" x14ac:dyDescent="0.3">
      <c r="A297" s="108" t="s">
        <v>297</v>
      </c>
      <c r="B297" s="108">
        <v>229</v>
      </c>
      <c r="C297" s="108" t="s">
        <v>269</v>
      </c>
      <c r="D297" s="108" t="s">
        <v>297</v>
      </c>
      <c r="E297" s="108">
        <v>229</v>
      </c>
      <c r="F297" s="108" t="s">
        <v>297</v>
      </c>
      <c r="G297" s="108" t="s">
        <v>270</v>
      </c>
      <c r="H297" s="108" t="s">
        <v>280</v>
      </c>
      <c r="I297" s="108" t="s">
        <v>281</v>
      </c>
      <c r="J297" s="108" t="s">
        <v>282</v>
      </c>
      <c r="K297" s="108" t="s">
        <v>297</v>
      </c>
      <c r="P297" s="108">
        <v>0</v>
      </c>
      <c r="Q297" s="108"/>
      <c r="R297" s="114"/>
    </row>
    <row r="298" spans="1:18" ht="13" x14ac:dyDescent="0.3">
      <c r="A298" s="108" t="s">
        <v>804</v>
      </c>
      <c r="B298" s="108">
        <v>106674</v>
      </c>
      <c r="C298" s="108" t="s">
        <v>269</v>
      </c>
      <c r="D298" s="108" t="s">
        <v>804</v>
      </c>
      <c r="E298" s="108">
        <v>106674</v>
      </c>
      <c r="F298" s="108" t="s">
        <v>804</v>
      </c>
      <c r="G298" s="108" t="s">
        <v>270</v>
      </c>
      <c r="H298" s="108" t="s">
        <v>271</v>
      </c>
      <c r="I298" s="108" t="s">
        <v>272</v>
      </c>
      <c r="J298" s="108" t="s">
        <v>463</v>
      </c>
      <c r="P298" s="108">
        <v>0</v>
      </c>
      <c r="Q298" s="108"/>
      <c r="R298" s="114"/>
    </row>
    <row r="299" spans="1:18" ht="13" x14ac:dyDescent="0.3">
      <c r="A299" s="108" t="s">
        <v>805</v>
      </c>
      <c r="B299" s="108">
        <v>135144</v>
      </c>
      <c r="C299" s="108" t="s">
        <v>269</v>
      </c>
      <c r="D299" s="108" t="s">
        <v>805</v>
      </c>
      <c r="E299" s="108">
        <v>135144</v>
      </c>
      <c r="F299" s="108" t="s">
        <v>805</v>
      </c>
      <c r="G299" s="108" t="s">
        <v>270</v>
      </c>
      <c r="H299" s="108" t="s">
        <v>339</v>
      </c>
      <c r="I299" s="108" t="s">
        <v>340</v>
      </c>
      <c r="J299" s="108" t="s">
        <v>806</v>
      </c>
      <c r="K299" s="108" t="s">
        <v>807</v>
      </c>
      <c r="L299" s="108" t="s">
        <v>808</v>
      </c>
      <c r="M299" s="108" t="s">
        <v>808</v>
      </c>
      <c r="N299" s="108" t="s">
        <v>809</v>
      </c>
      <c r="P299" s="108">
        <v>0</v>
      </c>
      <c r="Q299" s="108"/>
      <c r="R299" s="114"/>
    </row>
    <row r="300" spans="1:18" ht="13" x14ac:dyDescent="0.3">
      <c r="A300" s="108" t="s">
        <v>810</v>
      </c>
      <c r="B300" s="108">
        <v>151365</v>
      </c>
      <c r="C300" s="108" t="s">
        <v>269</v>
      </c>
      <c r="D300" s="108" t="s">
        <v>810</v>
      </c>
      <c r="E300" s="108">
        <v>151365</v>
      </c>
      <c r="F300" s="108" t="s">
        <v>810</v>
      </c>
      <c r="G300" s="108" t="s">
        <v>270</v>
      </c>
      <c r="H300" s="108" t="s">
        <v>280</v>
      </c>
      <c r="I300" s="108" t="s">
        <v>810</v>
      </c>
      <c r="P300" s="108">
        <v>0</v>
      </c>
      <c r="Q300" s="108"/>
      <c r="R300" s="114"/>
    </row>
    <row r="301" spans="1:18" ht="13" x14ac:dyDescent="0.3">
      <c r="A301" s="108" t="s">
        <v>811</v>
      </c>
      <c r="B301" s="108">
        <v>129241</v>
      </c>
      <c r="C301" s="108" t="s">
        <v>269</v>
      </c>
      <c r="D301" s="108" t="s">
        <v>811</v>
      </c>
      <c r="E301" s="108">
        <v>129241</v>
      </c>
      <c r="F301" s="108" t="s">
        <v>811</v>
      </c>
      <c r="G301" s="108" t="s">
        <v>270</v>
      </c>
      <c r="H301" s="108" t="s">
        <v>290</v>
      </c>
      <c r="I301" s="108" t="s">
        <v>291</v>
      </c>
      <c r="J301" s="108" t="s">
        <v>386</v>
      </c>
      <c r="K301" s="108" t="s">
        <v>509</v>
      </c>
      <c r="L301" s="108" t="s">
        <v>811</v>
      </c>
      <c r="P301" s="108">
        <v>0</v>
      </c>
      <c r="Q301" s="108"/>
      <c r="R301" s="114"/>
    </row>
    <row r="302" spans="1:18" ht="13" x14ac:dyDescent="0.3">
      <c r="A302" s="108" t="s">
        <v>812</v>
      </c>
      <c r="B302" s="108">
        <v>129943</v>
      </c>
      <c r="C302" s="108" t="s">
        <v>269</v>
      </c>
      <c r="D302" s="108" t="s">
        <v>812</v>
      </c>
      <c r="E302" s="108">
        <v>129943</v>
      </c>
      <c r="F302" s="108" t="s">
        <v>812</v>
      </c>
      <c r="G302" s="108" t="s">
        <v>270</v>
      </c>
      <c r="H302" s="108" t="s">
        <v>290</v>
      </c>
      <c r="I302" s="108" t="s">
        <v>291</v>
      </c>
      <c r="J302" s="108" t="s">
        <v>386</v>
      </c>
      <c r="K302" s="108" t="s">
        <v>509</v>
      </c>
      <c r="L302" s="108" t="s">
        <v>811</v>
      </c>
      <c r="N302" s="108" t="s">
        <v>813</v>
      </c>
      <c r="P302" s="108">
        <v>0</v>
      </c>
      <c r="Q302" s="108"/>
      <c r="R302" s="114"/>
    </row>
    <row r="303" spans="1:18" s="110" customFormat="1" ht="13" x14ac:dyDescent="0.3">
      <c r="A303" s="110" t="s">
        <v>3709</v>
      </c>
      <c r="B303" s="110">
        <v>129944</v>
      </c>
      <c r="C303" s="106" t="s">
        <v>269</v>
      </c>
      <c r="D303" s="110" t="s">
        <v>3709</v>
      </c>
      <c r="E303" s="110">
        <v>129944</v>
      </c>
      <c r="F303" s="110" t="s">
        <v>3709</v>
      </c>
      <c r="G303" s="106" t="s">
        <v>270</v>
      </c>
      <c r="H303" s="106" t="s">
        <v>290</v>
      </c>
      <c r="I303" s="106" t="s">
        <v>291</v>
      </c>
      <c r="J303" s="106" t="s">
        <v>386</v>
      </c>
      <c r="K303" s="106" t="s">
        <v>509</v>
      </c>
      <c r="L303" s="106" t="s">
        <v>811</v>
      </c>
      <c r="N303" s="106" t="s">
        <v>3710</v>
      </c>
      <c r="P303" s="106">
        <v>0</v>
      </c>
      <c r="Q303" s="106"/>
      <c r="R303" s="111"/>
    </row>
    <row r="304" spans="1:18" ht="13" x14ac:dyDescent="0.3">
      <c r="A304" s="108" t="s">
        <v>2861</v>
      </c>
      <c r="B304" s="108">
        <v>129945</v>
      </c>
      <c r="C304" s="108" t="s">
        <v>269</v>
      </c>
      <c r="D304" s="108" t="s">
        <v>2861</v>
      </c>
      <c r="E304" s="108">
        <v>152269</v>
      </c>
      <c r="F304" s="108" t="s">
        <v>2862</v>
      </c>
      <c r="G304" s="108" t="s">
        <v>270</v>
      </c>
      <c r="H304" s="108" t="s">
        <v>290</v>
      </c>
      <c r="I304" s="108" t="s">
        <v>291</v>
      </c>
      <c r="J304" s="108" t="s">
        <v>386</v>
      </c>
      <c r="K304" s="108" t="s">
        <v>509</v>
      </c>
      <c r="L304" s="108" t="s">
        <v>811</v>
      </c>
      <c r="N304" s="108" t="s">
        <v>2863</v>
      </c>
      <c r="P304" s="108">
        <v>0</v>
      </c>
      <c r="Q304" s="108"/>
      <c r="R304" s="114"/>
    </row>
    <row r="305" spans="1:18" ht="13" x14ac:dyDescent="0.3">
      <c r="A305" s="108" t="s">
        <v>862</v>
      </c>
      <c r="B305" s="108">
        <v>129948</v>
      </c>
      <c r="C305" s="108" t="s">
        <v>269</v>
      </c>
      <c r="D305" s="108" t="s">
        <v>862</v>
      </c>
      <c r="E305" s="108">
        <v>336485</v>
      </c>
      <c r="F305" s="108" t="s">
        <v>863</v>
      </c>
      <c r="G305" s="108" t="s">
        <v>270</v>
      </c>
      <c r="H305" s="108" t="s">
        <v>290</v>
      </c>
      <c r="I305" s="108" t="s">
        <v>291</v>
      </c>
      <c r="J305" s="108" t="s">
        <v>386</v>
      </c>
      <c r="K305" s="108" t="s">
        <v>509</v>
      </c>
      <c r="L305" s="108" t="s">
        <v>811</v>
      </c>
      <c r="N305" s="108" t="s">
        <v>864</v>
      </c>
      <c r="P305" s="108">
        <v>0</v>
      </c>
      <c r="Q305" s="108"/>
      <c r="R305" s="114"/>
    </row>
    <row r="306" spans="1:18" s="110" customFormat="1" ht="13" x14ac:dyDescent="0.3">
      <c r="A306" s="110" t="s">
        <v>3711</v>
      </c>
      <c r="B306" s="110">
        <v>111268</v>
      </c>
      <c r="C306" s="106" t="s">
        <v>269</v>
      </c>
      <c r="D306" s="110" t="s">
        <v>3711</v>
      </c>
      <c r="E306" s="110">
        <v>111268</v>
      </c>
      <c r="F306" s="110" t="s">
        <v>3711</v>
      </c>
      <c r="G306" s="106" t="s">
        <v>270</v>
      </c>
      <c r="H306" s="106" t="s">
        <v>361</v>
      </c>
      <c r="I306" s="106" t="s">
        <v>362</v>
      </c>
      <c r="J306" s="106" t="s">
        <v>1128</v>
      </c>
      <c r="K306" s="106" t="s">
        <v>3712</v>
      </c>
      <c r="L306" s="106" t="s">
        <v>3713</v>
      </c>
      <c r="N306" s="106" t="s">
        <v>3714</v>
      </c>
      <c r="P306" s="106">
        <v>0</v>
      </c>
      <c r="Q306" s="106"/>
      <c r="R306" s="111"/>
    </row>
    <row r="307" spans="1:18" s="110" customFormat="1" ht="13" x14ac:dyDescent="0.3">
      <c r="A307" s="106" t="s">
        <v>3397</v>
      </c>
      <c r="B307" s="106">
        <v>111397</v>
      </c>
      <c r="C307" s="106" t="s">
        <v>269</v>
      </c>
      <c r="D307" s="106" t="s">
        <v>3397</v>
      </c>
      <c r="E307" s="106">
        <v>111397</v>
      </c>
      <c r="F307" s="106" t="s">
        <v>3397</v>
      </c>
      <c r="G307" s="106" t="s">
        <v>270</v>
      </c>
      <c r="H307" s="106" t="s">
        <v>361</v>
      </c>
      <c r="I307" s="106" t="s">
        <v>362</v>
      </c>
      <c r="J307" s="106" t="s">
        <v>1128</v>
      </c>
      <c r="K307" s="106" t="s">
        <v>3398</v>
      </c>
      <c r="L307" s="106" t="s">
        <v>3399</v>
      </c>
      <c r="N307" s="106" t="s">
        <v>3400</v>
      </c>
      <c r="P307" s="106">
        <v>0</v>
      </c>
      <c r="Q307" s="106"/>
      <c r="R307" s="111"/>
    </row>
    <row r="308" spans="1:18" s="110" customFormat="1" ht="13" x14ac:dyDescent="0.3">
      <c r="A308" s="110" t="s">
        <v>3712</v>
      </c>
      <c r="B308" s="110">
        <v>110736</v>
      </c>
      <c r="C308" s="106" t="s">
        <v>269</v>
      </c>
      <c r="D308" s="110" t="s">
        <v>3712</v>
      </c>
      <c r="E308" s="110">
        <v>110736</v>
      </c>
      <c r="F308" s="110" t="s">
        <v>3712</v>
      </c>
      <c r="G308" s="106" t="s">
        <v>270</v>
      </c>
      <c r="H308" s="106" t="s">
        <v>361</v>
      </c>
      <c r="I308" s="106" t="s">
        <v>362</v>
      </c>
      <c r="J308" s="106" t="s">
        <v>1128</v>
      </c>
      <c r="K308" s="106" t="s">
        <v>3712</v>
      </c>
      <c r="L308" s="106"/>
      <c r="N308" s="106"/>
      <c r="P308" s="106">
        <v>0</v>
      </c>
      <c r="Q308" s="106"/>
      <c r="R308" s="111"/>
    </row>
    <row r="309" spans="1:18" s="110" customFormat="1" ht="13" x14ac:dyDescent="0.3">
      <c r="A309" s="106" t="s">
        <v>818</v>
      </c>
      <c r="B309" s="106">
        <v>1059643</v>
      </c>
      <c r="C309" s="106" t="s">
        <v>269</v>
      </c>
      <c r="D309" s="106" t="s">
        <v>818</v>
      </c>
      <c r="E309" s="106">
        <v>1059643</v>
      </c>
      <c r="F309" s="106" t="s">
        <v>818</v>
      </c>
      <c r="G309" s="106" t="s">
        <v>270</v>
      </c>
      <c r="H309" s="106" t="s">
        <v>271</v>
      </c>
      <c r="I309" s="106" t="s">
        <v>272</v>
      </c>
      <c r="J309" s="106" t="s">
        <v>273</v>
      </c>
      <c r="K309" s="106" t="s">
        <v>816</v>
      </c>
      <c r="L309" s="106" t="s">
        <v>818</v>
      </c>
      <c r="N309" s="106"/>
      <c r="P309" s="106">
        <v>0</v>
      </c>
      <c r="Q309" s="106"/>
      <c r="R309" s="111"/>
    </row>
    <row r="310" spans="1:18" s="110" customFormat="1" ht="13" x14ac:dyDescent="0.3">
      <c r="A310" s="106" t="s">
        <v>815</v>
      </c>
      <c r="B310" s="106">
        <v>1059646</v>
      </c>
      <c r="C310" s="106" t="s">
        <v>269</v>
      </c>
      <c r="D310" s="106" t="s">
        <v>815</v>
      </c>
      <c r="E310" s="106">
        <v>1059646</v>
      </c>
      <c r="F310" s="106" t="s">
        <v>815</v>
      </c>
      <c r="G310" s="106" t="s">
        <v>270</v>
      </c>
      <c r="H310" s="106" t="s">
        <v>271</v>
      </c>
      <c r="I310" s="106" t="s">
        <v>272</v>
      </c>
      <c r="J310" s="106" t="s">
        <v>273</v>
      </c>
      <c r="K310" s="106" t="s">
        <v>816</v>
      </c>
      <c r="L310" s="106" t="s">
        <v>818</v>
      </c>
      <c r="N310" s="106" t="s">
        <v>819</v>
      </c>
      <c r="P310" s="106">
        <v>0</v>
      </c>
      <c r="Q310" s="106"/>
      <c r="R310" s="111"/>
    </row>
    <row r="311" spans="1:18" s="110" customFormat="1" ht="13" x14ac:dyDescent="0.3">
      <c r="A311" s="106" t="s">
        <v>822</v>
      </c>
      <c r="B311" s="106">
        <v>1059649</v>
      </c>
      <c r="C311" s="106" t="s">
        <v>269</v>
      </c>
      <c r="D311" s="106" t="s">
        <v>822</v>
      </c>
      <c r="E311" s="106">
        <v>1059649</v>
      </c>
      <c r="F311" s="106" t="s">
        <v>822</v>
      </c>
      <c r="G311" s="106" t="s">
        <v>270</v>
      </c>
      <c r="H311" s="106" t="s">
        <v>271</v>
      </c>
      <c r="I311" s="106" t="s">
        <v>272</v>
      </c>
      <c r="J311" s="106" t="s">
        <v>273</v>
      </c>
      <c r="K311" s="106" t="s">
        <v>816</v>
      </c>
      <c r="L311" s="106" t="s">
        <v>818</v>
      </c>
      <c r="N311" s="106" t="s">
        <v>823</v>
      </c>
      <c r="P311" s="106">
        <v>0</v>
      </c>
      <c r="Q311" s="106"/>
      <c r="R311" s="111"/>
    </row>
    <row r="312" spans="1:18" s="110" customFormat="1" ht="13" x14ac:dyDescent="0.3">
      <c r="A312" s="106" t="s">
        <v>1003</v>
      </c>
      <c r="B312" s="106">
        <v>154</v>
      </c>
      <c r="C312" s="106" t="s">
        <v>269</v>
      </c>
      <c r="D312" s="106" t="s">
        <v>1003</v>
      </c>
      <c r="E312" s="106">
        <v>154</v>
      </c>
      <c r="F312" s="106" t="s">
        <v>1003</v>
      </c>
      <c r="G312" s="106" t="s">
        <v>270</v>
      </c>
      <c r="H312" s="106" t="s">
        <v>280</v>
      </c>
      <c r="I312" s="106" t="s">
        <v>300</v>
      </c>
      <c r="J312" s="106" t="s">
        <v>1003</v>
      </c>
      <c r="K312" s="106"/>
      <c r="L312" s="106"/>
      <c r="N312" s="106"/>
      <c r="P312" s="106">
        <v>0</v>
      </c>
      <c r="Q312" s="106"/>
      <c r="R312" s="111"/>
    </row>
    <row r="313" spans="1:18" ht="13" x14ac:dyDescent="0.3">
      <c r="A313" s="108" t="s">
        <v>824</v>
      </c>
      <c r="B313" s="108">
        <v>11707</v>
      </c>
      <c r="C313" s="108" t="s">
        <v>269</v>
      </c>
      <c r="D313" s="108" t="s">
        <v>824</v>
      </c>
      <c r="E313" s="108">
        <v>11707</v>
      </c>
      <c r="F313" s="108" t="s">
        <v>824</v>
      </c>
      <c r="G313" s="108" t="s">
        <v>270</v>
      </c>
      <c r="H313" s="108" t="s">
        <v>280</v>
      </c>
      <c r="I313" s="108" t="s">
        <v>824</v>
      </c>
      <c r="P313" s="108">
        <v>0</v>
      </c>
      <c r="Q313" s="108"/>
      <c r="R313" s="114"/>
    </row>
    <row r="314" spans="1:18" ht="13" x14ac:dyDescent="0.3">
      <c r="A314" s="108" t="s">
        <v>216</v>
      </c>
      <c r="B314" s="108">
        <v>138998</v>
      </c>
      <c r="C314" s="108" t="s">
        <v>269</v>
      </c>
      <c r="D314" s="108" t="s">
        <v>216</v>
      </c>
      <c r="E314" s="108">
        <v>138998</v>
      </c>
      <c r="F314" s="108" t="s">
        <v>216</v>
      </c>
      <c r="G314" s="108" t="s">
        <v>270</v>
      </c>
      <c r="H314" s="108" t="s">
        <v>280</v>
      </c>
      <c r="I314" s="108" t="s">
        <v>281</v>
      </c>
      <c r="J314" s="108" t="s">
        <v>282</v>
      </c>
      <c r="K314" s="108" t="s">
        <v>297</v>
      </c>
      <c r="L314" s="108" t="s">
        <v>825</v>
      </c>
      <c r="N314" s="108" t="s">
        <v>826</v>
      </c>
      <c r="P314" s="108">
        <v>1</v>
      </c>
      <c r="Q314" s="108"/>
      <c r="R314" s="114" t="s">
        <v>216</v>
      </c>
    </row>
    <row r="315" spans="1:18" ht="13" x14ac:dyDescent="0.3">
      <c r="A315" s="108" t="s">
        <v>827</v>
      </c>
      <c r="B315" s="108">
        <v>122348</v>
      </c>
      <c r="C315" s="108" t="s">
        <v>269</v>
      </c>
      <c r="D315" s="108" t="s">
        <v>827</v>
      </c>
      <c r="E315" s="108">
        <v>122348</v>
      </c>
      <c r="F315" s="108" t="s">
        <v>827</v>
      </c>
      <c r="G315" s="108" t="s">
        <v>270</v>
      </c>
      <c r="H315" s="108" t="s">
        <v>828</v>
      </c>
      <c r="I315" s="108" t="s">
        <v>829</v>
      </c>
      <c r="J315" s="108" t="s">
        <v>830</v>
      </c>
      <c r="K315" s="108" t="s">
        <v>831</v>
      </c>
      <c r="L315" s="108" t="s">
        <v>827</v>
      </c>
      <c r="P315" s="108">
        <v>0</v>
      </c>
      <c r="Q315" s="108"/>
      <c r="R315" s="114"/>
    </row>
    <row r="316" spans="1:18" ht="13" x14ac:dyDescent="0.3">
      <c r="A316" s="108" t="s">
        <v>832</v>
      </c>
      <c r="B316" s="108">
        <v>122478</v>
      </c>
      <c r="C316" s="108" t="s">
        <v>269</v>
      </c>
      <c r="D316" s="108" t="s">
        <v>832</v>
      </c>
      <c r="E316" s="108">
        <v>122478</v>
      </c>
      <c r="F316" s="108" t="s">
        <v>832</v>
      </c>
      <c r="G316" s="108" t="s">
        <v>270</v>
      </c>
      <c r="H316" s="108" t="s">
        <v>828</v>
      </c>
      <c r="I316" s="108" t="s">
        <v>829</v>
      </c>
      <c r="J316" s="108" t="s">
        <v>830</v>
      </c>
      <c r="K316" s="108" t="s">
        <v>831</v>
      </c>
      <c r="L316" s="108" t="s">
        <v>827</v>
      </c>
      <c r="N316" s="108" t="s">
        <v>833</v>
      </c>
      <c r="P316" s="108">
        <v>0</v>
      </c>
      <c r="Q316" s="108"/>
      <c r="R316" s="114"/>
    </row>
    <row r="317" spans="1:18" ht="13" x14ac:dyDescent="0.3">
      <c r="A317" s="108" t="s">
        <v>834</v>
      </c>
      <c r="B317" s="108">
        <v>122486</v>
      </c>
      <c r="C317" s="108" t="s">
        <v>269</v>
      </c>
      <c r="D317" s="108" t="s">
        <v>834</v>
      </c>
      <c r="E317" s="108">
        <v>122486</v>
      </c>
      <c r="F317" s="108" t="s">
        <v>834</v>
      </c>
      <c r="G317" s="108" t="s">
        <v>270</v>
      </c>
      <c r="H317" s="108" t="s">
        <v>828</v>
      </c>
      <c r="I317" s="108" t="s">
        <v>829</v>
      </c>
      <c r="J317" s="108" t="s">
        <v>830</v>
      </c>
      <c r="K317" s="108" t="s">
        <v>831</v>
      </c>
      <c r="L317" s="108" t="s">
        <v>827</v>
      </c>
      <c r="N317" s="108" t="s">
        <v>835</v>
      </c>
      <c r="P317" s="108">
        <v>0</v>
      </c>
      <c r="Q317" s="108"/>
      <c r="R317" s="114"/>
    </row>
    <row r="318" spans="1:18" ht="13" x14ac:dyDescent="0.3">
      <c r="A318" s="108" t="s">
        <v>836</v>
      </c>
      <c r="B318" s="108">
        <v>101010</v>
      </c>
      <c r="C318" s="108" t="s">
        <v>269</v>
      </c>
      <c r="D318" s="108" t="s">
        <v>836</v>
      </c>
      <c r="E318" s="108">
        <v>283798</v>
      </c>
      <c r="F318" s="108" t="s">
        <v>9</v>
      </c>
      <c r="G318" s="108" t="s">
        <v>270</v>
      </c>
      <c r="H318" s="108" t="s">
        <v>339</v>
      </c>
      <c r="I318" s="108" t="s">
        <v>340</v>
      </c>
      <c r="J318" s="108" t="s">
        <v>837</v>
      </c>
      <c r="K318" s="108" t="s">
        <v>838</v>
      </c>
      <c r="L318" s="108" t="s">
        <v>839</v>
      </c>
      <c r="N318" s="108" t="s">
        <v>840</v>
      </c>
      <c r="P318" s="108">
        <v>1</v>
      </c>
      <c r="Q318" s="108"/>
      <c r="R318" s="114" t="s">
        <v>9</v>
      </c>
    </row>
    <row r="319" spans="1:18" ht="13" x14ac:dyDescent="0.3">
      <c r="A319" s="108" t="s">
        <v>9</v>
      </c>
      <c r="B319" s="108">
        <v>283798</v>
      </c>
      <c r="C319" s="108" t="s">
        <v>269</v>
      </c>
      <c r="D319" s="108" t="s">
        <v>9</v>
      </c>
      <c r="E319" s="108">
        <v>283798</v>
      </c>
      <c r="F319" s="108" t="s">
        <v>9</v>
      </c>
      <c r="G319" s="108" t="s">
        <v>270</v>
      </c>
      <c r="H319" s="108" t="s">
        <v>339</v>
      </c>
      <c r="I319" s="108" t="s">
        <v>340</v>
      </c>
      <c r="J319" s="108" t="s">
        <v>837</v>
      </c>
      <c r="K319" s="108" t="s">
        <v>838</v>
      </c>
      <c r="L319" s="108" t="s">
        <v>839</v>
      </c>
      <c r="N319" s="108" t="s">
        <v>841</v>
      </c>
      <c r="P319" s="108">
        <v>1</v>
      </c>
      <c r="Q319" s="108"/>
      <c r="R319" s="114" t="s">
        <v>9</v>
      </c>
    </row>
    <row r="320" spans="1:18" ht="13" x14ac:dyDescent="0.3">
      <c r="A320" s="108" t="s">
        <v>842</v>
      </c>
      <c r="B320" s="108">
        <v>139106</v>
      </c>
      <c r="C320" s="108" t="s">
        <v>269</v>
      </c>
      <c r="D320" s="108" t="s">
        <v>842</v>
      </c>
      <c r="E320" s="108">
        <v>139106</v>
      </c>
      <c r="F320" s="108" t="s">
        <v>842</v>
      </c>
      <c r="G320" s="108" t="s">
        <v>270</v>
      </c>
      <c r="H320" s="108" t="s">
        <v>280</v>
      </c>
      <c r="I320" s="108" t="s">
        <v>810</v>
      </c>
      <c r="J320" s="108" t="s">
        <v>843</v>
      </c>
      <c r="K320" s="108" t="s">
        <v>844</v>
      </c>
      <c r="L320" s="108" t="s">
        <v>845</v>
      </c>
      <c r="N320" s="108" t="s">
        <v>846</v>
      </c>
      <c r="P320" s="108">
        <v>0</v>
      </c>
      <c r="Q320" s="108"/>
      <c r="R320" s="114"/>
    </row>
    <row r="321" spans="1:18" ht="13" x14ac:dyDescent="0.3">
      <c r="A321" s="108" t="s">
        <v>847</v>
      </c>
      <c r="B321" s="108">
        <v>2081</v>
      </c>
      <c r="C321" s="108" t="s">
        <v>269</v>
      </c>
      <c r="D321" s="108" t="s">
        <v>847</v>
      </c>
      <c r="E321" s="108">
        <v>2081</v>
      </c>
      <c r="F321" s="108" t="s">
        <v>847</v>
      </c>
      <c r="G321" s="108" t="s">
        <v>270</v>
      </c>
      <c r="H321" s="108" t="s">
        <v>847</v>
      </c>
      <c r="P321" s="108">
        <v>0</v>
      </c>
      <c r="Q321" s="108"/>
      <c r="R321" s="114"/>
    </row>
    <row r="322" spans="1:18" ht="13" x14ac:dyDescent="0.3">
      <c r="A322" s="108" t="s">
        <v>848</v>
      </c>
      <c r="B322" s="108">
        <v>130610</v>
      </c>
      <c r="C322" s="108" t="s">
        <v>269</v>
      </c>
      <c r="D322" s="108" t="s">
        <v>848</v>
      </c>
      <c r="E322" s="108">
        <v>130610</v>
      </c>
      <c r="F322" s="108" t="s">
        <v>848</v>
      </c>
      <c r="G322" s="108" t="s">
        <v>270</v>
      </c>
      <c r="H322" s="108" t="s">
        <v>290</v>
      </c>
      <c r="I322" s="108" t="s">
        <v>291</v>
      </c>
      <c r="J322" s="108" t="s">
        <v>351</v>
      </c>
      <c r="K322" s="108" t="s">
        <v>849</v>
      </c>
      <c r="L322" s="108" t="s">
        <v>850</v>
      </c>
      <c r="N322" s="108" t="s">
        <v>851</v>
      </c>
      <c r="P322" s="108">
        <v>0</v>
      </c>
      <c r="Q322" s="108"/>
      <c r="R322" s="114"/>
    </row>
    <row r="323" spans="1:18" ht="13" x14ac:dyDescent="0.3">
      <c r="A323" s="108" t="s">
        <v>853</v>
      </c>
      <c r="B323" s="110">
        <v>129229</v>
      </c>
      <c r="C323" s="106" t="s">
        <v>269</v>
      </c>
      <c r="D323" s="106" t="s">
        <v>853</v>
      </c>
      <c r="E323" s="110">
        <v>129229</v>
      </c>
      <c r="F323" s="106" t="s">
        <v>853</v>
      </c>
      <c r="G323" s="106" t="s">
        <v>270</v>
      </c>
      <c r="H323" s="106" t="s">
        <v>290</v>
      </c>
      <c r="I323" s="106" t="s">
        <v>291</v>
      </c>
      <c r="J323" s="110"/>
      <c r="K323" s="106" t="s">
        <v>852</v>
      </c>
      <c r="L323" s="106" t="s">
        <v>853</v>
      </c>
      <c r="P323" s="106">
        <v>1</v>
      </c>
      <c r="Q323" s="110"/>
      <c r="R323" s="111" t="s">
        <v>164</v>
      </c>
    </row>
    <row r="324" spans="1:18" ht="13" x14ac:dyDescent="0.3">
      <c r="A324" s="108" t="s">
        <v>164</v>
      </c>
      <c r="B324" s="108">
        <v>129914</v>
      </c>
      <c r="C324" s="108" t="s">
        <v>269</v>
      </c>
      <c r="D324" s="108" t="s">
        <v>164</v>
      </c>
      <c r="E324" s="108">
        <v>129914</v>
      </c>
      <c r="F324" s="108" t="s">
        <v>164</v>
      </c>
      <c r="G324" s="108" t="s">
        <v>270</v>
      </c>
      <c r="H324" s="108" t="s">
        <v>290</v>
      </c>
      <c r="I324" s="108" t="s">
        <v>291</v>
      </c>
      <c r="K324" s="108" t="s">
        <v>852</v>
      </c>
      <c r="L324" s="108" t="s">
        <v>853</v>
      </c>
      <c r="N324" s="108" t="s">
        <v>854</v>
      </c>
      <c r="P324" s="108">
        <v>1</v>
      </c>
      <c r="Q324" s="108"/>
      <c r="R324" s="114" t="s">
        <v>164</v>
      </c>
    </row>
    <row r="325" spans="1:18" ht="13" x14ac:dyDescent="0.3">
      <c r="A325" s="108" t="s">
        <v>855</v>
      </c>
      <c r="B325" s="108">
        <v>129242</v>
      </c>
      <c r="C325" s="108" t="s">
        <v>269</v>
      </c>
      <c r="D325" s="108" t="s">
        <v>855</v>
      </c>
      <c r="E325" s="108">
        <v>129242</v>
      </c>
      <c r="F325" s="108" t="s">
        <v>855</v>
      </c>
      <c r="G325" s="108" t="s">
        <v>270</v>
      </c>
      <c r="H325" s="108" t="s">
        <v>290</v>
      </c>
      <c r="I325" s="108" t="s">
        <v>291</v>
      </c>
      <c r="J325" s="108" t="s">
        <v>386</v>
      </c>
      <c r="K325" s="108" t="s">
        <v>509</v>
      </c>
      <c r="L325" s="108" t="s">
        <v>855</v>
      </c>
      <c r="P325" s="108">
        <v>0</v>
      </c>
      <c r="Q325" s="108"/>
      <c r="R325" s="114"/>
    </row>
    <row r="326" spans="1:18" ht="13" x14ac:dyDescent="0.3">
      <c r="A326" s="108" t="s">
        <v>856</v>
      </c>
      <c r="B326" s="108">
        <v>152217</v>
      </c>
      <c r="C326" s="108" t="s">
        <v>269</v>
      </c>
      <c r="D326" s="108" t="s">
        <v>856</v>
      </c>
      <c r="E326" s="108">
        <v>152217</v>
      </c>
      <c r="F326" s="108" t="s">
        <v>856</v>
      </c>
      <c r="G326" s="108" t="s">
        <v>270</v>
      </c>
      <c r="H326" s="108" t="s">
        <v>290</v>
      </c>
      <c r="I326" s="108" t="s">
        <v>291</v>
      </c>
      <c r="J326" s="108" t="s">
        <v>386</v>
      </c>
      <c r="K326" s="108" t="s">
        <v>509</v>
      </c>
      <c r="L326" s="108" t="s">
        <v>855</v>
      </c>
      <c r="N326" s="108" t="s">
        <v>857</v>
      </c>
      <c r="P326" s="108">
        <v>0</v>
      </c>
      <c r="Q326" s="108"/>
      <c r="R326" s="114"/>
    </row>
    <row r="327" spans="1:18" ht="13" x14ac:dyDescent="0.3">
      <c r="A327" s="108" t="s">
        <v>858</v>
      </c>
      <c r="B327" s="108">
        <v>129953</v>
      </c>
      <c r="C327" s="108" t="s">
        <v>269</v>
      </c>
      <c r="D327" s="108" t="s">
        <v>858</v>
      </c>
      <c r="E327" s="108">
        <v>129953</v>
      </c>
      <c r="F327" s="108" t="s">
        <v>858</v>
      </c>
      <c r="G327" s="108" t="s">
        <v>270</v>
      </c>
      <c r="H327" s="108" t="s">
        <v>290</v>
      </c>
      <c r="I327" s="108" t="s">
        <v>291</v>
      </c>
      <c r="J327" s="108" t="s">
        <v>386</v>
      </c>
      <c r="K327" s="108" t="s">
        <v>509</v>
      </c>
      <c r="L327" s="108" t="s">
        <v>855</v>
      </c>
      <c r="N327" s="108" t="s">
        <v>859</v>
      </c>
      <c r="P327" s="108">
        <v>0</v>
      </c>
      <c r="Q327" s="108"/>
      <c r="R327" s="114"/>
    </row>
    <row r="328" spans="1:18" ht="13" x14ac:dyDescent="0.3">
      <c r="A328" s="108" t="s">
        <v>860</v>
      </c>
      <c r="B328" s="108">
        <v>129955</v>
      </c>
      <c r="C328" s="108" t="s">
        <v>269</v>
      </c>
      <c r="D328" s="108" t="s">
        <v>860</v>
      </c>
      <c r="E328" s="108">
        <v>129955</v>
      </c>
      <c r="F328" s="108" t="s">
        <v>860</v>
      </c>
      <c r="G328" s="108" t="s">
        <v>270</v>
      </c>
      <c r="H328" s="108" t="s">
        <v>290</v>
      </c>
      <c r="I328" s="108" t="s">
        <v>291</v>
      </c>
      <c r="J328" s="108" t="s">
        <v>386</v>
      </c>
      <c r="K328" s="108" t="s">
        <v>509</v>
      </c>
      <c r="L328" s="108" t="s">
        <v>855</v>
      </c>
      <c r="N328" s="108" t="s">
        <v>861</v>
      </c>
      <c r="P328" s="108">
        <v>0</v>
      </c>
      <c r="Q328" s="108"/>
      <c r="R328" s="114"/>
    </row>
    <row r="329" spans="1:18" ht="13" x14ac:dyDescent="0.3">
      <c r="A329" s="108" t="s">
        <v>863</v>
      </c>
      <c r="B329" s="108">
        <v>336485</v>
      </c>
      <c r="C329" s="108" t="s">
        <v>269</v>
      </c>
      <c r="D329" s="108" t="s">
        <v>863</v>
      </c>
      <c r="E329" s="108">
        <v>336485</v>
      </c>
      <c r="F329" s="108" t="s">
        <v>863</v>
      </c>
      <c r="G329" s="108" t="s">
        <v>270</v>
      </c>
      <c r="H329" s="108" t="s">
        <v>290</v>
      </c>
      <c r="I329" s="108" t="s">
        <v>291</v>
      </c>
      <c r="J329" s="108" t="s">
        <v>386</v>
      </c>
      <c r="K329" s="108" t="s">
        <v>509</v>
      </c>
      <c r="L329" s="108" t="s">
        <v>855</v>
      </c>
      <c r="N329" s="108" t="s">
        <v>864</v>
      </c>
      <c r="P329" s="108">
        <v>0</v>
      </c>
      <c r="Q329" s="108"/>
      <c r="R329" s="114"/>
    </row>
    <row r="330" spans="1:18" ht="13" x14ac:dyDescent="0.3">
      <c r="A330" s="108" t="s">
        <v>865</v>
      </c>
      <c r="B330" s="108">
        <v>138633</v>
      </c>
      <c r="C330" s="108" t="s">
        <v>269</v>
      </c>
      <c r="D330" s="108" t="s">
        <v>865</v>
      </c>
      <c r="E330" s="108">
        <v>138633</v>
      </c>
      <c r="F330" s="108" t="s">
        <v>865</v>
      </c>
      <c r="G330" s="108" t="s">
        <v>270</v>
      </c>
      <c r="H330" s="108" t="s">
        <v>280</v>
      </c>
      <c r="I330" s="108" t="s">
        <v>281</v>
      </c>
      <c r="J330" s="108" t="s">
        <v>546</v>
      </c>
      <c r="K330" s="108" t="s">
        <v>866</v>
      </c>
      <c r="L330" s="108" t="s">
        <v>865</v>
      </c>
      <c r="P330" s="108">
        <v>1</v>
      </c>
      <c r="Q330" s="108"/>
      <c r="R330" s="114" t="s">
        <v>220</v>
      </c>
    </row>
    <row r="331" spans="1:18" ht="13" x14ac:dyDescent="0.3">
      <c r="A331" s="108" t="s">
        <v>867</v>
      </c>
      <c r="B331" s="108">
        <v>141907</v>
      </c>
      <c r="C331" s="108" t="s">
        <v>269</v>
      </c>
      <c r="D331" s="108" t="s">
        <v>867</v>
      </c>
      <c r="E331" s="108">
        <v>141907</v>
      </c>
      <c r="F331" s="108" t="s">
        <v>867</v>
      </c>
      <c r="G331" s="108" t="s">
        <v>270</v>
      </c>
      <c r="H331" s="108" t="s">
        <v>280</v>
      </c>
      <c r="I331" s="108" t="s">
        <v>281</v>
      </c>
      <c r="J331" s="108" t="s">
        <v>546</v>
      </c>
      <c r="K331" s="108" t="s">
        <v>866</v>
      </c>
      <c r="L331" s="108" t="s">
        <v>865</v>
      </c>
      <c r="N331" s="108" t="s">
        <v>868</v>
      </c>
      <c r="P331" s="108">
        <v>1</v>
      </c>
      <c r="Q331" s="108"/>
      <c r="R331" s="114" t="s">
        <v>220</v>
      </c>
    </row>
    <row r="332" spans="1:18" ht="13" x14ac:dyDescent="0.3">
      <c r="A332" s="108" t="s">
        <v>869</v>
      </c>
      <c r="B332" s="108">
        <v>141908</v>
      </c>
      <c r="C332" s="108" t="s">
        <v>269</v>
      </c>
      <c r="D332" s="108" t="s">
        <v>869</v>
      </c>
      <c r="E332" s="108">
        <v>141908</v>
      </c>
      <c r="F332" s="108" t="s">
        <v>869</v>
      </c>
      <c r="G332" s="108" t="s">
        <v>270</v>
      </c>
      <c r="H332" s="108" t="s">
        <v>280</v>
      </c>
      <c r="I332" s="108" t="s">
        <v>281</v>
      </c>
      <c r="J332" s="108" t="s">
        <v>546</v>
      </c>
      <c r="K332" s="108" t="s">
        <v>866</v>
      </c>
      <c r="L332" s="108" t="s">
        <v>865</v>
      </c>
      <c r="N332" s="108" t="s">
        <v>870</v>
      </c>
      <c r="P332" s="108">
        <v>1</v>
      </c>
      <c r="Q332" s="108"/>
      <c r="R332" s="114" t="s">
        <v>220</v>
      </c>
    </row>
    <row r="333" spans="1:18" ht="13" x14ac:dyDescent="0.3">
      <c r="A333" s="108" t="s">
        <v>871</v>
      </c>
      <c r="B333" s="108">
        <v>101669</v>
      </c>
      <c r="C333" s="108" t="s">
        <v>269</v>
      </c>
      <c r="D333" s="108" t="s">
        <v>871</v>
      </c>
      <c r="E333" s="108">
        <v>101669</v>
      </c>
      <c r="F333" s="108" t="s">
        <v>871</v>
      </c>
      <c r="G333" s="108" t="s">
        <v>270</v>
      </c>
      <c r="H333" s="108" t="s">
        <v>271</v>
      </c>
      <c r="I333" s="108" t="s">
        <v>272</v>
      </c>
      <c r="J333" s="108" t="s">
        <v>273</v>
      </c>
      <c r="K333" s="108" t="s">
        <v>872</v>
      </c>
      <c r="L333" s="108" t="s">
        <v>871</v>
      </c>
      <c r="P333" s="108">
        <v>0</v>
      </c>
      <c r="Q333" s="108"/>
      <c r="R333" s="114"/>
    </row>
    <row r="334" spans="1:18" ht="13" x14ac:dyDescent="0.3">
      <c r="A334" s="108" t="s">
        <v>873</v>
      </c>
      <c r="B334" s="108">
        <v>102794</v>
      </c>
      <c r="C334" s="108" t="s">
        <v>269</v>
      </c>
      <c r="D334" s="108" t="s">
        <v>873</v>
      </c>
      <c r="E334" s="108">
        <v>102794</v>
      </c>
      <c r="F334" s="108" t="s">
        <v>873</v>
      </c>
      <c r="G334" s="108" t="s">
        <v>270</v>
      </c>
      <c r="H334" s="108" t="s">
        <v>271</v>
      </c>
      <c r="I334" s="108" t="s">
        <v>272</v>
      </c>
      <c r="J334" s="108" t="s">
        <v>273</v>
      </c>
      <c r="K334" s="108" t="s">
        <v>872</v>
      </c>
      <c r="L334" s="108" t="s">
        <v>871</v>
      </c>
      <c r="N334" s="108" t="s">
        <v>874</v>
      </c>
      <c r="P334" s="108">
        <v>0</v>
      </c>
      <c r="Q334" s="108"/>
      <c r="R334" s="114"/>
    </row>
    <row r="335" spans="1:18" ht="13" x14ac:dyDescent="0.3">
      <c r="A335" s="108" t="s">
        <v>875</v>
      </c>
      <c r="B335" s="108">
        <v>102795</v>
      </c>
      <c r="C335" s="108" t="s">
        <v>269</v>
      </c>
      <c r="D335" s="108" t="s">
        <v>875</v>
      </c>
      <c r="E335" s="108">
        <v>102795</v>
      </c>
      <c r="F335" s="108" t="s">
        <v>875</v>
      </c>
      <c r="G335" s="108" t="s">
        <v>270</v>
      </c>
      <c r="H335" s="108" t="s">
        <v>271</v>
      </c>
      <c r="I335" s="108" t="s">
        <v>272</v>
      </c>
      <c r="J335" s="108" t="s">
        <v>273</v>
      </c>
      <c r="K335" s="108" t="s">
        <v>872</v>
      </c>
      <c r="L335" s="108" t="s">
        <v>871</v>
      </c>
      <c r="N335" s="108" t="s">
        <v>876</v>
      </c>
      <c r="P335" s="108">
        <v>0</v>
      </c>
      <c r="Q335" s="108"/>
      <c r="R335" s="114"/>
    </row>
    <row r="336" spans="1:18" ht="13" x14ac:dyDescent="0.3">
      <c r="A336" s="108" t="s">
        <v>877</v>
      </c>
      <c r="B336" s="108">
        <v>102798</v>
      </c>
      <c r="C336" s="108" t="s">
        <v>459</v>
      </c>
      <c r="D336" s="108" t="s">
        <v>878</v>
      </c>
      <c r="E336" s="108">
        <v>102798</v>
      </c>
      <c r="F336" s="108" t="s">
        <v>878</v>
      </c>
      <c r="G336" s="108" t="s">
        <v>270</v>
      </c>
      <c r="H336" s="108" t="s">
        <v>271</v>
      </c>
      <c r="I336" s="108" t="s">
        <v>272</v>
      </c>
      <c r="J336" s="108" t="s">
        <v>273</v>
      </c>
      <c r="K336" s="108" t="s">
        <v>872</v>
      </c>
      <c r="L336" s="108" t="s">
        <v>871</v>
      </c>
      <c r="N336" s="108" t="s">
        <v>879</v>
      </c>
      <c r="P336" s="108">
        <v>0</v>
      </c>
      <c r="Q336" s="108"/>
      <c r="R336" s="114"/>
    </row>
    <row r="337" spans="1:18" ht="13" x14ac:dyDescent="0.3">
      <c r="A337" s="108" t="s">
        <v>878</v>
      </c>
      <c r="B337" s="108">
        <v>102798</v>
      </c>
      <c r="C337" s="108" t="s">
        <v>269</v>
      </c>
      <c r="D337" s="108" t="s">
        <v>878</v>
      </c>
      <c r="E337" s="108">
        <v>102798</v>
      </c>
      <c r="F337" s="108" t="s">
        <v>878</v>
      </c>
      <c r="G337" s="108" t="s">
        <v>270</v>
      </c>
      <c r="H337" s="108" t="s">
        <v>271</v>
      </c>
      <c r="I337" s="108" t="s">
        <v>272</v>
      </c>
      <c r="J337" s="108" t="s">
        <v>273</v>
      </c>
      <c r="K337" s="108" t="s">
        <v>872</v>
      </c>
      <c r="L337" s="108" t="s">
        <v>871</v>
      </c>
      <c r="N337" s="108" t="s">
        <v>879</v>
      </c>
      <c r="P337" s="108">
        <v>0</v>
      </c>
      <c r="Q337" s="108"/>
      <c r="R337" s="114"/>
    </row>
    <row r="338" spans="1:18" s="110" customFormat="1" ht="13" x14ac:dyDescent="0.3">
      <c r="A338" s="110" t="s">
        <v>3604</v>
      </c>
      <c r="B338" s="110">
        <v>118100</v>
      </c>
      <c r="C338" s="106" t="s">
        <v>269</v>
      </c>
      <c r="D338" s="110" t="s">
        <v>3604</v>
      </c>
      <c r="E338" s="110">
        <v>118100</v>
      </c>
      <c r="F338" s="110" t="s">
        <v>3604</v>
      </c>
      <c r="G338" s="106" t="s">
        <v>270</v>
      </c>
      <c r="H338" s="106" t="s">
        <v>271</v>
      </c>
      <c r="I338" s="106" t="s">
        <v>3602</v>
      </c>
      <c r="J338" s="106" t="s">
        <v>3603</v>
      </c>
      <c r="K338" s="106" t="s">
        <v>3604</v>
      </c>
      <c r="L338" s="106"/>
      <c r="N338" s="106"/>
      <c r="P338" s="106">
        <v>0</v>
      </c>
      <c r="Q338" s="106"/>
      <c r="R338" s="111"/>
    </row>
    <row r="339" spans="1:18" x14ac:dyDescent="0.25">
      <c r="A339" s="108" t="s">
        <v>1937</v>
      </c>
      <c r="B339" s="110">
        <v>138315</v>
      </c>
      <c r="C339" s="106" t="s">
        <v>269</v>
      </c>
      <c r="D339" s="106" t="s">
        <v>1937</v>
      </c>
      <c r="E339" s="110">
        <v>138315</v>
      </c>
      <c r="F339" s="106" t="s">
        <v>1937</v>
      </c>
      <c r="G339" s="106" t="s">
        <v>270</v>
      </c>
      <c r="H339" s="106" t="s">
        <v>280</v>
      </c>
      <c r="I339" s="106" t="s">
        <v>281</v>
      </c>
      <c r="J339" s="106" t="s">
        <v>346</v>
      </c>
      <c r="K339" s="106" t="s">
        <v>347</v>
      </c>
      <c r="L339" s="106" t="s">
        <v>1937</v>
      </c>
      <c r="P339" s="108">
        <v>0</v>
      </c>
    </row>
    <row r="340" spans="1:18" ht="13" x14ac:dyDescent="0.3">
      <c r="A340" s="108" t="s">
        <v>1935</v>
      </c>
      <c r="B340" s="108">
        <v>140696</v>
      </c>
      <c r="C340" s="108" t="s">
        <v>269</v>
      </c>
      <c r="D340" s="108" t="s">
        <v>1935</v>
      </c>
      <c r="E340" s="108">
        <v>236719</v>
      </c>
      <c r="F340" s="108" t="s">
        <v>1936</v>
      </c>
      <c r="G340" s="108" t="s">
        <v>270</v>
      </c>
      <c r="H340" s="108" t="s">
        <v>280</v>
      </c>
      <c r="I340" s="108" t="s">
        <v>281</v>
      </c>
      <c r="J340" s="108" t="s">
        <v>346</v>
      </c>
      <c r="K340" s="108" t="s">
        <v>347</v>
      </c>
      <c r="L340" s="108" t="s">
        <v>1937</v>
      </c>
      <c r="N340" s="108" t="s">
        <v>1938</v>
      </c>
      <c r="P340" s="108">
        <v>0</v>
      </c>
      <c r="Q340" s="108"/>
      <c r="R340" s="114"/>
    </row>
    <row r="341" spans="1:18" x14ac:dyDescent="0.25">
      <c r="A341" s="108" t="s">
        <v>882</v>
      </c>
      <c r="B341" s="110">
        <v>129525</v>
      </c>
      <c r="C341" s="106" t="s">
        <v>269</v>
      </c>
      <c r="D341" s="106" t="s">
        <v>882</v>
      </c>
      <c r="E341" s="110">
        <v>129525</v>
      </c>
      <c r="F341" s="106" t="s">
        <v>882</v>
      </c>
      <c r="G341" s="106" t="s">
        <v>270</v>
      </c>
      <c r="H341" s="106" t="s">
        <v>290</v>
      </c>
      <c r="I341" s="106" t="s">
        <v>291</v>
      </c>
      <c r="J341" s="106" t="s">
        <v>880</v>
      </c>
      <c r="K341" s="106" t="s">
        <v>881</v>
      </c>
      <c r="L341" s="106" t="s">
        <v>882</v>
      </c>
      <c r="P341" s="108">
        <v>0</v>
      </c>
    </row>
    <row r="342" spans="1:18" ht="13" x14ac:dyDescent="0.3">
      <c r="A342" s="108" t="s">
        <v>10</v>
      </c>
      <c r="B342" s="108">
        <v>130888</v>
      </c>
      <c r="C342" s="108" t="s">
        <v>269</v>
      </c>
      <c r="D342" s="108" t="s">
        <v>10</v>
      </c>
      <c r="E342" s="108">
        <v>130888</v>
      </c>
      <c r="F342" s="108" t="s">
        <v>10</v>
      </c>
      <c r="G342" s="108" t="s">
        <v>270</v>
      </c>
      <c r="H342" s="108" t="s">
        <v>290</v>
      </c>
      <c r="I342" s="108" t="s">
        <v>291</v>
      </c>
      <c r="J342" s="108" t="s">
        <v>880</v>
      </c>
      <c r="K342" s="108" t="s">
        <v>881</v>
      </c>
      <c r="L342" s="108" t="s">
        <v>882</v>
      </c>
      <c r="N342" s="108" t="s">
        <v>883</v>
      </c>
      <c r="P342" s="108">
        <v>1</v>
      </c>
      <c r="Q342" s="108"/>
      <c r="R342" s="114" t="s">
        <v>10</v>
      </c>
    </row>
    <row r="343" spans="1:18" s="110" customFormat="1" ht="13" x14ac:dyDescent="0.3">
      <c r="A343" s="110" t="s">
        <v>3715</v>
      </c>
      <c r="B343" s="106">
        <v>130889</v>
      </c>
      <c r="C343" s="106" t="s">
        <v>269</v>
      </c>
      <c r="D343" s="110" t="s">
        <v>3715</v>
      </c>
      <c r="E343" s="106">
        <v>130889</v>
      </c>
      <c r="F343" s="110" t="s">
        <v>3715</v>
      </c>
      <c r="G343" s="106" t="s">
        <v>270</v>
      </c>
      <c r="H343" s="106" t="s">
        <v>290</v>
      </c>
      <c r="I343" s="106" t="s">
        <v>291</v>
      </c>
      <c r="J343" s="106" t="s">
        <v>880</v>
      </c>
      <c r="K343" s="106" t="s">
        <v>881</v>
      </c>
      <c r="L343" s="106" t="s">
        <v>882</v>
      </c>
      <c r="N343" s="106" t="s">
        <v>3716</v>
      </c>
      <c r="P343" s="106">
        <v>0</v>
      </c>
      <c r="Q343" s="106"/>
      <c r="R343" s="111"/>
    </row>
    <row r="344" spans="1:18" ht="13" x14ac:dyDescent="0.3">
      <c r="A344" s="108" t="s">
        <v>888</v>
      </c>
      <c r="B344" s="108">
        <v>130891</v>
      </c>
      <c r="C344" s="108" t="s">
        <v>269</v>
      </c>
      <c r="D344" s="108" t="s">
        <v>888</v>
      </c>
      <c r="E344" s="108">
        <v>130891</v>
      </c>
      <c r="F344" s="108" t="s">
        <v>888</v>
      </c>
      <c r="G344" s="108" t="s">
        <v>270</v>
      </c>
      <c r="H344" s="108" t="s">
        <v>290</v>
      </c>
      <c r="I344" s="108" t="s">
        <v>291</v>
      </c>
      <c r="J344" s="108" t="s">
        <v>880</v>
      </c>
      <c r="K344" s="108" t="s">
        <v>881</v>
      </c>
      <c r="L344" s="108" t="s">
        <v>882</v>
      </c>
      <c r="N344" s="108" t="s">
        <v>889</v>
      </c>
      <c r="P344" s="108">
        <v>0</v>
      </c>
      <c r="Q344" s="108"/>
      <c r="R344" s="114"/>
    </row>
    <row r="345" spans="1:18" s="110" customFormat="1" ht="13" x14ac:dyDescent="0.3">
      <c r="A345" s="110" t="s">
        <v>885</v>
      </c>
      <c r="B345" s="106">
        <v>130890</v>
      </c>
      <c r="C345" s="106" t="s">
        <v>269</v>
      </c>
      <c r="D345" s="110" t="s">
        <v>885</v>
      </c>
      <c r="E345" s="106">
        <v>130890</v>
      </c>
      <c r="F345" s="110" t="s">
        <v>885</v>
      </c>
      <c r="G345" s="106" t="s">
        <v>270</v>
      </c>
      <c r="H345" s="106" t="s">
        <v>290</v>
      </c>
      <c r="I345" s="106" t="s">
        <v>291</v>
      </c>
      <c r="J345" s="106" t="s">
        <v>880</v>
      </c>
      <c r="K345" s="106" t="s">
        <v>881</v>
      </c>
      <c r="L345" s="106" t="s">
        <v>882</v>
      </c>
      <c r="N345" s="106" t="s">
        <v>887</v>
      </c>
      <c r="P345" s="106">
        <v>0</v>
      </c>
      <c r="Q345" s="106"/>
      <c r="R345" s="111"/>
    </row>
    <row r="346" spans="1:18" s="110" customFormat="1" ht="13" x14ac:dyDescent="0.3">
      <c r="A346" s="110" t="s">
        <v>3717</v>
      </c>
      <c r="B346" s="106">
        <v>111304</v>
      </c>
      <c r="C346" s="106" t="s">
        <v>269</v>
      </c>
      <c r="D346" s="110" t="s">
        <v>3717</v>
      </c>
      <c r="E346" s="106">
        <v>111304</v>
      </c>
      <c r="F346" s="110" t="s">
        <v>3717</v>
      </c>
      <c r="G346" s="106" t="s">
        <v>270</v>
      </c>
      <c r="H346" s="106" t="s">
        <v>361</v>
      </c>
      <c r="I346" s="106" t="s">
        <v>362</v>
      </c>
      <c r="J346" s="106" t="s">
        <v>1128</v>
      </c>
      <c r="K346" s="106" t="s">
        <v>3719</v>
      </c>
      <c r="L346" s="106" t="s">
        <v>3720</v>
      </c>
      <c r="N346" s="106" t="s">
        <v>3721</v>
      </c>
      <c r="P346" s="106">
        <v>0</v>
      </c>
      <c r="Q346" s="106"/>
      <c r="R346" s="111"/>
    </row>
    <row r="347" spans="1:18" s="110" customFormat="1" ht="13" x14ac:dyDescent="0.3">
      <c r="A347" s="110" t="s">
        <v>3718</v>
      </c>
      <c r="B347" s="106">
        <v>138401</v>
      </c>
      <c r="C347" s="106" t="s">
        <v>269</v>
      </c>
      <c r="D347" s="110" t="s">
        <v>3718</v>
      </c>
      <c r="E347" s="106">
        <v>138401</v>
      </c>
      <c r="F347" s="110" t="s">
        <v>3718</v>
      </c>
      <c r="G347" s="106" t="s">
        <v>270</v>
      </c>
      <c r="H347" s="106" t="s">
        <v>280</v>
      </c>
      <c r="I347" s="106" t="s">
        <v>300</v>
      </c>
      <c r="J347" s="106"/>
      <c r="K347" s="106" t="s">
        <v>722</v>
      </c>
      <c r="L347" s="106" t="s">
        <v>3718</v>
      </c>
      <c r="N347" s="106"/>
      <c r="P347" s="106">
        <v>0</v>
      </c>
      <c r="Q347" s="106"/>
      <c r="R347" s="111"/>
    </row>
    <row r="348" spans="1:18" ht="13" x14ac:dyDescent="0.3">
      <c r="A348" s="108" t="s">
        <v>890</v>
      </c>
      <c r="B348" s="108">
        <v>103732</v>
      </c>
      <c r="C348" s="108" t="s">
        <v>269</v>
      </c>
      <c r="D348" s="108" t="s">
        <v>890</v>
      </c>
      <c r="E348" s="108">
        <v>103732</v>
      </c>
      <c r="F348" s="108" t="s">
        <v>890</v>
      </c>
      <c r="G348" s="108" t="s">
        <v>270</v>
      </c>
      <c r="H348" s="108" t="s">
        <v>342</v>
      </c>
      <c r="I348" s="108" t="s">
        <v>590</v>
      </c>
      <c r="J348" s="108" t="s">
        <v>592</v>
      </c>
      <c r="K348" s="108" t="s">
        <v>891</v>
      </c>
      <c r="L348" s="108" t="s">
        <v>892</v>
      </c>
      <c r="N348" s="108" t="s">
        <v>893</v>
      </c>
      <c r="P348" s="108">
        <v>0</v>
      </c>
      <c r="Q348" s="108"/>
      <c r="R348" s="114"/>
    </row>
    <row r="349" spans="1:18" s="110" customFormat="1" ht="13" x14ac:dyDescent="0.3">
      <c r="A349" s="106" t="s">
        <v>3401</v>
      </c>
      <c r="B349" s="106">
        <v>131200</v>
      </c>
      <c r="C349" s="106" t="s">
        <v>269</v>
      </c>
      <c r="D349" s="106" t="s">
        <v>3401</v>
      </c>
      <c r="E349" s="106">
        <v>131200</v>
      </c>
      <c r="F349" s="106" t="s">
        <v>3401</v>
      </c>
      <c r="G349" s="106" t="s">
        <v>270</v>
      </c>
      <c r="H349" s="106" t="s">
        <v>290</v>
      </c>
      <c r="I349" s="106" t="s">
        <v>291</v>
      </c>
      <c r="J349" s="106" t="s">
        <v>880</v>
      </c>
      <c r="K349" s="106" t="s">
        <v>895</v>
      </c>
      <c r="L349" s="106" t="s">
        <v>896</v>
      </c>
      <c r="N349" s="106" t="s">
        <v>3402</v>
      </c>
      <c r="P349" s="106">
        <v>0</v>
      </c>
      <c r="Q349" s="106"/>
      <c r="R349" s="111"/>
    </row>
    <row r="350" spans="1:18" ht="13" x14ac:dyDescent="0.3">
      <c r="A350" s="108" t="s">
        <v>894</v>
      </c>
      <c r="B350" s="108">
        <v>131201</v>
      </c>
      <c r="C350" s="108" t="s">
        <v>269</v>
      </c>
      <c r="D350" s="108" t="s">
        <v>894</v>
      </c>
      <c r="E350" s="108">
        <v>131201</v>
      </c>
      <c r="F350" s="108" t="s">
        <v>894</v>
      </c>
      <c r="G350" s="108" t="s">
        <v>270</v>
      </c>
      <c r="H350" s="108" t="s">
        <v>290</v>
      </c>
      <c r="I350" s="108" t="s">
        <v>291</v>
      </c>
      <c r="J350" s="108" t="s">
        <v>880</v>
      </c>
      <c r="K350" s="108" t="s">
        <v>895</v>
      </c>
      <c r="L350" s="108" t="s">
        <v>896</v>
      </c>
      <c r="N350" s="108" t="s">
        <v>897</v>
      </c>
      <c r="P350" s="108">
        <v>0</v>
      </c>
      <c r="Q350" s="108"/>
      <c r="R350" s="114"/>
    </row>
    <row r="351" spans="1:18" ht="13" x14ac:dyDescent="0.3">
      <c r="A351" s="108" t="s">
        <v>2020</v>
      </c>
      <c r="B351" s="108">
        <v>146832</v>
      </c>
      <c r="C351" s="108" t="s">
        <v>269</v>
      </c>
      <c r="D351" s="108" t="s">
        <v>2020</v>
      </c>
      <c r="E351" s="108">
        <v>118859</v>
      </c>
      <c r="F351" s="108" t="s">
        <v>2021</v>
      </c>
      <c r="G351" s="108" t="s">
        <v>270</v>
      </c>
      <c r="H351" s="108" t="s">
        <v>271</v>
      </c>
      <c r="I351" s="108" t="s">
        <v>272</v>
      </c>
      <c r="J351" s="108" t="s">
        <v>606</v>
      </c>
      <c r="K351" s="108" t="s">
        <v>899</v>
      </c>
      <c r="L351" s="108" t="s">
        <v>900</v>
      </c>
      <c r="N351" s="108" t="s">
        <v>1769</v>
      </c>
      <c r="P351" s="108">
        <v>0</v>
      </c>
      <c r="Q351" s="108"/>
      <c r="R351" s="114"/>
    </row>
    <row r="352" spans="1:18" ht="13" x14ac:dyDescent="0.3">
      <c r="A352" s="108" t="s">
        <v>898</v>
      </c>
      <c r="B352" s="108">
        <v>118839</v>
      </c>
      <c r="C352" s="108" t="s">
        <v>269</v>
      </c>
      <c r="D352" s="108" t="s">
        <v>898</v>
      </c>
      <c r="E352" s="108">
        <v>118839</v>
      </c>
      <c r="F352" s="108" t="s">
        <v>898</v>
      </c>
      <c r="G352" s="108" t="s">
        <v>270</v>
      </c>
      <c r="H352" s="108" t="s">
        <v>271</v>
      </c>
      <c r="I352" s="108" t="s">
        <v>272</v>
      </c>
      <c r="J352" s="108" t="s">
        <v>606</v>
      </c>
      <c r="K352" s="108" t="s">
        <v>899</v>
      </c>
      <c r="L352" s="108" t="s">
        <v>900</v>
      </c>
      <c r="N352" s="108" t="s">
        <v>901</v>
      </c>
      <c r="P352" s="108">
        <v>0</v>
      </c>
      <c r="Q352" s="108"/>
      <c r="R352" s="114"/>
    </row>
    <row r="353" spans="1:18" ht="13" x14ac:dyDescent="0.3">
      <c r="A353" s="108" t="s">
        <v>899</v>
      </c>
      <c r="B353" s="108">
        <v>118273</v>
      </c>
      <c r="C353" s="108" t="s">
        <v>269</v>
      </c>
      <c r="D353" s="108" t="s">
        <v>899</v>
      </c>
      <c r="E353" s="108">
        <v>118273</v>
      </c>
      <c r="F353" s="108" t="s">
        <v>899</v>
      </c>
      <c r="G353" s="108" t="s">
        <v>270</v>
      </c>
      <c r="H353" s="108" t="s">
        <v>271</v>
      </c>
      <c r="I353" s="108" t="s">
        <v>272</v>
      </c>
      <c r="J353" s="108" t="s">
        <v>606</v>
      </c>
      <c r="K353" s="108" t="s">
        <v>899</v>
      </c>
      <c r="P353" s="108">
        <v>0</v>
      </c>
      <c r="Q353" s="108"/>
      <c r="R353" s="114"/>
    </row>
    <row r="354" spans="1:18" ht="13" x14ac:dyDescent="0.3">
      <c r="A354" s="108" t="s">
        <v>509</v>
      </c>
      <c r="B354" s="108">
        <v>919</v>
      </c>
      <c r="C354" s="108" t="s">
        <v>269</v>
      </c>
      <c r="D354" s="108" t="s">
        <v>509</v>
      </c>
      <c r="E354" s="108">
        <v>919</v>
      </c>
      <c r="F354" s="108" t="s">
        <v>509</v>
      </c>
      <c r="G354" s="108" t="s">
        <v>270</v>
      </c>
      <c r="H354" s="108" t="s">
        <v>290</v>
      </c>
      <c r="I354" s="108" t="s">
        <v>291</v>
      </c>
      <c r="J354" s="108" t="s">
        <v>386</v>
      </c>
      <c r="K354" s="108" t="s">
        <v>509</v>
      </c>
      <c r="P354" s="108">
        <v>0</v>
      </c>
      <c r="Q354" s="108"/>
      <c r="R354" s="114"/>
    </row>
    <row r="355" spans="1:18" ht="13" x14ac:dyDescent="0.3">
      <c r="A355" s="108" t="s">
        <v>902</v>
      </c>
      <c r="B355" s="108">
        <v>129243</v>
      </c>
      <c r="C355" s="108" t="s">
        <v>269</v>
      </c>
      <c r="D355" s="108" t="s">
        <v>902</v>
      </c>
      <c r="E355" s="108">
        <v>129243</v>
      </c>
      <c r="F355" s="108" t="s">
        <v>902</v>
      </c>
      <c r="G355" s="108" t="s">
        <v>270</v>
      </c>
      <c r="H355" s="108" t="s">
        <v>290</v>
      </c>
      <c r="I355" s="108" t="s">
        <v>291</v>
      </c>
      <c r="J355" s="108" t="s">
        <v>386</v>
      </c>
      <c r="K355" s="108" t="s">
        <v>509</v>
      </c>
      <c r="L355" s="108" t="s">
        <v>902</v>
      </c>
      <c r="P355" s="108">
        <v>0</v>
      </c>
      <c r="Q355" s="108"/>
      <c r="R355" s="114"/>
    </row>
    <row r="356" spans="1:18" ht="13" x14ac:dyDescent="0.3">
      <c r="A356" s="108" t="s">
        <v>903</v>
      </c>
      <c r="B356" s="108">
        <v>129957</v>
      </c>
      <c r="C356" s="108" t="s">
        <v>269</v>
      </c>
      <c r="D356" s="108" t="s">
        <v>903</v>
      </c>
      <c r="E356" s="108">
        <v>129957</v>
      </c>
      <c r="F356" s="108" t="s">
        <v>903</v>
      </c>
      <c r="G356" s="108" t="s">
        <v>270</v>
      </c>
      <c r="H356" s="108" t="s">
        <v>290</v>
      </c>
      <c r="I356" s="108" t="s">
        <v>291</v>
      </c>
      <c r="J356" s="108" t="s">
        <v>386</v>
      </c>
      <c r="K356" s="108" t="s">
        <v>509</v>
      </c>
      <c r="L356" s="108" t="s">
        <v>902</v>
      </c>
      <c r="N356" s="108" t="s">
        <v>904</v>
      </c>
      <c r="P356" s="108">
        <v>0</v>
      </c>
      <c r="Q356" s="108"/>
      <c r="R356" s="114"/>
    </row>
    <row r="357" spans="1:18" ht="13" x14ac:dyDescent="0.3">
      <c r="A357" s="108" t="s">
        <v>905</v>
      </c>
      <c r="B357" s="108">
        <v>129959</v>
      </c>
      <c r="C357" s="108" t="s">
        <v>269</v>
      </c>
      <c r="D357" s="108" t="s">
        <v>905</v>
      </c>
      <c r="E357" s="108">
        <v>129959</v>
      </c>
      <c r="F357" s="108" t="s">
        <v>905</v>
      </c>
      <c r="G357" s="108" t="s">
        <v>270</v>
      </c>
      <c r="H357" s="108" t="s">
        <v>290</v>
      </c>
      <c r="I357" s="108" t="s">
        <v>291</v>
      </c>
      <c r="J357" s="108" t="s">
        <v>386</v>
      </c>
      <c r="K357" s="108" t="s">
        <v>509</v>
      </c>
      <c r="L357" s="108" t="s">
        <v>902</v>
      </c>
      <c r="N357" s="108" t="s">
        <v>906</v>
      </c>
      <c r="P357" s="108">
        <v>0</v>
      </c>
      <c r="Q357" s="108"/>
      <c r="R357" s="114"/>
    </row>
    <row r="358" spans="1:18" ht="13" x14ac:dyDescent="0.3">
      <c r="A358" s="108" t="s">
        <v>907</v>
      </c>
      <c r="B358" s="108">
        <v>129245</v>
      </c>
      <c r="C358" s="108" t="s">
        <v>269</v>
      </c>
      <c r="D358" s="108" t="s">
        <v>907</v>
      </c>
      <c r="E358" s="108">
        <v>129245</v>
      </c>
      <c r="F358" s="108" t="s">
        <v>907</v>
      </c>
      <c r="G358" s="108" t="s">
        <v>270</v>
      </c>
      <c r="H358" s="108" t="s">
        <v>290</v>
      </c>
      <c r="I358" s="108" t="s">
        <v>291</v>
      </c>
      <c r="J358" s="108" t="s">
        <v>386</v>
      </c>
      <c r="K358" s="108" t="s">
        <v>509</v>
      </c>
      <c r="L358" s="108" t="s">
        <v>907</v>
      </c>
      <c r="P358" s="108">
        <v>0</v>
      </c>
      <c r="Q358" s="108"/>
      <c r="R358" s="114"/>
    </row>
    <row r="359" spans="1:18" ht="13" x14ac:dyDescent="0.3">
      <c r="A359" s="108" t="s">
        <v>908</v>
      </c>
      <c r="B359" s="108">
        <v>129964</v>
      </c>
      <c r="C359" s="108" t="s">
        <v>269</v>
      </c>
      <c r="D359" s="108" t="s">
        <v>908</v>
      </c>
      <c r="E359" s="108">
        <v>129964</v>
      </c>
      <c r="F359" s="108" t="s">
        <v>908</v>
      </c>
      <c r="G359" s="108" t="s">
        <v>270</v>
      </c>
      <c r="H359" s="108" t="s">
        <v>290</v>
      </c>
      <c r="I359" s="108" t="s">
        <v>291</v>
      </c>
      <c r="J359" s="108" t="s">
        <v>386</v>
      </c>
      <c r="K359" s="108" t="s">
        <v>509</v>
      </c>
      <c r="L359" s="108" t="s">
        <v>907</v>
      </c>
      <c r="N359" s="108" t="s">
        <v>909</v>
      </c>
      <c r="P359" s="108">
        <v>0</v>
      </c>
      <c r="Q359" s="108"/>
      <c r="R359" s="114"/>
    </row>
    <row r="360" spans="1:18" ht="13" x14ac:dyDescent="0.3">
      <c r="A360" s="108" t="s">
        <v>910</v>
      </c>
      <c r="B360" s="108">
        <v>1082</v>
      </c>
      <c r="C360" s="108" t="s">
        <v>269</v>
      </c>
      <c r="D360" s="108" t="s">
        <v>910</v>
      </c>
      <c r="E360" s="108">
        <v>1082</v>
      </c>
      <c r="F360" s="108" t="s">
        <v>910</v>
      </c>
      <c r="G360" s="108" t="s">
        <v>270</v>
      </c>
      <c r="H360" s="108" t="s">
        <v>271</v>
      </c>
      <c r="I360" s="108" t="s">
        <v>666</v>
      </c>
      <c r="P360" s="108">
        <v>0</v>
      </c>
      <c r="Q360" s="108"/>
      <c r="R360" s="114"/>
    </row>
    <row r="361" spans="1:18" ht="13" x14ac:dyDescent="0.3">
      <c r="A361" s="108" t="s">
        <v>911</v>
      </c>
      <c r="B361" s="108">
        <v>130576</v>
      </c>
      <c r="C361" s="108" t="s">
        <v>269</v>
      </c>
      <c r="D361" s="108" t="s">
        <v>911</v>
      </c>
      <c r="E361" s="108">
        <v>130576</v>
      </c>
      <c r="F361" s="108" t="s">
        <v>911</v>
      </c>
      <c r="G361" s="108" t="s">
        <v>270</v>
      </c>
      <c r="H361" s="108" t="s">
        <v>290</v>
      </c>
      <c r="I361" s="108" t="s">
        <v>291</v>
      </c>
      <c r="K361" s="108" t="s">
        <v>562</v>
      </c>
      <c r="L361" s="108" t="s">
        <v>912</v>
      </c>
      <c r="N361" s="108" t="s">
        <v>913</v>
      </c>
      <c r="P361" s="108">
        <v>0</v>
      </c>
      <c r="Q361" s="108"/>
      <c r="R361" s="114"/>
    </row>
    <row r="362" spans="1:18" ht="13" x14ac:dyDescent="0.3">
      <c r="A362" s="108" t="s">
        <v>914</v>
      </c>
      <c r="B362" s="108">
        <v>141909</v>
      </c>
      <c r="C362" s="108" t="s">
        <v>269</v>
      </c>
      <c r="D362" s="108" t="s">
        <v>914</v>
      </c>
      <c r="E362" s="108">
        <v>141909</v>
      </c>
      <c r="F362" s="108" t="s">
        <v>914</v>
      </c>
      <c r="G362" s="108" t="s">
        <v>270</v>
      </c>
      <c r="H362" s="108" t="s">
        <v>280</v>
      </c>
      <c r="I362" s="108" t="s">
        <v>281</v>
      </c>
      <c r="J362" s="108" t="s">
        <v>546</v>
      </c>
      <c r="K362" s="108" t="s">
        <v>866</v>
      </c>
      <c r="L362" s="108" t="s">
        <v>915</v>
      </c>
      <c r="N362" s="108" t="s">
        <v>916</v>
      </c>
      <c r="P362" s="108">
        <v>0</v>
      </c>
      <c r="Q362" s="108"/>
      <c r="R362" s="114"/>
    </row>
    <row r="363" spans="1:18" s="110" customFormat="1" ht="13" x14ac:dyDescent="0.3">
      <c r="A363" s="110" t="s">
        <v>3722</v>
      </c>
      <c r="B363" s="110">
        <v>125270</v>
      </c>
      <c r="C363" s="106" t="s">
        <v>269</v>
      </c>
      <c r="D363" s="110" t="s">
        <v>3722</v>
      </c>
      <c r="E363" s="110">
        <v>125270</v>
      </c>
      <c r="F363" s="110" t="s">
        <v>3722</v>
      </c>
      <c r="G363" s="106" t="s">
        <v>270</v>
      </c>
      <c r="H363" s="106" t="s">
        <v>339</v>
      </c>
      <c r="I363" s="106" t="s">
        <v>340</v>
      </c>
      <c r="J363" s="106" t="s">
        <v>3375</v>
      </c>
      <c r="K363" s="106" t="s">
        <v>3722</v>
      </c>
      <c r="L363" s="106"/>
      <c r="N363" s="106"/>
      <c r="P363" s="106">
        <v>0</v>
      </c>
      <c r="Q363" s="106"/>
      <c r="R363" s="111"/>
    </row>
    <row r="364" spans="1:18" s="110" customFormat="1" ht="13" x14ac:dyDescent="0.3">
      <c r="A364" s="110" t="s">
        <v>3407</v>
      </c>
      <c r="B364" s="110">
        <v>132026</v>
      </c>
      <c r="C364" s="106" t="s">
        <v>269</v>
      </c>
      <c r="D364" s="110" t="s">
        <v>3407</v>
      </c>
      <c r="E364" s="110">
        <v>132026</v>
      </c>
      <c r="F364" s="110" t="s">
        <v>3407</v>
      </c>
      <c r="G364" s="106" t="s">
        <v>270</v>
      </c>
      <c r="H364" s="106" t="s">
        <v>1709</v>
      </c>
      <c r="I364" s="106" t="s">
        <v>3404</v>
      </c>
      <c r="J364" s="106" t="s">
        <v>3405</v>
      </c>
      <c r="K364" s="106" t="s">
        <v>3406</v>
      </c>
      <c r="L364" s="106" t="s">
        <v>3407</v>
      </c>
      <c r="N364" s="106"/>
      <c r="P364" s="106">
        <v>0</v>
      </c>
      <c r="Q364" s="106"/>
      <c r="R364" s="111"/>
    </row>
    <row r="365" spans="1:18" s="110" customFormat="1" ht="13" x14ac:dyDescent="0.3">
      <c r="A365" s="106" t="s">
        <v>3403</v>
      </c>
      <c r="B365" s="106">
        <v>134121</v>
      </c>
      <c r="C365" s="106" t="s">
        <v>269</v>
      </c>
      <c r="D365" s="106" t="s">
        <v>3403</v>
      </c>
      <c r="E365" s="106">
        <v>134121</v>
      </c>
      <c r="F365" s="106" t="s">
        <v>3403</v>
      </c>
      <c r="G365" s="106" t="s">
        <v>270</v>
      </c>
      <c r="H365" s="106" t="s">
        <v>1709</v>
      </c>
      <c r="I365" s="106" t="s">
        <v>3404</v>
      </c>
      <c r="J365" s="106" t="s">
        <v>3405</v>
      </c>
      <c r="K365" s="106" t="s">
        <v>3406</v>
      </c>
      <c r="L365" s="106" t="s">
        <v>3407</v>
      </c>
      <c r="N365" s="106" t="s">
        <v>3408</v>
      </c>
      <c r="P365" s="106">
        <v>0</v>
      </c>
      <c r="Q365" s="106"/>
      <c r="R365" s="111"/>
    </row>
    <row r="366" spans="1:18" ht="13" x14ac:dyDescent="0.3">
      <c r="A366" s="108" t="s">
        <v>917</v>
      </c>
      <c r="B366" s="108">
        <v>130278</v>
      </c>
      <c r="C366" s="108" t="s">
        <v>269</v>
      </c>
      <c r="D366" s="108" t="s">
        <v>917</v>
      </c>
      <c r="E366" s="108">
        <v>130278</v>
      </c>
      <c r="F366" s="108" t="s">
        <v>917</v>
      </c>
      <c r="G366" s="108" t="s">
        <v>270</v>
      </c>
      <c r="H366" s="108" t="s">
        <v>290</v>
      </c>
      <c r="I366" s="108" t="s">
        <v>291</v>
      </c>
      <c r="K366" s="108" t="s">
        <v>918</v>
      </c>
      <c r="L366" s="108" t="s">
        <v>919</v>
      </c>
      <c r="N366" s="108" t="s">
        <v>920</v>
      </c>
      <c r="P366" s="108">
        <v>0</v>
      </c>
      <c r="Q366" s="108"/>
      <c r="R366" s="114"/>
    </row>
    <row r="367" spans="1:18" ht="13" x14ac:dyDescent="0.3">
      <c r="A367" s="108" t="s">
        <v>921</v>
      </c>
      <c r="B367" s="108">
        <v>129346</v>
      </c>
      <c r="C367" s="108" t="s">
        <v>269</v>
      </c>
      <c r="D367" s="108" t="s">
        <v>921</v>
      </c>
      <c r="E367" s="108">
        <v>129346</v>
      </c>
      <c r="F367" s="108" t="s">
        <v>921</v>
      </c>
      <c r="G367" s="108" t="s">
        <v>270</v>
      </c>
      <c r="H367" s="108" t="s">
        <v>290</v>
      </c>
      <c r="I367" s="108" t="s">
        <v>291</v>
      </c>
      <c r="K367" s="108" t="s">
        <v>918</v>
      </c>
      <c r="L367" s="108" t="s">
        <v>921</v>
      </c>
      <c r="P367" s="108">
        <v>0</v>
      </c>
      <c r="Q367" s="108"/>
      <c r="R367" s="114"/>
    </row>
    <row r="368" spans="1:18" ht="13" x14ac:dyDescent="0.3">
      <c r="A368" s="108" t="s">
        <v>922</v>
      </c>
      <c r="B368" s="108">
        <v>130284</v>
      </c>
      <c r="C368" s="108" t="s">
        <v>269</v>
      </c>
      <c r="D368" s="108" t="s">
        <v>922</v>
      </c>
      <c r="E368" s="108">
        <v>130284</v>
      </c>
      <c r="F368" s="108" t="s">
        <v>922</v>
      </c>
      <c r="G368" s="108" t="s">
        <v>270</v>
      </c>
      <c r="H368" s="108" t="s">
        <v>290</v>
      </c>
      <c r="I368" s="108" t="s">
        <v>291</v>
      </c>
      <c r="K368" s="108" t="s">
        <v>918</v>
      </c>
      <c r="L368" s="108" t="s">
        <v>921</v>
      </c>
      <c r="N368" s="108" t="s">
        <v>923</v>
      </c>
      <c r="P368" s="108">
        <v>0</v>
      </c>
      <c r="Q368" s="108"/>
      <c r="R368" s="114"/>
    </row>
    <row r="369" spans="1:18" s="110" customFormat="1" ht="13" x14ac:dyDescent="0.3">
      <c r="A369" s="110" t="s">
        <v>3723</v>
      </c>
      <c r="B369" s="106">
        <v>117367</v>
      </c>
      <c r="C369" s="106" t="s">
        <v>269</v>
      </c>
      <c r="D369" s="110" t="s">
        <v>3723</v>
      </c>
      <c r="E369" s="110">
        <v>117367</v>
      </c>
      <c r="F369" s="110" t="s">
        <v>3723</v>
      </c>
      <c r="G369" s="106" t="s">
        <v>270</v>
      </c>
      <c r="H369" s="106" t="s">
        <v>339</v>
      </c>
      <c r="I369" s="106" t="s">
        <v>494</v>
      </c>
      <c r="J369" s="110" t="s">
        <v>772</v>
      </c>
      <c r="K369" s="106" t="s">
        <v>771</v>
      </c>
      <c r="L369" s="106" t="s">
        <v>925</v>
      </c>
      <c r="N369" s="106" t="s">
        <v>359</v>
      </c>
      <c r="P369" s="106">
        <v>0</v>
      </c>
      <c r="Q369" s="106"/>
      <c r="R369" s="111"/>
    </row>
    <row r="370" spans="1:18" ht="13" x14ac:dyDescent="0.3">
      <c r="A370" s="108" t="s">
        <v>924</v>
      </c>
      <c r="B370" s="108">
        <v>117368</v>
      </c>
      <c r="C370" s="108" t="s">
        <v>269</v>
      </c>
      <c r="D370" s="108" t="s">
        <v>924</v>
      </c>
      <c r="E370" s="108">
        <v>117368</v>
      </c>
      <c r="F370" s="108" t="s">
        <v>924</v>
      </c>
      <c r="G370" s="108" t="s">
        <v>270</v>
      </c>
      <c r="H370" s="108" t="s">
        <v>339</v>
      </c>
      <c r="I370" s="108" t="s">
        <v>494</v>
      </c>
      <c r="J370" s="108" t="s">
        <v>772</v>
      </c>
      <c r="K370" s="108" t="s">
        <v>771</v>
      </c>
      <c r="L370" s="108" t="s">
        <v>925</v>
      </c>
      <c r="N370" s="108" t="s">
        <v>926</v>
      </c>
      <c r="P370" s="108">
        <v>0</v>
      </c>
      <c r="Q370" s="108"/>
      <c r="R370" s="114"/>
    </row>
    <row r="371" spans="1:18" s="110" customFormat="1" ht="13" x14ac:dyDescent="0.3">
      <c r="A371" s="106" t="s">
        <v>339</v>
      </c>
      <c r="B371" s="110">
        <v>1267</v>
      </c>
      <c r="C371" s="106" t="s">
        <v>269</v>
      </c>
      <c r="D371" s="106" t="s">
        <v>339</v>
      </c>
      <c r="E371" s="110">
        <v>1267</v>
      </c>
      <c r="F371" s="106" t="s">
        <v>339</v>
      </c>
      <c r="G371" s="106" t="s">
        <v>270</v>
      </c>
      <c r="H371" s="106" t="s">
        <v>339</v>
      </c>
      <c r="I371" s="106"/>
      <c r="J371" s="106"/>
      <c r="K371" s="106"/>
      <c r="L371" s="106"/>
      <c r="N371" s="106"/>
      <c r="P371" s="106">
        <v>0</v>
      </c>
      <c r="Q371" s="106"/>
      <c r="R371" s="111"/>
    </row>
    <row r="372" spans="1:18" ht="13" x14ac:dyDescent="0.3">
      <c r="A372" s="108" t="s">
        <v>927</v>
      </c>
      <c r="B372" s="108">
        <v>181373</v>
      </c>
      <c r="C372" s="108" t="s">
        <v>269</v>
      </c>
      <c r="D372" s="108" t="s">
        <v>927</v>
      </c>
      <c r="E372" s="108">
        <v>181373</v>
      </c>
      <c r="F372" s="108" t="s">
        <v>927</v>
      </c>
      <c r="G372" s="108" t="s">
        <v>270</v>
      </c>
      <c r="H372" s="108" t="s">
        <v>280</v>
      </c>
      <c r="I372" s="108" t="s">
        <v>281</v>
      </c>
      <c r="K372" s="108" t="s">
        <v>928</v>
      </c>
      <c r="L372" s="108" t="s">
        <v>929</v>
      </c>
      <c r="N372" s="108" t="s">
        <v>930</v>
      </c>
      <c r="P372" s="108">
        <v>0</v>
      </c>
      <c r="Q372" s="108"/>
      <c r="R372" s="114"/>
    </row>
    <row r="373" spans="1:18" s="110" customFormat="1" ht="13" x14ac:dyDescent="0.3">
      <c r="A373" s="110" t="s">
        <v>3724</v>
      </c>
      <c r="B373" s="110">
        <v>118086</v>
      </c>
      <c r="C373" s="106" t="s">
        <v>269</v>
      </c>
      <c r="D373" s="110" t="s">
        <v>3724</v>
      </c>
      <c r="E373" s="110">
        <v>118086</v>
      </c>
      <c r="F373" s="110" t="s">
        <v>3724</v>
      </c>
      <c r="G373" s="106" t="s">
        <v>270</v>
      </c>
      <c r="H373" s="106" t="s">
        <v>271</v>
      </c>
      <c r="I373" s="106" t="s">
        <v>3724</v>
      </c>
      <c r="K373" s="106"/>
      <c r="L373" s="106"/>
      <c r="N373" s="106"/>
      <c r="P373" s="106">
        <v>0</v>
      </c>
      <c r="Q373" s="106"/>
      <c r="R373" s="111"/>
    </row>
    <row r="374" spans="1:18" ht="13" x14ac:dyDescent="0.3">
      <c r="A374" s="108" t="s">
        <v>931</v>
      </c>
      <c r="B374" s="108">
        <v>137704</v>
      </c>
      <c r="C374" s="108" t="s">
        <v>269</v>
      </c>
      <c r="D374" s="108" t="s">
        <v>931</v>
      </c>
      <c r="E374" s="108">
        <v>137704</v>
      </c>
      <c r="F374" s="108" t="s">
        <v>931</v>
      </c>
      <c r="G374" s="108" t="s">
        <v>270</v>
      </c>
      <c r="H374" s="108" t="s">
        <v>280</v>
      </c>
      <c r="I374" s="108" t="s">
        <v>300</v>
      </c>
      <c r="J374" s="108" t="s">
        <v>697</v>
      </c>
      <c r="K374" s="108" t="s">
        <v>745</v>
      </c>
      <c r="L374" s="108" t="s">
        <v>931</v>
      </c>
      <c r="P374" s="108">
        <v>0</v>
      </c>
      <c r="Q374" s="108"/>
      <c r="R374" s="114"/>
    </row>
    <row r="375" spans="1:18" ht="13" x14ac:dyDescent="0.3">
      <c r="A375" s="108" t="s">
        <v>932</v>
      </c>
      <c r="B375" s="108">
        <v>138903</v>
      </c>
      <c r="C375" s="108" t="s">
        <v>269</v>
      </c>
      <c r="D375" s="108" t="s">
        <v>932</v>
      </c>
      <c r="E375" s="108">
        <v>138903</v>
      </c>
      <c r="F375" s="108" t="s">
        <v>932</v>
      </c>
      <c r="G375" s="108" t="s">
        <v>270</v>
      </c>
      <c r="H375" s="108" t="s">
        <v>280</v>
      </c>
      <c r="I375" s="108" t="s">
        <v>300</v>
      </c>
      <c r="J375" s="108" t="s">
        <v>697</v>
      </c>
      <c r="K375" s="108" t="s">
        <v>745</v>
      </c>
      <c r="L375" s="108" t="s">
        <v>931</v>
      </c>
      <c r="N375" s="108" t="s">
        <v>933</v>
      </c>
      <c r="P375" s="108">
        <v>0</v>
      </c>
      <c r="Q375" s="108"/>
      <c r="R375" s="114"/>
    </row>
    <row r="376" spans="1:18" ht="13" x14ac:dyDescent="0.3">
      <c r="A376" s="108" t="s">
        <v>934</v>
      </c>
      <c r="B376" s="108">
        <v>131080</v>
      </c>
      <c r="C376" s="108" t="s">
        <v>269</v>
      </c>
      <c r="D376" s="108" t="s">
        <v>934</v>
      </c>
      <c r="E376" s="108">
        <v>131080</v>
      </c>
      <c r="F376" s="108" t="s">
        <v>934</v>
      </c>
      <c r="G376" s="108" t="s">
        <v>270</v>
      </c>
      <c r="H376" s="108" t="s">
        <v>290</v>
      </c>
      <c r="I376" s="108" t="s">
        <v>291</v>
      </c>
      <c r="J376" s="108" t="s">
        <v>351</v>
      </c>
      <c r="K376" s="108" t="s">
        <v>935</v>
      </c>
      <c r="L376" s="108" t="s">
        <v>936</v>
      </c>
      <c r="N376" s="108" t="s">
        <v>937</v>
      </c>
      <c r="P376" s="108">
        <v>0</v>
      </c>
      <c r="Q376" s="108"/>
      <c r="R376" s="114"/>
    </row>
    <row r="377" spans="1:18" s="110" customFormat="1" ht="13" x14ac:dyDescent="0.3">
      <c r="A377" s="106" t="s">
        <v>3547</v>
      </c>
      <c r="B377" s="106">
        <v>111351</v>
      </c>
      <c r="C377" s="106" t="s">
        <v>269</v>
      </c>
      <c r="D377" s="106" t="s">
        <v>3547</v>
      </c>
      <c r="E377" s="106">
        <v>111351</v>
      </c>
      <c r="F377" s="106" t="s">
        <v>3547</v>
      </c>
      <c r="G377" s="106" t="s">
        <v>270</v>
      </c>
      <c r="H377" s="106" t="s">
        <v>361</v>
      </c>
      <c r="I377" s="106" t="s">
        <v>362</v>
      </c>
      <c r="J377" s="106" t="s">
        <v>1128</v>
      </c>
      <c r="K377" s="106" t="s">
        <v>1129</v>
      </c>
      <c r="L377" s="106" t="s">
        <v>3548</v>
      </c>
      <c r="N377" s="106" t="s">
        <v>3549</v>
      </c>
      <c r="P377" s="106">
        <v>0</v>
      </c>
      <c r="Q377" s="106"/>
      <c r="R377" s="111"/>
    </row>
    <row r="378" spans="1:18" ht="13" x14ac:dyDescent="0.3">
      <c r="A378" s="108" t="s">
        <v>938</v>
      </c>
      <c r="B378" s="108">
        <v>1080</v>
      </c>
      <c r="C378" s="108" t="s">
        <v>269</v>
      </c>
      <c r="D378" s="108" t="s">
        <v>938</v>
      </c>
      <c r="E378" s="108">
        <v>1080</v>
      </c>
      <c r="F378" s="108" t="s">
        <v>938</v>
      </c>
      <c r="G378" s="108" t="s">
        <v>270</v>
      </c>
      <c r="H378" s="108" t="s">
        <v>271</v>
      </c>
      <c r="I378" s="108" t="s">
        <v>666</v>
      </c>
      <c r="P378" s="108">
        <v>0</v>
      </c>
      <c r="Q378" s="108"/>
      <c r="R378" s="114"/>
    </row>
    <row r="379" spans="1:18" ht="13" x14ac:dyDescent="0.3">
      <c r="A379" s="108" t="s">
        <v>81</v>
      </c>
      <c r="B379" s="108">
        <v>139410</v>
      </c>
      <c r="C379" s="108" t="s">
        <v>269</v>
      </c>
      <c r="D379" s="108" t="s">
        <v>81</v>
      </c>
      <c r="E379" s="108">
        <v>139410</v>
      </c>
      <c r="F379" s="108" t="s">
        <v>81</v>
      </c>
      <c r="G379" s="108" t="s">
        <v>270</v>
      </c>
      <c r="H379" s="108" t="s">
        <v>280</v>
      </c>
      <c r="I379" s="108" t="s">
        <v>281</v>
      </c>
      <c r="J379" s="108" t="s">
        <v>939</v>
      </c>
      <c r="K379" s="108" t="s">
        <v>940</v>
      </c>
      <c r="L379" s="108" t="s">
        <v>941</v>
      </c>
      <c r="N379" s="108" t="s">
        <v>404</v>
      </c>
      <c r="P379" s="108">
        <v>1</v>
      </c>
      <c r="Q379" s="108"/>
      <c r="R379" s="114" t="s">
        <v>81</v>
      </c>
    </row>
    <row r="380" spans="1:18" ht="13" x14ac:dyDescent="0.3">
      <c r="A380" s="108" t="s">
        <v>942</v>
      </c>
      <c r="B380" s="108">
        <v>103743</v>
      </c>
      <c r="C380" s="108" t="s">
        <v>269</v>
      </c>
      <c r="D380" s="108" t="s">
        <v>942</v>
      </c>
      <c r="E380" s="108">
        <v>103743</v>
      </c>
      <c r="F380" s="108" t="s">
        <v>942</v>
      </c>
      <c r="G380" s="108" t="s">
        <v>270</v>
      </c>
      <c r="H380" s="108" t="s">
        <v>342</v>
      </c>
      <c r="I380" s="108" t="s">
        <v>590</v>
      </c>
      <c r="J380" s="108" t="s">
        <v>592</v>
      </c>
      <c r="K380" s="108" t="s">
        <v>943</v>
      </c>
      <c r="L380" s="108" t="s">
        <v>944</v>
      </c>
      <c r="N380" s="108" t="s">
        <v>945</v>
      </c>
      <c r="P380" s="108">
        <v>0</v>
      </c>
      <c r="Q380" s="108"/>
      <c r="R380" s="114"/>
    </row>
    <row r="381" spans="1:18" ht="13" x14ac:dyDescent="0.3">
      <c r="A381" s="108" t="s">
        <v>946</v>
      </c>
      <c r="B381" s="108">
        <v>101376</v>
      </c>
      <c r="C381" s="108" t="s">
        <v>269</v>
      </c>
      <c r="D381" s="108" t="s">
        <v>946</v>
      </c>
      <c r="E381" s="108">
        <v>101376</v>
      </c>
      <c r="F381" s="108" t="s">
        <v>946</v>
      </c>
      <c r="G381" s="108" t="s">
        <v>270</v>
      </c>
      <c r="H381" s="108" t="s">
        <v>271</v>
      </c>
      <c r="I381" s="108" t="s">
        <v>272</v>
      </c>
      <c r="J381" s="108" t="s">
        <v>273</v>
      </c>
      <c r="K381" s="108" t="s">
        <v>946</v>
      </c>
      <c r="P381" s="108">
        <v>0</v>
      </c>
      <c r="Q381" s="108"/>
      <c r="R381" s="114"/>
    </row>
    <row r="382" spans="1:18" ht="13" x14ac:dyDescent="0.3">
      <c r="A382" s="108" t="s">
        <v>947</v>
      </c>
      <c r="B382" s="108">
        <v>101489</v>
      </c>
      <c r="C382" s="108" t="s">
        <v>269</v>
      </c>
      <c r="D382" s="108" t="s">
        <v>947</v>
      </c>
      <c r="E382" s="108">
        <v>101489</v>
      </c>
      <c r="F382" s="108" t="s">
        <v>947</v>
      </c>
      <c r="G382" s="108" t="s">
        <v>270</v>
      </c>
      <c r="H382" s="108" t="s">
        <v>271</v>
      </c>
      <c r="I382" s="108" t="s">
        <v>272</v>
      </c>
      <c r="J382" s="108" t="s">
        <v>273</v>
      </c>
      <c r="K382" s="108" t="s">
        <v>946</v>
      </c>
      <c r="L382" s="108" t="s">
        <v>947</v>
      </c>
      <c r="P382" s="108">
        <v>0</v>
      </c>
      <c r="Q382" s="108"/>
      <c r="R382" s="114"/>
    </row>
    <row r="383" spans="1:18" ht="13" x14ac:dyDescent="0.3">
      <c r="A383" s="108" t="s">
        <v>1875</v>
      </c>
      <c r="B383" s="108">
        <v>102085</v>
      </c>
      <c r="C383" s="108" t="s">
        <v>269</v>
      </c>
      <c r="D383" s="108" t="s">
        <v>1875</v>
      </c>
      <c r="E383" s="108">
        <v>423507</v>
      </c>
      <c r="F383" s="108" t="s">
        <v>1876</v>
      </c>
      <c r="G383" s="108" t="s">
        <v>270</v>
      </c>
      <c r="H383" s="108" t="s">
        <v>271</v>
      </c>
      <c r="I383" s="108" t="s">
        <v>272</v>
      </c>
      <c r="J383" s="108" t="s">
        <v>273</v>
      </c>
      <c r="K383" s="108" t="s">
        <v>946</v>
      </c>
      <c r="L383" s="108" t="s">
        <v>947</v>
      </c>
      <c r="N383" s="108" t="s">
        <v>1877</v>
      </c>
      <c r="P383" s="108">
        <v>0</v>
      </c>
      <c r="Q383" s="108"/>
      <c r="R383" s="114"/>
    </row>
    <row r="384" spans="1:18" ht="13" x14ac:dyDescent="0.3">
      <c r="A384" s="108" t="s">
        <v>1954</v>
      </c>
      <c r="B384" s="108">
        <v>102092</v>
      </c>
      <c r="C384" s="108" t="s">
        <v>269</v>
      </c>
      <c r="D384" s="108" t="s">
        <v>1954</v>
      </c>
      <c r="E384" s="108">
        <v>148592</v>
      </c>
      <c r="F384" s="108" t="s">
        <v>1955</v>
      </c>
      <c r="G384" s="108" t="s">
        <v>270</v>
      </c>
      <c r="H384" s="108" t="s">
        <v>271</v>
      </c>
      <c r="I384" s="108" t="s">
        <v>272</v>
      </c>
      <c r="J384" s="108" t="s">
        <v>273</v>
      </c>
      <c r="K384" s="108" t="s">
        <v>946</v>
      </c>
      <c r="L384" s="108" t="s">
        <v>947</v>
      </c>
      <c r="N384" s="108" t="s">
        <v>1956</v>
      </c>
      <c r="P384" s="108">
        <v>0</v>
      </c>
      <c r="Q384" s="108"/>
      <c r="R384" s="114"/>
    </row>
    <row r="385" spans="1:18" ht="13" x14ac:dyDescent="0.3">
      <c r="A385" s="108" t="s">
        <v>948</v>
      </c>
      <c r="B385" s="108">
        <v>102101</v>
      </c>
      <c r="C385" s="108" t="s">
        <v>269</v>
      </c>
      <c r="D385" s="108" t="s">
        <v>948</v>
      </c>
      <c r="E385" s="108">
        <v>102101</v>
      </c>
      <c r="F385" s="108" t="s">
        <v>948</v>
      </c>
      <c r="G385" s="108" t="s">
        <v>270</v>
      </c>
      <c r="H385" s="108" t="s">
        <v>271</v>
      </c>
      <c r="I385" s="108" t="s">
        <v>272</v>
      </c>
      <c r="J385" s="108" t="s">
        <v>273</v>
      </c>
      <c r="K385" s="108" t="s">
        <v>946</v>
      </c>
      <c r="L385" s="108" t="s">
        <v>947</v>
      </c>
      <c r="N385" s="108" t="s">
        <v>949</v>
      </c>
      <c r="P385" s="108">
        <v>0</v>
      </c>
      <c r="Q385" s="108"/>
      <c r="R385" s="114"/>
    </row>
    <row r="386" spans="1:18" ht="13" x14ac:dyDescent="0.3">
      <c r="A386" s="108" t="s">
        <v>950</v>
      </c>
      <c r="B386" s="108">
        <v>117452</v>
      </c>
      <c r="C386" s="108" t="s">
        <v>269</v>
      </c>
      <c r="D386" s="108" t="s">
        <v>950</v>
      </c>
      <c r="E386" s="108">
        <v>117452</v>
      </c>
      <c r="F386" s="108" t="s">
        <v>950</v>
      </c>
      <c r="G386" s="108" t="s">
        <v>270</v>
      </c>
      <c r="H386" s="108" t="s">
        <v>339</v>
      </c>
      <c r="I386" s="108" t="s">
        <v>494</v>
      </c>
      <c r="J386" s="108" t="s">
        <v>493</v>
      </c>
      <c r="K386" s="108" t="s">
        <v>951</v>
      </c>
      <c r="L386" s="108" t="s">
        <v>952</v>
      </c>
      <c r="N386" s="108" t="s">
        <v>953</v>
      </c>
      <c r="P386" s="108">
        <v>0</v>
      </c>
      <c r="Q386" s="108"/>
      <c r="R386" s="114"/>
    </row>
    <row r="387" spans="1:18" ht="13" x14ac:dyDescent="0.3">
      <c r="A387" s="108" t="s">
        <v>97</v>
      </c>
      <c r="B387" s="108">
        <v>107277</v>
      </c>
      <c r="C387" s="108" t="s">
        <v>269</v>
      </c>
      <c r="D387" s="108" t="s">
        <v>97</v>
      </c>
      <c r="E387" s="108">
        <v>107277</v>
      </c>
      <c r="F387" s="108" t="s">
        <v>97</v>
      </c>
      <c r="G387" s="108" t="s">
        <v>270</v>
      </c>
      <c r="H387" s="108" t="s">
        <v>271</v>
      </c>
      <c r="I387" s="108" t="s">
        <v>272</v>
      </c>
      <c r="J387" s="108" t="s">
        <v>463</v>
      </c>
      <c r="K387" s="108" t="s">
        <v>954</v>
      </c>
      <c r="L387" s="108" t="s">
        <v>955</v>
      </c>
      <c r="N387" s="108" t="s">
        <v>956</v>
      </c>
      <c r="P387" s="108">
        <v>1</v>
      </c>
      <c r="Q387" s="108"/>
      <c r="R387" s="114" t="s">
        <v>97</v>
      </c>
    </row>
    <row r="388" spans="1:18" ht="13" x14ac:dyDescent="0.3">
      <c r="A388" s="108" t="s">
        <v>957</v>
      </c>
      <c r="B388" s="108">
        <v>129984</v>
      </c>
      <c r="C388" s="108" t="s">
        <v>269</v>
      </c>
      <c r="D388" s="108" t="s">
        <v>957</v>
      </c>
      <c r="E388" s="108">
        <v>129984</v>
      </c>
      <c r="F388" s="108" t="s">
        <v>957</v>
      </c>
      <c r="G388" s="108" t="s">
        <v>270</v>
      </c>
      <c r="H388" s="108" t="s">
        <v>290</v>
      </c>
      <c r="I388" s="108" t="s">
        <v>291</v>
      </c>
      <c r="K388" s="108" t="s">
        <v>958</v>
      </c>
      <c r="L388" s="108" t="s">
        <v>959</v>
      </c>
      <c r="N388" s="108" t="s">
        <v>960</v>
      </c>
      <c r="P388" s="108">
        <v>0</v>
      </c>
      <c r="Q388" s="108"/>
      <c r="R388" s="114"/>
    </row>
    <row r="389" spans="1:18" s="110" customFormat="1" ht="13" x14ac:dyDescent="0.3">
      <c r="A389" s="110" t="s">
        <v>3725</v>
      </c>
      <c r="B389" s="110">
        <v>738997</v>
      </c>
      <c r="C389" s="106" t="s">
        <v>269</v>
      </c>
      <c r="D389" s="110" t="s">
        <v>3725</v>
      </c>
      <c r="E389" s="110">
        <v>738997</v>
      </c>
      <c r="F389" s="110" t="s">
        <v>3725</v>
      </c>
      <c r="G389" s="106" t="s">
        <v>270</v>
      </c>
      <c r="H389" s="106" t="s">
        <v>361</v>
      </c>
      <c r="I389" s="106" t="s">
        <v>362</v>
      </c>
      <c r="J389" s="110" t="s">
        <v>1128</v>
      </c>
      <c r="K389" s="106" t="s">
        <v>3638</v>
      </c>
      <c r="L389" s="106" t="s">
        <v>3726</v>
      </c>
      <c r="N389" s="106" t="s">
        <v>3727</v>
      </c>
      <c r="P389" s="106">
        <v>0</v>
      </c>
      <c r="Q389" s="106"/>
      <c r="R389" s="111"/>
    </row>
    <row r="390" spans="1:18" x14ac:dyDescent="0.25">
      <c r="A390" s="108" t="s">
        <v>963</v>
      </c>
      <c r="B390" s="110">
        <v>107007</v>
      </c>
      <c r="C390" s="106" t="s">
        <v>269</v>
      </c>
      <c r="D390" s="106" t="s">
        <v>963</v>
      </c>
      <c r="E390" s="110">
        <v>107007</v>
      </c>
      <c r="F390" s="106" t="s">
        <v>963</v>
      </c>
      <c r="G390" s="106" t="s">
        <v>270</v>
      </c>
      <c r="H390" s="106" t="s">
        <v>271</v>
      </c>
      <c r="I390" s="106" t="s">
        <v>272</v>
      </c>
      <c r="J390" s="106" t="s">
        <v>463</v>
      </c>
      <c r="K390" s="106" t="s">
        <v>962</v>
      </c>
      <c r="L390" s="106" t="s">
        <v>963</v>
      </c>
      <c r="P390" s="108">
        <v>0</v>
      </c>
    </row>
    <row r="391" spans="1:18" ht="13" x14ac:dyDescent="0.3">
      <c r="A391" s="108" t="s">
        <v>961</v>
      </c>
      <c r="B391" s="108">
        <v>107551</v>
      </c>
      <c r="C391" s="108" t="s">
        <v>269</v>
      </c>
      <c r="D391" s="108" t="s">
        <v>961</v>
      </c>
      <c r="E391" s="108">
        <v>107551</v>
      </c>
      <c r="F391" s="108" t="s">
        <v>961</v>
      </c>
      <c r="G391" s="108" t="s">
        <v>270</v>
      </c>
      <c r="H391" s="108" t="s">
        <v>271</v>
      </c>
      <c r="I391" s="108" t="s">
        <v>272</v>
      </c>
      <c r="J391" s="108" t="s">
        <v>463</v>
      </c>
      <c r="K391" s="108" t="s">
        <v>962</v>
      </c>
      <c r="L391" s="108" t="s">
        <v>963</v>
      </c>
      <c r="N391" s="108" t="s">
        <v>964</v>
      </c>
      <c r="P391" s="108">
        <v>0</v>
      </c>
      <c r="Q391" s="108"/>
      <c r="R391" s="114"/>
    </row>
    <row r="392" spans="1:18" ht="13" x14ac:dyDescent="0.3">
      <c r="A392" s="108" t="s">
        <v>965</v>
      </c>
      <c r="B392" s="108">
        <v>107552</v>
      </c>
      <c r="C392" s="108" t="s">
        <v>269</v>
      </c>
      <c r="D392" s="108" t="s">
        <v>965</v>
      </c>
      <c r="E392" s="108">
        <v>107552</v>
      </c>
      <c r="F392" s="108" t="s">
        <v>965</v>
      </c>
      <c r="G392" s="108" t="s">
        <v>270</v>
      </c>
      <c r="H392" s="108" t="s">
        <v>271</v>
      </c>
      <c r="I392" s="108" t="s">
        <v>272</v>
      </c>
      <c r="J392" s="108" t="s">
        <v>463</v>
      </c>
      <c r="K392" s="108" t="s">
        <v>962</v>
      </c>
      <c r="L392" s="108" t="s">
        <v>963</v>
      </c>
      <c r="N392" s="108" t="s">
        <v>966</v>
      </c>
      <c r="P392" s="108">
        <v>0</v>
      </c>
      <c r="Q392" s="108"/>
      <c r="R392" s="114"/>
    </row>
    <row r="393" spans="1:18" ht="13" x14ac:dyDescent="0.3">
      <c r="A393" s="108" t="s">
        <v>962</v>
      </c>
      <c r="B393" s="108">
        <v>106782</v>
      </c>
      <c r="C393" s="108" t="s">
        <v>269</v>
      </c>
      <c r="D393" s="108" t="s">
        <v>962</v>
      </c>
      <c r="E393" s="108">
        <v>106782</v>
      </c>
      <c r="F393" s="108" t="s">
        <v>962</v>
      </c>
      <c r="G393" s="108" t="s">
        <v>270</v>
      </c>
      <c r="H393" s="108" t="s">
        <v>271</v>
      </c>
      <c r="I393" s="108" t="s">
        <v>272</v>
      </c>
      <c r="J393" s="108" t="s">
        <v>463</v>
      </c>
      <c r="K393" s="108" t="s">
        <v>962</v>
      </c>
      <c r="P393" s="108">
        <v>0</v>
      </c>
      <c r="Q393" s="108"/>
      <c r="R393" s="114"/>
    </row>
    <row r="394" spans="1:18" ht="13" x14ac:dyDescent="0.3">
      <c r="A394" s="108" t="s">
        <v>967</v>
      </c>
      <c r="B394" s="108">
        <v>237004</v>
      </c>
      <c r="C394" s="108" t="s">
        <v>269</v>
      </c>
      <c r="D394" s="108" t="s">
        <v>967</v>
      </c>
      <c r="E394" s="108">
        <v>237004</v>
      </c>
      <c r="F394" s="108" t="s">
        <v>967</v>
      </c>
      <c r="G394" s="108" t="s">
        <v>270</v>
      </c>
      <c r="H394" s="108" t="s">
        <v>271</v>
      </c>
      <c r="I394" s="108" t="s">
        <v>272</v>
      </c>
      <c r="J394" s="108" t="s">
        <v>273</v>
      </c>
      <c r="K394" s="108" t="s">
        <v>946</v>
      </c>
      <c r="L394" s="108" t="s">
        <v>968</v>
      </c>
      <c r="N394" s="108" t="s">
        <v>969</v>
      </c>
      <c r="P394" s="108">
        <v>0</v>
      </c>
      <c r="Q394" s="108"/>
      <c r="R394" s="114"/>
    </row>
    <row r="395" spans="1:18" ht="13" x14ac:dyDescent="0.3">
      <c r="A395" s="108" t="s">
        <v>970</v>
      </c>
      <c r="B395" s="108">
        <v>397383</v>
      </c>
      <c r="C395" s="108" t="s">
        <v>269</v>
      </c>
      <c r="D395" s="108" t="s">
        <v>970</v>
      </c>
      <c r="E395" s="108">
        <v>397383</v>
      </c>
      <c r="F395" s="108" t="s">
        <v>970</v>
      </c>
      <c r="G395" s="108" t="s">
        <v>270</v>
      </c>
      <c r="H395" s="108" t="s">
        <v>271</v>
      </c>
      <c r="I395" s="108" t="s">
        <v>272</v>
      </c>
      <c r="J395" s="108" t="s">
        <v>273</v>
      </c>
      <c r="K395" s="108" t="s">
        <v>946</v>
      </c>
      <c r="L395" s="108" t="s">
        <v>968</v>
      </c>
      <c r="N395" s="108" t="s">
        <v>971</v>
      </c>
      <c r="P395" s="108">
        <v>0</v>
      </c>
      <c r="Q395" s="108"/>
      <c r="R395" s="114"/>
    </row>
    <row r="396" spans="1:18" ht="13" x14ac:dyDescent="0.3">
      <c r="A396" s="108" t="s">
        <v>972</v>
      </c>
      <c r="B396" s="108">
        <v>140440</v>
      </c>
      <c r="C396" s="108" t="s">
        <v>269</v>
      </c>
      <c r="D396" s="108" t="s">
        <v>972</v>
      </c>
      <c r="E396" s="108">
        <v>140440</v>
      </c>
      <c r="F396" s="108" t="s">
        <v>972</v>
      </c>
      <c r="G396" s="108" t="s">
        <v>270</v>
      </c>
      <c r="H396" s="108" t="s">
        <v>280</v>
      </c>
      <c r="I396" s="108" t="s">
        <v>281</v>
      </c>
      <c r="J396" s="108" t="s">
        <v>973</v>
      </c>
      <c r="K396" s="108" t="s">
        <v>974</v>
      </c>
      <c r="L396" s="108" t="s">
        <v>975</v>
      </c>
      <c r="N396" s="108" t="s">
        <v>976</v>
      </c>
      <c r="P396" s="108">
        <v>0</v>
      </c>
      <c r="Q396" s="108"/>
      <c r="R396" s="114"/>
    </row>
    <row r="397" spans="1:18" ht="13" x14ac:dyDescent="0.3">
      <c r="A397" s="108" t="s">
        <v>977</v>
      </c>
      <c r="B397" s="108">
        <v>138963</v>
      </c>
      <c r="C397" s="108" t="s">
        <v>269</v>
      </c>
      <c r="D397" s="108" t="s">
        <v>977</v>
      </c>
      <c r="E397" s="108">
        <v>138963</v>
      </c>
      <c r="F397" s="108" t="s">
        <v>977</v>
      </c>
      <c r="G397" s="108" t="s">
        <v>270</v>
      </c>
      <c r="H397" s="108" t="s">
        <v>280</v>
      </c>
      <c r="I397" s="108" t="s">
        <v>300</v>
      </c>
      <c r="J397" s="108" t="s">
        <v>323</v>
      </c>
      <c r="K397" s="108" t="s">
        <v>978</v>
      </c>
      <c r="L397" s="108" t="s">
        <v>979</v>
      </c>
      <c r="N397" s="108" t="s">
        <v>980</v>
      </c>
      <c r="P397" s="108">
        <v>0</v>
      </c>
      <c r="Q397" s="108"/>
      <c r="R397" s="114"/>
    </row>
    <row r="398" spans="1:18" s="110" customFormat="1" ht="13" x14ac:dyDescent="0.3">
      <c r="A398" s="106" t="s">
        <v>3409</v>
      </c>
      <c r="B398" s="106"/>
      <c r="C398" s="106" t="s">
        <v>459</v>
      </c>
      <c r="D398" s="106" t="s">
        <v>3411</v>
      </c>
      <c r="E398" s="106">
        <v>111314</v>
      </c>
      <c r="F398" s="106" t="s">
        <v>3411</v>
      </c>
      <c r="G398" s="106" t="s">
        <v>270</v>
      </c>
      <c r="H398" s="106" t="s">
        <v>361</v>
      </c>
      <c r="I398" s="106" t="s">
        <v>362</v>
      </c>
      <c r="J398" s="106" t="s">
        <v>1128</v>
      </c>
      <c r="K398" s="106" t="s">
        <v>3412</v>
      </c>
      <c r="L398" s="106" t="s">
        <v>3410</v>
      </c>
      <c r="N398" s="106" t="s">
        <v>2065</v>
      </c>
      <c r="P398" s="106">
        <v>0</v>
      </c>
      <c r="Q398" s="106"/>
      <c r="R398" s="111"/>
    </row>
    <row r="399" spans="1:18" s="110" customFormat="1" ht="13" x14ac:dyDescent="0.3">
      <c r="A399" s="106" t="s">
        <v>3410</v>
      </c>
      <c r="B399" s="106">
        <v>110892</v>
      </c>
      <c r="C399" s="106" t="s">
        <v>269</v>
      </c>
      <c r="D399" s="106" t="s">
        <v>3410</v>
      </c>
      <c r="E399" s="106">
        <v>110892</v>
      </c>
      <c r="F399" s="106" t="s">
        <v>3410</v>
      </c>
      <c r="G399" s="106" t="s">
        <v>270</v>
      </c>
      <c r="H399" s="106" t="s">
        <v>361</v>
      </c>
      <c r="I399" s="106" t="s">
        <v>362</v>
      </c>
      <c r="J399" s="106" t="s">
        <v>1128</v>
      </c>
      <c r="K399" s="106" t="s">
        <v>3412</v>
      </c>
      <c r="L399" s="106" t="s">
        <v>3410</v>
      </c>
      <c r="N399" s="106"/>
      <c r="P399" s="106">
        <v>0</v>
      </c>
      <c r="Q399" s="106"/>
      <c r="R399" s="111"/>
    </row>
    <row r="400" spans="1:18" s="110" customFormat="1" ht="13" x14ac:dyDescent="0.3">
      <c r="A400" s="106" t="s">
        <v>3411</v>
      </c>
      <c r="B400" s="106">
        <v>111314</v>
      </c>
      <c r="C400" s="106" t="s">
        <v>269</v>
      </c>
      <c r="D400" s="106" t="s">
        <v>3411</v>
      </c>
      <c r="E400" s="106">
        <v>111314</v>
      </c>
      <c r="F400" s="106" t="s">
        <v>3411</v>
      </c>
      <c r="G400" s="106" t="s">
        <v>270</v>
      </c>
      <c r="H400" s="106" t="s">
        <v>361</v>
      </c>
      <c r="I400" s="106" t="s">
        <v>362</v>
      </c>
      <c r="J400" s="106" t="s">
        <v>1128</v>
      </c>
      <c r="K400" s="106" t="s">
        <v>3412</v>
      </c>
      <c r="L400" s="106" t="s">
        <v>3410</v>
      </c>
      <c r="N400" s="106" t="s">
        <v>2065</v>
      </c>
      <c r="P400" s="106">
        <v>0</v>
      </c>
      <c r="Q400" s="106"/>
      <c r="R400" s="111"/>
    </row>
    <row r="401" spans="1:18" s="110" customFormat="1" ht="13" x14ac:dyDescent="0.3">
      <c r="A401" s="106" t="s">
        <v>3412</v>
      </c>
      <c r="B401" s="106">
        <v>110742</v>
      </c>
      <c r="C401" s="106" t="s">
        <v>269</v>
      </c>
      <c r="D401" s="106" t="s">
        <v>3412</v>
      </c>
      <c r="E401" s="106">
        <v>110742</v>
      </c>
      <c r="F401" s="106" t="s">
        <v>3412</v>
      </c>
      <c r="G401" s="106" t="s">
        <v>270</v>
      </c>
      <c r="H401" s="106" t="s">
        <v>361</v>
      </c>
      <c r="I401" s="106" t="s">
        <v>362</v>
      </c>
      <c r="J401" s="106" t="s">
        <v>1128</v>
      </c>
      <c r="K401" s="106" t="s">
        <v>3412</v>
      </c>
      <c r="L401" s="106"/>
      <c r="N401" s="106"/>
      <c r="P401" s="106">
        <v>0</v>
      </c>
      <c r="Q401" s="106"/>
      <c r="R401" s="111"/>
    </row>
    <row r="402" spans="1:18" s="110" customFormat="1" ht="13" x14ac:dyDescent="0.3">
      <c r="A402" s="106" t="s">
        <v>3728</v>
      </c>
      <c r="B402" s="106">
        <v>111032</v>
      </c>
      <c r="C402" s="106" t="s">
        <v>269</v>
      </c>
      <c r="D402" s="106" t="s">
        <v>3728</v>
      </c>
      <c r="E402" s="106">
        <v>111032</v>
      </c>
      <c r="F402" s="106" t="s">
        <v>3728</v>
      </c>
      <c r="G402" s="106" t="s">
        <v>270</v>
      </c>
      <c r="H402" s="106" t="s">
        <v>361</v>
      </c>
      <c r="I402" s="106" t="s">
        <v>3731</v>
      </c>
      <c r="J402" s="106" t="s">
        <v>3732</v>
      </c>
      <c r="K402" s="106" t="s">
        <v>3730</v>
      </c>
      <c r="L402" s="106" t="s">
        <v>3728</v>
      </c>
      <c r="N402" s="106"/>
      <c r="P402" s="106">
        <v>0</v>
      </c>
      <c r="Q402" s="106"/>
      <c r="R402" s="111"/>
    </row>
    <row r="403" spans="1:18" s="110" customFormat="1" ht="13" x14ac:dyDescent="0.3">
      <c r="A403" s="106" t="s">
        <v>3729</v>
      </c>
      <c r="B403" s="106">
        <v>111690</v>
      </c>
      <c r="C403" s="106" t="s">
        <v>269</v>
      </c>
      <c r="D403" s="106" t="s">
        <v>3729</v>
      </c>
      <c r="E403" s="106">
        <v>111690</v>
      </c>
      <c r="F403" s="106" t="s">
        <v>3729</v>
      </c>
      <c r="G403" s="106" t="s">
        <v>270</v>
      </c>
      <c r="H403" s="106" t="s">
        <v>361</v>
      </c>
      <c r="I403" s="106" t="s">
        <v>3731</v>
      </c>
      <c r="J403" s="106" t="s">
        <v>3732</v>
      </c>
      <c r="K403" s="106" t="s">
        <v>3730</v>
      </c>
      <c r="L403" s="106" t="s">
        <v>3728</v>
      </c>
      <c r="N403" s="106" t="s">
        <v>524</v>
      </c>
      <c r="P403" s="106">
        <v>0</v>
      </c>
      <c r="Q403" s="106"/>
      <c r="R403" s="111"/>
    </row>
    <row r="404" spans="1:18" s="110" customFormat="1" ht="13" x14ac:dyDescent="0.3">
      <c r="A404" s="106" t="s">
        <v>3730</v>
      </c>
      <c r="B404" s="106">
        <v>110806</v>
      </c>
      <c r="C404" s="106" t="s">
        <v>269</v>
      </c>
      <c r="D404" s="106" t="s">
        <v>3730</v>
      </c>
      <c r="E404" s="106">
        <v>110806</v>
      </c>
      <c r="F404" s="106" t="s">
        <v>3730</v>
      </c>
      <c r="G404" s="106" t="s">
        <v>270</v>
      </c>
      <c r="H404" s="106" t="s">
        <v>361</v>
      </c>
      <c r="I404" s="106" t="s">
        <v>3731</v>
      </c>
      <c r="J404" s="106" t="s">
        <v>3732</v>
      </c>
      <c r="K404" s="106" t="s">
        <v>3730</v>
      </c>
      <c r="L404" s="106"/>
      <c r="N404" s="106"/>
      <c r="P404" s="106">
        <v>0</v>
      </c>
      <c r="Q404" s="106"/>
      <c r="R404" s="111"/>
    </row>
    <row r="405" spans="1:18" ht="13" x14ac:dyDescent="0.3">
      <c r="A405" s="108" t="s">
        <v>981</v>
      </c>
      <c r="B405" s="108">
        <v>1066</v>
      </c>
      <c r="C405" s="108" t="s">
        <v>269</v>
      </c>
      <c r="D405" s="108" t="s">
        <v>982</v>
      </c>
      <c r="E405" s="108">
        <v>1066</v>
      </c>
      <c r="F405" s="108" t="s">
        <v>982</v>
      </c>
      <c r="G405" s="108" t="s">
        <v>270</v>
      </c>
      <c r="H405" s="108" t="s">
        <v>271</v>
      </c>
      <c r="P405" s="108">
        <v>0</v>
      </c>
      <c r="Q405" s="108"/>
      <c r="R405" s="114"/>
    </row>
    <row r="406" spans="1:18" x14ac:dyDescent="0.25">
      <c r="A406" s="108" t="s">
        <v>3040</v>
      </c>
      <c r="B406" s="110">
        <v>1248</v>
      </c>
      <c r="C406" s="106" t="s">
        <v>269</v>
      </c>
      <c r="D406" s="106" t="s">
        <v>3040</v>
      </c>
      <c r="E406" s="110">
        <v>1248</v>
      </c>
      <c r="F406" s="106" t="s">
        <v>3040</v>
      </c>
      <c r="G406" s="106" t="s">
        <v>270</v>
      </c>
      <c r="H406" s="106" t="s">
        <v>3040</v>
      </c>
      <c r="P406" s="108">
        <v>0</v>
      </c>
    </row>
    <row r="407" spans="1:18" x14ac:dyDescent="0.25">
      <c r="A407" s="108" t="s">
        <v>987</v>
      </c>
      <c r="B407" s="110">
        <v>123479</v>
      </c>
      <c r="C407" s="106" t="s">
        <v>269</v>
      </c>
      <c r="D407" s="106" t="s">
        <v>987</v>
      </c>
      <c r="E407" s="110">
        <v>123479</v>
      </c>
      <c r="F407" s="106" t="s">
        <v>987</v>
      </c>
      <c r="G407" s="106" t="s">
        <v>270</v>
      </c>
      <c r="H407" s="106" t="s">
        <v>328</v>
      </c>
      <c r="I407" s="106" t="s">
        <v>984</v>
      </c>
      <c r="J407" s="106" t="s">
        <v>985</v>
      </c>
      <c r="K407" s="106" t="s">
        <v>986</v>
      </c>
      <c r="L407" s="106" t="s">
        <v>987</v>
      </c>
      <c r="P407" s="108">
        <v>0</v>
      </c>
    </row>
    <row r="408" spans="1:18" ht="13" x14ac:dyDescent="0.3">
      <c r="A408" s="108" t="s">
        <v>983</v>
      </c>
      <c r="B408" s="108">
        <v>124612</v>
      </c>
      <c r="C408" s="108" t="s">
        <v>269</v>
      </c>
      <c r="D408" s="108" t="s">
        <v>983</v>
      </c>
      <c r="E408" s="108">
        <v>124612</v>
      </c>
      <c r="F408" s="108" t="s">
        <v>983</v>
      </c>
      <c r="G408" s="108" t="s">
        <v>270</v>
      </c>
      <c r="H408" s="108" t="s">
        <v>328</v>
      </c>
      <c r="I408" s="108" t="s">
        <v>984</v>
      </c>
      <c r="J408" s="108" t="s">
        <v>985</v>
      </c>
      <c r="K408" s="108" t="s">
        <v>986</v>
      </c>
      <c r="L408" s="108" t="s">
        <v>987</v>
      </c>
      <c r="N408" s="108" t="s">
        <v>988</v>
      </c>
      <c r="P408" s="108">
        <v>0</v>
      </c>
      <c r="Q408" s="108"/>
      <c r="R408" s="114"/>
    </row>
    <row r="409" spans="1:18" ht="13" x14ac:dyDescent="0.3">
      <c r="A409" s="108" t="s">
        <v>986</v>
      </c>
      <c r="B409" s="108">
        <v>123187</v>
      </c>
      <c r="C409" s="108" t="s">
        <v>269</v>
      </c>
      <c r="D409" s="108" t="s">
        <v>986</v>
      </c>
      <c r="E409" s="108">
        <v>123187</v>
      </c>
      <c r="F409" s="108" t="s">
        <v>986</v>
      </c>
      <c r="G409" s="108" t="s">
        <v>270</v>
      </c>
      <c r="H409" s="108" t="s">
        <v>328</v>
      </c>
      <c r="I409" s="108" t="s">
        <v>984</v>
      </c>
      <c r="J409" s="108" t="s">
        <v>985</v>
      </c>
      <c r="K409" s="108" t="s">
        <v>986</v>
      </c>
      <c r="P409" s="108">
        <v>0</v>
      </c>
      <c r="Q409" s="108"/>
      <c r="R409" s="114"/>
    </row>
    <row r="410" spans="1:18" ht="13" x14ac:dyDescent="0.3">
      <c r="A410" s="108" t="s">
        <v>989</v>
      </c>
      <c r="B410" s="108">
        <v>1137</v>
      </c>
      <c r="C410" s="108" t="s">
        <v>269</v>
      </c>
      <c r="D410" s="108" t="s">
        <v>705</v>
      </c>
      <c r="E410" s="108">
        <v>1137</v>
      </c>
      <c r="F410" s="108" t="s">
        <v>705</v>
      </c>
      <c r="G410" s="108" t="s">
        <v>270</v>
      </c>
      <c r="H410" s="108" t="s">
        <v>271</v>
      </c>
      <c r="I410" s="108" t="s">
        <v>272</v>
      </c>
      <c r="J410" s="108" t="s">
        <v>705</v>
      </c>
      <c r="P410" s="108">
        <v>0</v>
      </c>
      <c r="Q410" s="108"/>
      <c r="R410" s="114"/>
    </row>
    <row r="411" spans="1:18" x14ac:dyDescent="0.25">
      <c r="A411" s="108" t="s">
        <v>991</v>
      </c>
      <c r="B411" s="110">
        <v>110393</v>
      </c>
      <c r="C411" s="106" t="s">
        <v>269</v>
      </c>
      <c r="D411" s="106" t="s">
        <v>991</v>
      </c>
      <c r="E411" s="110">
        <v>110393</v>
      </c>
      <c r="F411" s="106" t="s">
        <v>991</v>
      </c>
      <c r="G411" s="106" t="s">
        <v>270</v>
      </c>
      <c r="H411" s="106" t="s">
        <v>271</v>
      </c>
      <c r="I411" s="106" t="s">
        <v>272</v>
      </c>
      <c r="J411" s="106" t="s">
        <v>705</v>
      </c>
      <c r="K411" s="106" t="s">
        <v>706</v>
      </c>
      <c r="L411" s="106" t="s">
        <v>991</v>
      </c>
      <c r="P411" s="108">
        <v>0</v>
      </c>
    </row>
    <row r="412" spans="1:18" ht="13" x14ac:dyDescent="0.3">
      <c r="A412" s="108" t="s">
        <v>990</v>
      </c>
      <c r="B412" s="108">
        <v>110465</v>
      </c>
      <c r="C412" s="108" t="s">
        <v>269</v>
      </c>
      <c r="D412" s="108" t="s">
        <v>990</v>
      </c>
      <c r="E412" s="108">
        <v>110465</v>
      </c>
      <c r="F412" s="108" t="s">
        <v>990</v>
      </c>
      <c r="G412" s="108" t="s">
        <v>270</v>
      </c>
      <c r="H412" s="108" t="s">
        <v>271</v>
      </c>
      <c r="I412" s="108" t="s">
        <v>272</v>
      </c>
      <c r="J412" s="108" t="s">
        <v>705</v>
      </c>
      <c r="K412" s="108" t="s">
        <v>706</v>
      </c>
      <c r="L412" s="108" t="s">
        <v>991</v>
      </c>
      <c r="N412" s="108" t="s">
        <v>992</v>
      </c>
      <c r="P412" s="108">
        <v>0</v>
      </c>
      <c r="Q412" s="108"/>
      <c r="R412" s="114"/>
    </row>
    <row r="413" spans="1:18" ht="13" x14ac:dyDescent="0.3">
      <c r="A413" s="108" t="s">
        <v>993</v>
      </c>
      <c r="B413" s="108">
        <v>160246</v>
      </c>
      <c r="C413" s="108" t="s">
        <v>269</v>
      </c>
      <c r="D413" s="108" t="s">
        <v>993</v>
      </c>
      <c r="E413" s="108">
        <v>160246</v>
      </c>
      <c r="F413" s="108" t="s">
        <v>993</v>
      </c>
      <c r="G413" s="108" t="s">
        <v>270</v>
      </c>
      <c r="H413" s="108" t="s">
        <v>280</v>
      </c>
      <c r="I413" s="108" t="s">
        <v>300</v>
      </c>
      <c r="J413" s="108" t="s">
        <v>697</v>
      </c>
      <c r="K413" s="108" t="s">
        <v>698</v>
      </c>
      <c r="L413" s="108" t="s">
        <v>994</v>
      </c>
      <c r="N413" s="108" t="s">
        <v>995</v>
      </c>
      <c r="P413" s="108">
        <v>0</v>
      </c>
      <c r="Q413" s="108"/>
      <c r="R413" s="114"/>
    </row>
    <row r="414" spans="1:18" ht="13" x14ac:dyDescent="0.3">
      <c r="A414" s="108" t="s">
        <v>996</v>
      </c>
      <c r="B414" s="108">
        <v>137858</v>
      </c>
      <c r="C414" s="108" t="s">
        <v>269</v>
      </c>
      <c r="D414" s="108" t="s">
        <v>996</v>
      </c>
      <c r="E414" s="108">
        <v>137858</v>
      </c>
      <c r="F414" s="108" t="s">
        <v>996</v>
      </c>
      <c r="G414" s="108" t="s">
        <v>270</v>
      </c>
      <c r="H414" s="108" t="s">
        <v>280</v>
      </c>
      <c r="I414" s="108" t="s">
        <v>281</v>
      </c>
      <c r="K414" s="108" t="s">
        <v>997</v>
      </c>
      <c r="L414" s="108" t="s">
        <v>996</v>
      </c>
      <c r="P414" s="108">
        <v>0</v>
      </c>
      <c r="Q414" s="108"/>
      <c r="R414" s="114"/>
    </row>
    <row r="415" spans="1:18" ht="13" x14ac:dyDescent="0.3">
      <c r="A415" s="108" t="s">
        <v>998</v>
      </c>
      <c r="B415" s="108">
        <v>139442</v>
      </c>
      <c r="C415" s="108" t="s">
        <v>269</v>
      </c>
      <c r="D415" s="108" t="s">
        <v>998</v>
      </c>
      <c r="E415" s="108">
        <v>139442</v>
      </c>
      <c r="F415" s="108" t="s">
        <v>998</v>
      </c>
      <c r="G415" s="108" t="s">
        <v>270</v>
      </c>
      <c r="H415" s="108" t="s">
        <v>280</v>
      </c>
      <c r="I415" s="108" t="s">
        <v>281</v>
      </c>
      <c r="K415" s="108" t="s">
        <v>997</v>
      </c>
      <c r="L415" s="108" t="s">
        <v>996</v>
      </c>
      <c r="N415" s="108" t="s">
        <v>999</v>
      </c>
      <c r="P415" s="108">
        <v>0</v>
      </c>
      <c r="Q415" s="108"/>
      <c r="R415" s="114"/>
    </row>
    <row r="416" spans="1:18" s="110" customFormat="1" ht="13" x14ac:dyDescent="0.3">
      <c r="A416" s="106" t="s">
        <v>3462</v>
      </c>
      <c r="B416" s="110">
        <v>117041</v>
      </c>
      <c r="C416" s="110" t="s">
        <v>269</v>
      </c>
      <c r="D416" s="110" t="s">
        <v>3462</v>
      </c>
      <c r="E416" s="110">
        <v>117041</v>
      </c>
      <c r="F416" s="110" t="s">
        <v>3462</v>
      </c>
      <c r="G416" s="106" t="s">
        <v>270</v>
      </c>
      <c r="H416" s="106" t="s">
        <v>339</v>
      </c>
      <c r="I416" s="106" t="s">
        <v>494</v>
      </c>
      <c r="J416" s="106" t="s">
        <v>772</v>
      </c>
      <c r="K416" s="106" t="s">
        <v>2138</v>
      </c>
      <c r="L416" s="106" t="s">
        <v>3462</v>
      </c>
      <c r="N416" s="106"/>
      <c r="P416" s="106">
        <v>0</v>
      </c>
      <c r="Q416" s="106"/>
      <c r="R416" s="111"/>
    </row>
    <row r="417" spans="1:18" ht="13" x14ac:dyDescent="0.3">
      <c r="A417" s="108" t="s">
        <v>1000</v>
      </c>
      <c r="B417" s="108">
        <v>138543</v>
      </c>
      <c r="C417" s="108" t="s">
        <v>269</v>
      </c>
      <c r="D417" s="108" t="s">
        <v>1000</v>
      </c>
      <c r="E417" s="108">
        <v>138543</v>
      </c>
      <c r="F417" s="108" t="s">
        <v>1000</v>
      </c>
      <c r="G417" s="108" t="s">
        <v>270</v>
      </c>
      <c r="H417" s="108" t="s">
        <v>280</v>
      </c>
      <c r="I417" s="108" t="s">
        <v>300</v>
      </c>
      <c r="J417" s="108" t="s">
        <v>301</v>
      </c>
      <c r="K417" s="108" t="s">
        <v>1001</v>
      </c>
      <c r="L417" s="108" t="s">
        <v>1000</v>
      </c>
      <c r="P417" s="108">
        <v>0</v>
      </c>
      <c r="Q417" s="108"/>
      <c r="R417" s="114"/>
    </row>
    <row r="418" spans="1:18" s="110" customFormat="1" ht="13" x14ac:dyDescent="0.3">
      <c r="A418" s="110" t="s">
        <v>3733</v>
      </c>
      <c r="B418" s="112">
        <v>110724</v>
      </c>
      <c r="C418" s="106" t="s">
        <v>269</v>
      </c>
      <c r="D418" s="110" t="s">
        <v>3733</v>
      </c>
      <c r="E418" s="112">
        <v>110724</v>
      </c>
      <c r="F418" s="110" t="s">
        <v>3733</v>
      </c>
      <c r="G418" s="106" t="s">
        <v>270</v>
      </c>
      <c r="H418" s="106" t="s">
        <v>361</v>
      </c>
      <c r="I418" s="106" t="s">
        <v>3731</v>
      </c>
      <c r="J418" s="106" t="s">
        <v>3732</v>
      </c>
      <c r="K418" s="106"/>
      <c r="L418" s="106"/>
      <c r="P418" s="106">
        <v>0</v>
      </c>
      <c r="Q418" s="106"/>
      <c r="R418" s="111"/>
    </row>
    <row r="419" spans="1:18" ht="13" x14ac:dyDescent="0.3">
      <c r="A419" s="108" t="s">
        <v>1002</v>
      </c>
      <c r="B419" s="108">
        <v>137867</v>
      </c>
      <c r="C419" s="108" t="s">
        <v>269</v>
      </c>
      <c r="D419" s="108" t="s">
        <v>1002</v>
      </c>
      <c r="E419" s="108">
        <v>137867</v>
      </c>
      <c r="F419" s="108" t="s">
        <v>1002</v>
      </c>
      <c r="G419" s="108" t="s">
        <v>270</v>
      </c>
      <c r="H419" s="108" t="s">
        <v>280</v>
      </c>
      <c r="I419" s="108" t="s">
        <v>300</v>
      </c>
      <c r="J419" s="108" t="s">
        <v>1003</v>
      </c>
      <c r="K419" s="108" t="s">
        <v>1004</v>
      </c>
      <c r="L419" s="108" t="s">
        <v>1002</v>
      </c>
      <c r="P419" s="108">
        <v>0</v>
      </c>
      <c r="Q419" s="108"/>
      <c r="R419" s="114"/>
    </row>
    <row r="420" spans="1:18" ht="13" x14ac:dyDescent="0.3">
      <c r="A420" s="108" t="s">
        <v>1005</v>
      </c>
      <c r="B420" s="108">
        <v>139474</v>
      </c>
      <c r="C420" s="108" t="s">
        <v>269</v>
      </c>
      <c r="D420" s="108" t="s">
        <v>1005</v>
      </c>
      <c r="E420" s="108">
        <v>139474</v>
      </c>
      <c r="F420" s="108" t="s">
        <v>1005</v>
      </c>
      <c r="G420" s="108" t="s">
        <v>270</v>
      </c>
      <c r="H420" s="108" t="s">
        <v>280</v>
      </c>
      <c r="I420" s="108" t="s">
        <v>300</v>
      </c>
      <c r="J420" s="108" t="s">
        <v>1003</v>
      </c>
      <c r="K420" s="108" t="s">
        <v>1004</v>
      </c>
      <c r="L420" s="108" t="s">
        <v>1002</v>
      </c>
      <c r="N420" s="108" t="s">
        <v>284</v>
      </c>
      <c r="P420" s="108">
        <v>0</v>
      </c>
      <c r="Q420" s="108"/>
      <c r="R420" s="114"/>
    </row>
    <row r="421" spans="1:18" ht="13" x14ac:dyDescent="0.3">
      <c r="A421" s="108" t="s">
        <v>82</v>
      </c>
      <c r="B421" s="108">
        <v>139476</v>
      </c>
      <c r="C421" s="108" t="s">
        <v>269</v>
      </c>
      <c r="D421" s="108" t="s">
        <v>82</v>
      </c>
      <c r="E421" s="108">
        <v>139476</v>
      </c>
      <c r="F421" s="108" t="s">
        <v>82</v>
      </c>
      <c r="G421" s="108" t="s">
        <v>270</v>
      </c>
      <c r="H421" s="108" t="s">
        <v>280</v>
      </c>
      <c r="I421" s="108" t="s">
        <v>300</v>
      </c>
      <c r="J421" s="108" t="s">
        <v>1003</v>
      </c>
      <c r="K421" s="108" t="s">
        <v>1004</v>
      </c>
      <c r="L421" s="108" t="s">
        <v>1002</v>
      </c>
      <c r="N421" s="108" t="s">
        <v>1006</v>
      </c>
      <c r="P421" s="108">
        <v>1</v>
      </c>
      <c r="Q421" s="108"/>
      <c r="R421" s="114" t="s">
        <v>82</v>
      </c>
    </row>
    <row r="422" spans="1:18" s="110" customFormat="1" ht="13" x14ac:dyDescent="0.3">
      <c r="A422" s="110" t="s">
        <v>3734</v>
      </c>
      <c r="B422" s="110">
        <v>1389226</v>
      </c>
      <c r="C422" s="106" t="s">
        <v>269</v>
      </c>
      <c r="D422" s="110" t="s">
        <v>3734</v>
      </c>
      <c r="E422" s="110">
        <v>1389226</v>
      </c>
      <c r="F422" s="110" t="s">
        <v>3734</v>
      </c>
      <c r="G422" s="106" t="s">
        <v>270</v>
      </c>
      <c r="H422" s="106" t="s">
        <v>280</v>
      </c>
      <c r="I422" s="106" t="s">
        <v>300</v>
      </c>
      <c r="J422" s="106" t="s">
        <v>697</v>
      </c>
      <c r="K422" s="106" t="s">
        <v>2602</v>
      </c>
      <c r="L422" s="106" t="s">
        <v>3735</v>
      </c>
      <c r="N422" s="106" t="s">
        <v>793</v>
      </c>
      <c r="P422" s="106">
        <v>0</v>
      </c>
      <c r="Q422" s="106"/>
      <c r="R422" s="111"/>
    </row>
    <row r="423" spans="1:18" ht="13" x14ac:dyDescent="0.3">
      <c r="A423" s="108" t="s">
        <v>463</v>
      </c>
      <c r="B423" s="108">
        <v>1130</v>
      </c>
      <c r="C423" s="108" t="s">
        <v>269</v>
      </c>
      <c r="D423" s="108" t="s">
        <v>463</v>
      </c>
      <c r="E423" s="108">
        <v>1130</v>
      </c>
      <c r="F423" s="108" t="s">
        <v>463</v>
      </c>
      <c r="G423" s="108" t="s">
        <v>270</v>
      </c>
      <c r="H423" s="108" t="s">
        <v>271</v>
      </c>
      <c r="I423" s="108" t="s">
        <v>272</v>
      </c>
      <c r="J423" s="108" t="s">
        <v>463</v>
      </c>
      <c r="P423" s="108">
        <v>0</v>
      </c>
      <c r="Q423" s="108"/>
      <c r="R423" s="114"/>
    </row>
    <row r="424" spans="1:18" ht="13" x14ac:dyDescent="0.3">
      <c r="A424" s="108" t="s">
        <v>1007</v>
      </c>
      <c r="B424" s="108">
        <v>236541</v>
      </c>
      <c r="C424" s="108" t="s">
        <v>269</v>
      </c>
      <c r="D424" s="108" t="s">
        <v>1007</v>
      </c>
      <c r="E424" s="108">
        <v>236541</v>
      </c>
      <c r="F424" s="108" t="s">
        <v>1007</v>
      </c>
      <c r="G424" s="108" t="s">
        <v>270</v>
      </c>
      <c r="H424" s="108" t="s">
        <v>271</v>
      </c>
      <c r="I424" s="108" t="s">
        <v>272</v>
      </c>
      <c r="J424" s="108" t="s">
        <v>273</v>
      </c>
      <c r="K424" s="108" t="s">
        <v>1008</v>
      </c>
      <c r="L424" s="108" t="s">
        <v>1009</v>
      </c>
      <c r="N424" s="108" t="s">
        <v>1010</v>
      </c>
      <c r="P424" s="108">
        <v>0</v>
      </c>
      <c r="Q424" s="108"/>
      <c r="R424" s="114"/>
    </row>
    <row r="425" spans="1:18" s="110" customFormat="1" ht="13" x14ac:dyDescent="0.3">
      <c r="A425" s="110" t="s">
        <v>3404</v>
      </c>
      <c r="B425" s="110">
        <v>164811</v>
      </c>
      <c r="C425" s="106" t="s">
        <v>269</v>
      </c>
      <c r="D425" s="110" t="s">
        <v>3404</v>
      </c>
      <c r="E425" s="110">
        <v>164811</v>
      </c>
      <c r="F425" s="110" t="s">
        <v>3404</v>
      </c>
      <c r="G425" s="106" t="s">
        <v>270</v>
      </c>
      <c r="H425" s="106" t="s">
        <v>1709</v>
      </c>
      <c r="I425" s="106" t="s">
        <v>3404</v>
      </c>
      <c r="J425" s="106"/>
      <c r="K425" s="106"/>
      <c r="L425" s="106"/>
      <c r="N425" s="106"/>
      <c r="P425" s="106">
        <v>0</v>
      </c>
      <c r="Q425" s="106"/>
      <c r="R425" s="111"/>
    </row>
    <row r="426" spans="1:18" ht="13" x14ac:dyDescent="0.3">
      <c r="A426" s="108" t="s">
        <v>1011</v>
      </c>
      <c r="B426" s="108">
        <v>103882</v>
      </c>
      <c r="C426" s="108" t="s">
        <v>269</v>
      </c>
      <c r="D426" s="108" t="s">
        <v>1011</v>
      </c>
      <c r="E426" s="108">
        <v>103882</v>
      </c>
      <c r="F426" s="108" t="s">
        <v>1011</v>
      </c>
      <c r="G426" s="108" t="s">
        <v>270</v>
      </c>
      <c r="H426" s="108" t="s">
        <v>342</v>
      </c>
      <c r="I426" s="108" t="s">
        <v>590</v>
      </c>
      <c r="J426" s="108" t="s">
        <v>1012</v>
      </c>
      <c r="K426" s="108" t="s">
        <v>1013</v>
      </c>
      <c r="L426" s="108" t="s">
        <v>1014</v>
      </c>
      <c r="N426" s="108" t="s">
        <v>1015</v>
      </c>
      <c r="P426" s="108">
        <v>0</v>
      </c>
      <c r="Q426" s="108"/>
      <c r="R426" s="114"/>
    </row>
    <row r="427" spans="1:18" ht="13" x14ac:dyDescent="0.3">
      <c r="A427" s="108" t="s">
        <v>1016</v>
      </c>
      <c r="B427" s="108">
        <v>140365</v>
      </c>
      <c r="C427" s="108" t="s">
        <v>269</v>
      </c>
      <c r="D427" s="108" t="s">
        <v>1016</v>
      </c>
      <c r="E427" s="108">
        <v>140365</v>
      </c>
      <c r="F427" s="108" t="s">
        <v>1016</v>
      </c>
      <c r="G427" s="108" t="s">
        <v>270</v>
      </c>
      <c r="H427" s="108" t="s">
        <v>280</v>
      </c>
      <c r="I427" s="108" t="s">
        <v>281</v>
      </c>
      <c r="J427" s="108" t="s">
        <v>374</v>
      </c>
      <c r="K427" s="108" t="s">
        <v>375</v>
      </c>
      <c r="L427" s="108" t="s">
        <v>1017</v>
      </c>
      <c r="N427" s="108" t="s">
        <v>1018</v>
      </c>
      <c r="P427" s="108">
        <v>0</v>
      </c>
      <c r="Q427" s="108"/>
      <c r="R427" s="114"/>
    </row>
    <row r="428" spans="1:18" ht="13" x14ac:dyDescent="0.3">
      <c r="A428" s="108" t="s">
        <v>1019</v>
      </c>
      <c r="B428" s="108">
        <v>139557</v>
      </c>
      <c r="C428" s="108" t="s">
        <v>269</v>
      </c>
      <c r="D428" s="108" t="s">
        <v>1019</v>
      </c>
      <c r="E428" s="108">
        <v>139557</v>
      </c>
      <c r="F428" s="108" t="s">
        <v>1019</v>
      </c>
      <c r="G428" s="108" t="s">
        <v>270</v>
      </c>
      <c r="H428" s="108" t="s">
        <v>280</v>
      </c>
      <c r="I428" s="108" t="s">
        <v>300</v>
      </c>
      <c r="J428" s="108" t="s">
        <v>1003</v>
      </c>
      <c r="K428" s="108" t="s">
        <v>1020</v>
      </c>
      <c r="L428" s="108" t="s">
        <v>1021</v>
      </c>
      <c r="N428" s="108" t="s">
        <v>573</v>
      </c>
      <c r="P428" s="108">
        <v>0</v>
      </c>
      <c r="Q428" s="108"/>
      <c r="R428" s="114"/>
    </row>
    <row r="429" spans="1:18" s="110" customFormat="1" ht="13" x14ac:dyDescent="0.3">
      <c r="A429" s="110" t="s">
        <v>1020</v>
      </c>
      <c r="B429" s="110">
        <v>1750</v>
      </c>
      <c r="C429" s="106"/>
      <c r="D429" s="110" t="s">
        <v>1020</v>
      </c>
      <c r="E429" s="110">
        <v>1750</v>
      </c>
      <c r="F429" s="110" t="s">
        <v>1020</v>
      </c>
      <c r="G429" s="106" t="s">
        <v>270</v>
      </c>
      <c r="H429" s="106" t="s">
        <v>280</v>
      </c>
      <c r="I429" s="106" t="s">
        <v>300</v>
      </c>
      <c r="J429" s="106" t="s">
        <v>1003</v>
      </c>
      <c r="K429" s="106" t="s">
        <v>1020</v>
      </c>
      <c r="L429" s="106"/>
      <c r="N429" s="106"/>
      <c r="P429" s="106">
        <v>0</v>
      </c>
      <c r="Q429" s="106"/>
      <c r="R429" s="111"/>
    </row>
    <row r="430" spans="1:18" s="110" customFormat="1" ht="13" x14ac:dyDescent="0.3">
      <c r="A430" s="106" t="s">
        <v>1023</v>
      </c>
      <c r="B430" s="106">
        <v>110380</v>
      </c>
      <c r="C430" s="106" t="s">
        <v>269</v>
      </c>
      <c r="D430" s="106" t="s">
        <v>1023</v>
      </c>
      <c r="E430" s="106">
        <v>110380</v>
      </c>
      <c r="F430" s="106" t="s">
        <v>1023</v>
      </c>
      <c r="G430" s="106" t="s">
        <v>270</v>
      </c>
      <c r="H430" s="106" t="s">
        <v>271</v>
      </c>
      <c r="I430" s="106" t="s">
        <v>272</v>
      </c>
      <c r="J430" s="106" t="s">
        <v>705</v>
      </c>
      <c r="K430" s="106" t="s">
        <v>1023</v>
      </c>
      <c r="L430" s="106"/>
      <c r="N430" s="106"/>
      <c r="P430" s="106">
        <v>0</v>
      </c>
      <c r="Q430" s="106"/>
      <c r="R430" s="111"/>
    </row>
    <row r="431" spans="1:18" ht="13" x14ac:dyDescent="0.3">
      <c r="A431" s="108" t="s">
        <v>1022</v>
      </c>
      <c r="B431" s="108">
        <v>110398</v>
      </c>
      <c r="C431" s="108" t="s">
        <v>269</v>
      </c>
      <c r="D431" s="108" t="s">
        <v>1022</v>
      </c>
      <c r="E431" s="108">
        <v>110398</v>
      </c>
      <c r="F431" s="108" t="s">
        <v>1022</v>
      </c>
      <c r="G431" s="108" t="s">
        <v>270</v>
      </c>
      <c r="H431" s="108" t="s">
        <v>271</v>
      </c>
      <c r="I431" s="108" t="s">
        <v>272</v>
      </c>
      <c r="J431" s="108" t="s">
        <v>705</v>
      </c>
      <c r="K431" s="108" t="s">
        <v>1023</v>
      </c>
      <c r="L431" s="108" t="s">
        <v>1022</v>
      </c>
      <c r="P431" s="108">
        <v>0</v>
      </c>
      <c r="Q431" s="108"/>
      <c r="R431" s="114"/>
    </row>
    <row r="432" spans="1:18" ht="13" x14ac:dyDescent="0.3">
      <c r="A432" s="108" t="s">
        <v>1024</v>
      </c>
      <c r="B432" s="108">
        <v>110472</v>
      </c>
      <c r="C432" s="108" t="s">
        <v>269</v>
      </c>
      <c r="D432" s="108" t="s">
        <v>1024</v>
      </c>
      <c r="E432" s="108">
        <v>110472</v>
      </c>
      <c r="F432" s="108" t="s">
        <v>1024</v>
      </c>
      <c r="G432" s="108" t="s">
        <v>270</v>
      </c>
      <c r="H432" s="108" t="s">
        <v>271</v>
      </c>
      <c r="I432" s="108" t="s">
        <v>272</v>
      </c>
      <c r="J432" s="108" t="s">
        <v>705</v>
      </c>
      <c r="K432" s="108" t="s">
        <v>1023</v>
      </c>
      <c r="L432" s="108" t="s">
        <v>1022</v>
      </c>
      <c r="N432" s="108" t="s">
        <v>1025</v>
      </c>
      <c r="P432" s="108">
        <v>0</v>
      </c>
      <c r="Q432" s="108"/>
      <c r="R432" s="114"/>
    </row>
    <row r="433" spans="1:18" ht="13" x14ac:dyDescent="0.3">
      <c r="A433" s="108" t="s">
        <v>1026</v>
      </c>
      <c r="B433" s="108">
        <v>110474</v>
      </c>
      <c r="C433" s="108" t="s">
        <v>269</v>
      </c>
      <c r="D433" s="108" t="s">
        <v>1026</v>
      </c>
      <c r="E433" s="108">
        <v>110474</v>
      </c>
      <c r="F433" s="108" t="s">
        <v>1026</v>
      </c>
      <c r="G433" s="108" t="s">
        <v>270</v>
      </c>
      <c r="H433" s="108" t="s">
        <v>271</v>
      </c>
      <c r="I433" s="108" t="s">
        <v>272</v>
      </c>
      <c r="J433" s="108" t="s">
        <v>705</v>
      </c>
      <c r="K433" s="108" t="s">
        <v>1023</v>
      </c>
      <c r="L433" s="108" t="s">
        <v>1022</v>
      </c>
      <c r="N433" s="108" t="s">
        <v>1027</v>
      </c>
      <c r="P433" s="108">
        <v>0</v>
      </c>
      <c r="Q433" s="108"/>
      <c r="R433" s="114"/>
    </row>
    <row r="434" spans="1:18" ht="13" x14ac:dyDescent="0.3">
      <c r="A434" s="108" t="s">
        <v>1028</v>
      </c>
      <c r="B434" s="108">
        <v>110481</v>
      </c>
      <c r="C434" s="108" t="s">
        <v>269</v>
      </c>
      <c r="D434" s="108" t="s">
        <v>1028</v>
      </c>
      <c r="E434" s="108">
        <v>110481</v>
      </c>
      <c r="F434" s="108" t="s">
        <v>1028</v>
      </c>
      <c r="G434" s="108" t="s">
        <v>270</v>
      </c>
      <c r="H434" s="108" t="s">
        <v>271</v>
      </c>
      <c r="I434" s="108" t="s">
        <v>272</v>
      </c>
      <c r="J434" s="108" t="s">
        <v>705</v>
      </c>
      <c r="K434" s="108" t="s">
        <v>1023</v>
      </c>
      <c r="L434" s="108" t="s">
        <v>1022</v>
      </c>
      <c r="N434" s="108" t="s">
        <v>466</v>
      </c>
      <c r="P434" s="108">
        <v>0</v>
      </c>
      <c r="Q434" s="108"/>
      <c r="R434" s="114"/>
    </row>
    <row r="435" spans="1:18" ht="13" x14ac:dyDescent="0.3">
      <c r="A435" s="108" t="s">
        <v>1029</v>
      </c>
      <c r="B435" s="108">
        <v>110483</v>
      </c>
      <c r="C435" s="108" t="s">
        <v>269</v>
      </c>
      <c r="D435" s="108" t="s">
        <v>1029</v>
      </c>
      <c r="E435" s="108">
        <v>110483</v>
      </c>
      <c r="F435" s="108" t="s">
        <v>1029</v>
      </c>
      <c r="G435" s="108" t="s">
        <v>270</v>
      </c>
      <c r="H435" s="108" t="s">
        <v>271</v>
      </c>
      <c r="I435" s="108" t="s">
        <v>272</v>
      </c>
      <c r="J435" s="108" t="s">
        <v>705</v>
      </c>
      <c r="K435" s="108" t="s">
        <v>1023</v>
      </c>
      <c r="L435" s="108" t="s">
        <v>1022</v>
      </c>
      <c r="N435" s="108" t="s">
        <v>1030</v>
      </c>
      <c r="P435" s="108">
        <v>0</v>
      </c>
      <c r="Q435" s="108"/>
      <c r="R435" s="114"/>
    </row>
    <row r="436" spans="1:18" ht="13" x14ac:dyDescent="0.3">
      <c r="A436" s="108" t="s">
        <v>1031</v>
      </c>
      <c r="B436" s="108">
        <v>110487</v>
      </c>
      <c r="C436" s="108" t="s">
        <v>269</v>
      </c>
      <c r="D436" s="108" t="s">
        <v>1031</v>
      </c>
      <c r="E436" s="108">
        <v>110487</v>
      </c>
      <c r="F436" s="108" t="s">
        <v>1031</v>
      </c>
      <c r="G436" s="108" t="s">
        <v>270</v>
      </c>
      <c r="H436" s="108" t="s">
        <v>271</v>
      </c>
      <c r="I436" s="108" t="s">
        <v>272</v>
      </c>
      <c r="J436" s="108" t="s">
        <v>705</v>
      </c>
      <c r="K436" s="108" t="s">
        <v>1023</v>
      </c>
      <c r="L436" s="108" t="s">
        <v>1022</v>
      </c>
      <c r="N436" s="108" t="s">
        <v>1032</v>
      </c>
      <c r="P436" s="108">
        <v>0</v>
      </c>
      <c r="Q436" s="108"/>
      <c r="R436" s="114"/>
    </row>
    <row r="437" spans="1:18" ht="13" x14ac:dyDescent="0.3">
      <c r="A437" s="108" t="s">
        <v>1033</v>
      </c>
      <c r="B437" s="108">
        <v>110488</v>
      </c>
      <c r="C437" s="108" t="s">
        <v>269</v>
      </c>
      <c r="D437" s="108" t="s">
        <v>1033</v>
      </c>
      <c r="E437" s="108">
        <v>110488</v>
      </c>
      <c r="F437" s="108" t="s">
        <v>1033</v>
      </c>
      <c r="G437" s="108" t="s">
        <v>270</v>
      </c>
      <c r="H437" s="108" t="s">
        <v>271</v>
      </c>
      <c r="I437" s="108" t="s">
        <v>272</v>
      </c>
      <c r="J437" s="108" t="s">
        <v>705</v>
      </c>
      <c r="K437" s="108" t="s">
        <v>1023</v>
      </c>
      <c r="L437" s="108" t="s">
        <v>1022</v>
      </c>
      <c r="N437" s="108" t="s">
        <v>1034</v>
      </c>
      <c r="P437" s="108">
        <v>0</v>
      </c>
      <c r="Q437" s="108"/>
      <c r="R437" s="114"/>
    </row>
    <row r="438" spans="1:18" ht="13" x14ac:dyDescent="0.3">
      <c r="A438" s="108" t="s">
        <v>1035</v>
      </c>
      <c r="B438" s="108">
        <v>110492</v>
      </c>
      <c r="C438" s="108" t="s">
        <v>269</v>
      </c>
      <c r="D438" s="108" t="s">
        <v>1035</v>
      </c>
      <c r="E438" s="108">
        <v>110492</v>
      </c>
      <c r="F438" s="108" t="s">
        <v>1035</v>
      </c>
      <c r="G438" s="108" t="s">
        <v>270</v>
      </c>
      <c r="H438" s="108" t="s">
        <v>271</v>
      </c>
      <c r="I438" s="108" t="s">
        <v>272</v>
      </c>
      <c r="J438" s="108" t="s">
        <v>705</v>
      </c>
      <c r="K438" s="108" t="s">
        <v>1023</v>
      </c>
      <c r="L438" s="108" t="s">
        <v>1022</v>
      </c>
      <c r="N438" s="108" t="s">
        <v>1036</v>
      </c>
      <c r="P438" s="108">
        <v>0</v>
      </c>
      <c r="Q438" s="108"/>
      <c r="R438" s="114"/>
    </row>
    <row r="439" spans="1:18" ht="13" x14ac:dyDescent="0.3">
      <c r="A439" s="108" t="s">
        <v>1037</v>
      </c>
      <c r="B439" s="108">
        <v>110494</v>
      </c>
      <c r="C439" s="108" t="s">
        <v>269</v>
      </c>
      <c r="D439" s="108" t="s">
        <v>1037</v>
      </c>
      <c r="E439" s="108">
        <v>110494</v>
      </c>
      <c r="F439" s="108" t="s">
        <v>1037</v>
      </c>
      <c r="G439" s="108" t="s">
        <v>270</v>
      </c>
      <c r="H439" s="108" t="s">
        <v>271</v>
      </c>
      <c r="I439" s="108" t="s">
        <v>272</v>
      </c>
      <c r="J439" s="108" t="s">
        <v>705</v>
      </c>
      <c r="K439" s="108" t="s">
        <v>1023</v>
      </c>
      <c r="L439" s="108" t="s">
        <v>1038</v>
      </c>
      <c r="N439" s="108" t="s">
        <v>1039</v>
      </c>
      <c r="P439" s="108">
        <v>0</v>
      </c>
      <c r="Q439" s="108"/>
      <c r="R439" s="114"/>
    </row>
    <row r="440" spans="1:18" s="110" customFormat="1" ht="13" x14ac:dyDescent="0.3">
      <c r="A440" s="106" t="s">
        <v>3415</v>
      </c>
      <c r="B440" s="106">
        <v>117336</v>
      </c>
      <c r="C440" s="106" t="s">
        <v>269</v>
      </c>
      <c r="D440" s="106" t="s">
        <v>3415</v>
      </c>
      <c r="E440" s="106">
        <v>117336</v>
      </c>
      <c r="F440" s="106" t="s">
        <v>3415</v>
      </c>
      <c r="G440" s="106" t="s">
        <v>270</v>
      </c>
      <c r="H440" s="106" t="s">
        <v>339</v>
      </c>
      <c r="I440" s="106" t="s">
        <v>494</v>
      </c>
      <c r="J440" s="106" t="s">
        <v>493</v>
      </c>
      <c r="K440" s="106" t="s">
        <v>718</v>
      </c>
      <c r="L440" s="106" t="s">
        <v>3416</v>
      </c>
      <c r="N440" s="106" t="s">
        <v>3417</v>
      </c>
      <c r="P440" s="106">
        <v>0</v>
      </c>
      <c r="Q440" s="106"/>
      <c r="R440" s="111"/>
    </row>
    <row r="441" spans="1:18" s="110" customFormat="1" ht="13" x14ac:dyDescent="0.3">
      <c r="A441" s="110" t="s">
        <v>3736</v>
      </c>
      <c r="B441" s="110">
        <v>103439</v>
      </c>
      <c r="C441" s="106" t="s">
        <v>269</v>
      </c>
      <c r="D441" s="110" t="s">
        <v>3736</v>
      </c>
      <c r="E441" s="110">
        <v>103439</v>
      </c>
      <c r="F441" s="110" t="s">
        <v>3736</v>
      </c>
      <c r="G441" s="106" t="s">
        <v>270</v>
      </c>
      <c r="H441" s="106" t="s">
        <v>342</v>
      </c>
      <c r="I441" s="106" t="s">
        <v>590</v>
      </c>
      <c r="J441" s="106" t="s">
        <v>3737</v>
      </c>
      <c r="K441" s="106" t="s">
        <v>3736</v>
      </c>
      <c r="L441" s="106"/>
      <c r="N441" s="106"/>
      <c r="P441" s="106">
        <v>0</v>
      </c>
      <c r="Q441" s="106"/>
      <c r="R441" s="111"/>
    </row>
    <row r="442" spans="1:18" ht="13" x14ac:dyDescent="0.3">
      <c r="A442" s="108" t="s">
        <v>1040</v>
      </c>
      <c r="B442" s="108">
        <v>107199</v>
      </c>
      <c r="C442" s="108" t="s">
        <v>269</v>
      </c>
      <c r="D442" s="108" t="s">
        <v>1040</v>
      </c>
      <c r="E442" s="108">
        <v>107199</v>
      </c>
      <c r="F442" s="108" t="s">
        <v>1040</v>
      </c>
      <c r="G442" s="108" t="s">
        <v>270</v>
      </c>
      <c r="H442" s="108" t="s">
        <v>271</v>
      </c>
      <c r="I442" s="108" t="s">
        <v>272</v>
      </c>
      <c r="J442" s="108" t="s">
        <v>463</v>
      </c>
      <c r="K442" s="108" t="s">
        <v>1041</v>
      </c>
      <c r="L442" s="108" t="s">
        <v>1042</v>
      </c>
      <c r="N442" s="108" t="s">
        <v>1043</v>
      </c>
      <c r="P442" s="108">
        <v>0</v>
      </c>
      <c r="Q442" s="108"/>
      <c r="R442" s="114"/>
    </row>
    <row r="443" spans="1:18" s="110" customFormat="1" ht="13" x14ac:dyDescent="0.3">
      <c r="A443" s="110" t="s">
        <v>3738</v>
      </c>
      <c r="B443" s="110">
        <v>117228</v>
      </c>
      <c r="C443" s="106" t="s">
        <v>269</v>
      </c>
      <c r="D443" s="110" t="s">
        <v>3738</v>
      </c>
      <c r="E443" s="110">
        <v>117228</v>
      </c>
      <c r="F443" s="110" t="s">
        <v>3738</v>
      </c>
      <c r="G443" s="106" t="s">
        <v>270</v>
      </c>
      <c r="H443" s="106" t="s">
        <v>339</v>
      </c>
      <c r="I443" s="106" t="s">
        <v>494</v>
      </c>
      <c r="J443" s="106" t="s">
        <v>772</v>
      </c>
      <c r="K443" s="106" t="s">
        <v>3460</v>
      </c>
      <c r="L443" s="106" t="s">
        <v>3738</v>
      </c>
      <c r="N443" s="106"/>
      <c r="P443" s="106">
        <v>0</v>
      </c>
      <c r="Q443" s="106"/>
      <c r="R443" s="111"/>
    </row>
    <row r="444" spans="1:18" s="110" customFormat="1" ht="13" x14ac:dyDescent="0.3">
      <c r="A444" s="110" t="s">
        <v>3739</v>
      </c>
      <c r="B444" s="110">
        <v>236458</v>
      </c>
      <c r="C444" s="106" t="s">
        <v>269</v>
      </c>
      <c r="D444" s="110" t="s">
        <v>3739</v>
      </c>
      <c r="E444" s="110">
        <v>236458</v>
      </c>
      <c r="F444" s="110" t="s">
        <v>3739</v>
      </c>
      <c r="G444" s="106" t="s">
        <v>270</v>
      </c>
      <c r="H444" s="106" t="s">
        <v>342</v>
      </c>
      <c r="I444" s="106" t="s">
        <v>341</v>
      </c>
      <c r="J444" s="106" t="s">
        <v>3740</v>
      </c>
      <c r="K444" s="106" t="s">
        <v>3741</v>
      </c>
      <c r="L444" s="106" t="s">
        <v>3742</v>
      </c>
      <c r="N444" s="106" t="s">
        <v>3743</v>
      </c>
      <c r="O444" s="110" t="s">
        <v>3743</v>
      </c>
      <c r="P444" s="106">
        <v>0</v>
      </c>
      <c r="Q444" s="106"/>
      <c r="R444" s="111"/>
    </row>
    <row r="445" spans="1:18" ht="13" x14ac:dyDescent="0.3">
      <c r="A445" s="108" t="s">
        <v>1044</v>
      </c>
      <c r="B445" s="108">
        <v>130100</v>
      </c>
      <c r="C445" s="108" t="s">
        <v>269</v>
      </c>
      <c r="D445" s="108" t="s">
        <v>1044</v>
      </c>
      <c r="E445" s="108">
        <v>130100</v>
      </c>
      <c r="F445" s="108" t="s">
        <v>1044</v>
      </c>
      <c r="G445" s="108" t="s">
        <v>270</v>
      </c>
      <c r="H445" s="108" t="s">
        <v>290</v>
      </c>
      <c r="I445" s="108" t="s">
        <v>291</v>
      </c>
      <c r="J445" s="108" t="s">
        <v>386</v>
      </c>
      <c r="K445" s="108" t="s">
        <v>732</v>
      </c>
      <c r="L445" s="108" t="s">
        <v>1045</v>
      </c>
      <c r="N445" s="108" t="s">
        <v>1046</v>
      </c>
      <c r="P445" s="108">
        <v>0</v>
      </c>
      <c r="Q445" s="108"/>
      <c r="R445" s="114"/>
    </row>
    <row r="446" spans="1:18" ht="13" x14ac:dyDescent="0.3">
      <c r="A446" s="108" t="s">
        <v>1047</v>
      </c>
      <c r="B446" s="108">
        <v>138621</v>
      </c>
      <c r="C446" s="108" t="s">
        <v>269</v>
      </c>
      <c r="D446" s="108" t="s">
        <v>1047</v>
      </c>
      <c r="E446" s="108">
        <v>138621</v>
      </c>
      <c r="F446" s="108" t="s">
        <v>1047</v>
      </c>
      <c r="G446" s="108" t="s">
        <v>270</v>
      </c>
      <c r="H446" s="108" t="s">
        <v>280</v>
      </c>
      <c r="I446" s="108" t="s">
        <v>281</v>
      </c>
      <c r="J446" s="108" t="s">
        <v>546</v>
      </c>
      <c r="K446" s="108" t="s">
        <v>1048</v>
      </c>
      <c r="L446" s="108" t="s">
        <v>1047</v>
      </c>
      <c r="P446" s="108">
        <v>0</v>
      </c>
      <c r="Q446" s="108"/>
      <c r="R446" s="114"/>
    </row>
    <row r="447" spans="1:18" ht="13" x14ac:dyDescent="0.3">
      <c r="A447" s="108" t="s">
        <v>1049</v>
      </c>
      <c r="B447" s="108">
        <v>141883</v>
      </c>
      <c r="C447" s="108" t="s">
        <v>269</v>
      </c>
      <c r="D447" s="108" t="s">
        <v>1049</v>
      </c>
      <c r="E447" s="108">
        <v>141883</v>
      </c>
      <c r="F447" s="108" t="s">
        <v>1049</v>
      </c>
      <c r="G447" s="108" t="s">
        <v>270</v>
      </c>
      <c r="H447" s="108" t="s">
        <v>280</v>
      </c>
      <c r="I447" s="108" t="s">
        <v>281</v>
      </c>
      <c r="J447" s="108" t="s">
        <v>546</v>
      </c>
      <c r="K447" s="108" t="s">
        <v>1048</v>
      </c>
      <c r="L447" s="108" t="s">
        <v>1047</v>
      </c>
      <c r="N447" s="108" t="s">
        <v>1050</v>
      </c>
      <c r="P447" s="108">
        <v>0</v>
      </c>
      <c r="Q447" s="108"/>
      <c r="R447" s="114"/>
    </row>
    <row r="448" spans="1:18" ht="13" x14ac:dyDescent="0.3">
      <c r="A448" s="108" t="s">
        <v>1051</v>
      </c>
      <c r="B448" s="108">
        <v>131116</v>
      </c>
      <c r="C448" s="108" t="s">
        <v>269</v>
      </c>
      <c r="D448" s="108" t="s">
        <v>1051</v>
      </c>
      <c r="E448" s="108">
        <v>131116</v>
      </c>
      <c r="F448" s="108" t="s">
        <v>1051</v>
      </c>
      <c r="G448" s="108" t="s">
        <v>270</v>
      </c>
      <c r="H448" s="108" t="s">
        <v>290</v>
      </c>
      <c r="I448" s="108" t="s">
        <v>291</v>
      </c>
      <c r="J448" s="108" t="s">
        <v>500</v>
      </c>
      <c r="K448" s="108" t="s">
        <v>501</v>
      </c>
      <c r="L448" s="108" t="s">
        <v>1052</v>
      </c>
      <c r="N448" s="108" t="s">
        <v>1053</v>
      </c>
      <c r="P448" s="108">
        <v>0</v>
      </c>
      <c r="Q448" s="108"/>
      <c r="R448" s="114"/>
    </row>
    <row r="449" spans="1:18" ht="13" x14ac:dyDescent="0.3">
      <c r="A449" s="108" t="s">
        <v>1054</v>
      </c>
      <c r="B449" s="108">
        <v>131117</v>
      </c>
      <c r="C449" s="108" t="s">
        <v>269</v>
      </c>
      <c r="D449" s="108" t="s">
        <v>1054</v>
      </c>
      <c r="E449" s="108">
        <v>131117</v>
      </c>
      <c r="F449" s="108" t="s">
        <v>1054</v>
      </c>
      <c r="G449" s="108" t="s">
        <v>270</v>
      </c>
      <c r="H449" s="108" t="s">
        <v>290</v>
      </c>
      <c r="I449" s="108" t="s">
        <v>291</v>
      </c>
      <c r="J449" s="108" t="s">
        <v>500</v>
      </c>
      <c r="K449" s="108" t="s">
        <v>501</v>
      </c>
      <c r="L449" s="108" t="s">
        <v>1052</v>
      </c>
      <c r="N449" s="108" t="s">
        <v>1055</v>
      </c>
      <c r="P449" s="108">
        <v>0</v>
      </c>
      <c r="Q449" s="108"/>
      <c r="R449" s="114"/>
    </row>
    <row r="450" spans="1:18" s="110" customFormat="1" ht="13" x14ac:dyDescent="0.3">
      <c r="A450" s="110" t="s">
        <v>3744</v>
      </c>
      <c r="B450" s="106">
        <v>131118</v>
      </c>
      <c r="C450" s="106" t="s">
        <v>269</v>
      </c>
      <c r="D450" s="110" t="s">
        <v>3744</v>
      </c>
      <c r="E450" s="110">
        <v>131118</v>
      </c>
      <c r="F450" s="110" t="s">
        <v>3744</v>
      </c>
      <c r="G450" s="106" t="s">
        <v>270</v>
      </c>
      <c r="H450" s="106" t="s">
        <v>290</v>
      </c>
      <c r="I450" s="106" t="s">
        <v>291</v>
      </c>
      <c r="J450" s="106" t="s">
        <v>500</v>
      </c>
      <c r="K450" s="106" t="s">
        <v>501</v>
      </c>
      <c r="L450" s="106" t="s">
        <v>1052</v>
      </c>
      <c r="N450" s="106" t="s">
        <v>1210</v>
      </c>
      <c r="P450" s="106">
        <v>0</v>
      </c>
      <c r="Q450" s="106"/>
      <c r="R450" s="111"/>
    </row>
    <row r="451" spans="1:18" ht="13" x14ac:dyDescent="0.3">
      <c r="A451" s="108" t="s">
        <v>1056</v>
      </c>
      <c r="B451" s="108">
        <v>131121</v>
      </c>
      <c r="C451" s="108" t="s">
        <v>269</v>
      </c>
      <c r="D451" s="108" t="s">
        <v>1056</v>
      </c>
      <c r="E451" s="108">
        <v>131121</v>
      </c>
      <c r="F451" s="108" t="s">
        <v>1056</v>
      </c>
      <c r="G451" s="108" t="s">
        <v>270</v>
      </c>
      <c r="H451" s="108" t="s">
        <v>290</v>
      </c>
      <c r="I451" s="108" t="s">
        <v>291</v>
      </c>
      <c r="J451" s="108" t="s">
        <v>500</v>
      </c>
      <c r="K451" s="108" t="s">
        <v>501</v>
      </c>
      <c r="L451" s="108" t="s">
        <v>1052</v>
      </c>
      <c r="N451" s="108" t="s">
        <v>1057</v>
      </c>
      <c r="P451" s="108">
        <v>0</v>
      </c>
      <c r="Q451" s="108"/>
      <c r="R451" s="114"/>
    </row>
    <row r="452" spans="1:18" s="110" customFormat="1" ht="13" x14ac:dyDescent="0.3">
      <c r="A452" s="110" t="s">
        <v>3603</v>
      </c>
      <c r="B452" s="110">
        <v>118088</v>
      </c>
      <c r="C452" s="106" t="s">
        <v>269</v>
      </c>
      <c r="D452" s="110" t="s">
        <v>3603</v>
      </c>
      <c r="E452" s="110">
        <v>118088</v>
      </c>
      <c r="F452" s="110" t="s">
        <v>3603</v>
      </c>
      <c r="G452" s="106" t="s">
        <v>270</v>
      </c>
      <c r="H452" s="106" t="s">
        <v>271</v>
      </c>
      <c r="I452" s="106" t="s">
        <v>3602</v>
      </c>
      <c r="J452" s="106" t="s">
        <v>3603</v>
      </c>
      <c r="K452" s="106"/>
      <c r="L452" s="106"/>
      <c r="N452" s="106"/>
      <c r="P452" s="106">
        <v>0</v>
      </c>
      <c r="Q452" s="106"/>
      <c r="R452" s="111"/>
    </row>
    <row r="453" spans="1:18" s="110" customFormat="1" ht="13" x14ac:dyDescent="0.3">
      <c r="A453" s="110" t="s">
        <v>3745</v>
      </c>
      <c r="B453" s="110">
        <v>111730</v>
      </c>
      <c r="C453" s="106" t="s">
        <v>269</v>
      </c>
      <c r="D453" s="110" t="s">
        <v>3745</v>
      </c>
      <c r="E453" s="110">
        <v>111730</v>
      </c>
      <c r="F453" s="110" t="s">
        <v>3745</v>
      </c>
      <c r="G453" s="106" t="s">
        <v>270</v>
      </c>
      <c r="H453" s="106" t="s">
        <v>361</v>
      </c>
      <c r="I453" s="106" t="s">
        <v>3731</v>
      </c>
      <c r="J453" s="106" t="s">
        <v>3732</v>
      </c>
      <c r="K453" s="106" t="s">
        <v>3746</v>
      </c>
      <c r="L453" s="106" t="s">
        <v>3747</v>
      </c>
      <c r="N453" s="106" t="s">
        <v>316</v>
      </c>
      <c r="P453" s="106">
        <v>0</v>
      </c>
      <c r="Q453" s="106"/>
      <c r="R453" s="111"/>
    </row>
    <row r="454" spans="1:18" ht="13" x14ac:dyDescent="0.3">
      <c r="A454" s="108" t="s">
        <v>1058</v>
      </c>
      <c r="B454" s="108">
        <v>130987</v>
      </c>
      <c r="C454" s="108" t="s">
        <v>269</v>
      </c>
      <c r="D454" s="108" t="s">
        <v>1058</v>
      </c>
      <c r="E454" s="108">
        <v>130987</v>
      </c>
      <c r="F454" s="108" t="s">
        <v>1058</v>
      </c>
      <c r="G454" s="108" t="s">
        <v>270</v>
      </c>
      <c r="H454" s="108" t="s">
        <v>290</v>
      </c>
      <c r="I454" s="108" t="s">
        <v>291</v>
      </c>
      <c r="J454" s="108" t="s">
        <v>880</v>
      </c>
      <c r="K454" s="108" t="s">
        <v>895</v>
      </c>
      <c r="L454" s="108" t="s">
        <v>1059</v>
      </c>
      <c r="N454" s="108" t="s">
        <v>1060</v>
      </c>
      <c r="P454" s="108">
        <v>0</v>
      </c>
      <c r="Q454" s="108"/>
      <c r="R454" s="114"/>
    </row>
    <row r="455" spans="1:18" ht="13" x14ac:dyDescent="0.3">
      <c r="A455" s="108" t="s">
        <v>1061</v>
      </c>
      <c r="B455" s="108">
        <v>129246</v>
      </c>
      <c r="C455" s="108" t="s">
        <v>269</v>
      </c>
      <c r="D455" s="108" t="s">
        <v>1061</v>
      </c>
      <c r="E455" s="108">
        <v>129246</v>
      </c>
      <c r="F455" s="108" t="s">
        <v>1061</v>
      </c>
      <c r="G455" s="108" t="s">
        <v>270</v>
      </c>
      <c r="H455" s="108" t="s">
        <v>290</v>
      </c>
      <c r="I455" s="108" t="s">
        <v>291</v>
      </c>
      <c r="J455" s="108" t="s">
        <v>386</v>
      </c>
      <c r="K455" s="108" t="s">
        <v>509</v>
      </c>
      <c r="L455" s="108" t="s">
        <v>1061</v>
      </c>
      <c r="P455" s="108">
        <v>0</v>
      </c>
      <c r="Q455" s="108"/>
      <c r="R455" s="114"/>
    </row>
    <row r="456" spans="1:18" s="110" customFormat="1" ht="13" x14ac:dyDescent="0.3">
      <c r="A456" s="110" t="s">
        <v>1063</v>
      </c>
      <c r="B456" s="110">
        <v>236</v>
      </c>
      <c r="C456" s="106" t="s">
        <v>269</v>
      </c>
      <c r="D456" s="110" t="s">
        <v>1063</v>
      </c>
      <c r="E456" s="110">
        <v>236</v>
      </c>
      <c r="F456" s="110" t="s">
        <v>1063</v>
      </c>
      <c r="G456" s="106" t="s">
        <v>270</v>
      </c>
      <c r="H456" s="106" t="s">
        <v>280</v>
      </c>
      <c r="I456" s="106" t="s">
        <v>281</v>
      </c>
      <c r="J456" s="106" t="s">
        <v>282</v>
      </c>
      <c r="K456" s="106" t="s">
        <v>1063</v>
      </c>
      <c r="L456" s="106"/>
      <c r="P456" s="106">
        <v>0</v>
      </c>
      <c r="Q456" s="106"/>
      <c r="R456" s="111"/>
    </row>
    <row r="457" spans="1:18" ht="13" x14ac:dyDescent="0.3">
      <c r="A457" s="108" t="s">
        <v>1062</v>
      </c>
      <c r="B457" s="108">
        <v>139604</v>
      </c>
      <c r="C457" s="108" t="s">
        <v>459</v>
      </c>
      <c r="D457" s="108" t="s">
        <v>53</v>
      </c>
      <c r="E457" s="108">
        <v>139604</v>
      </c>
      <c r="F457" s="108" t="s">
        <v>53</v>
      </c>
      <c r="G457" s="108" t="s">
        <v>270</v>
      </c>
      <c r="H457" s="108" t="s">
        <v>280</v>
      </c>
      <c r="I457" s="108" t="s">
        <v>281</v>
      </c>
      <c r="J457" s="108" t="s">
        <v>282</v>
      </c>
      <c r="K457" s="108" t="s">
        <v>1063</v>
      </c>
      <c r="L457" s="108" t="s">
        <v>1064</v>
      </c>
      <c r="N457" s="108" t="s">
        <v>1065</v>
      </c>
      <c r="P457" s="108">
        <v>1</v>
      </c>
      <c r="Q457" s="108"/>
      <c r="R457" s="114" t="s">
        <v>53</v>
      </c>
    </row>
    <row r="458" spans="1:18" ht="13" x14ac:dyDescent="0.3">
      <c r="A458" s="108" t="s">
        <v>53</v>
      </c>
      <c r="B458" s="108">
        <v>139604</v>
      </c>
      <c r="C458" s="108" t="s">
        <v>269</v>
      </c>
      <c r="D458" s="108" t="s">
        <v>53</v>
      </c>
      <c r="E458" s="108">
        <v>139604</v>
      </c>
      <c r="F458" s="108" t="s">
        <v>53</v>
      </c>
      <c r="G458" s="108" t="s">
        <v>270</v>
      </c>
      <c r="H458" s="108" t="s">
        <v>280</v>
      </c>
      <c r="I458" s="108" t="s">
        <v>281</v>
      </c>
      <c r="J458" s="108" t="s">
        <v>282</v>
      </c>
      <c r="K458" s="108" t="s">
        <v>1063</v>
      </c>
      <c r="L458" s="108" t="s">
        <v>1064</v>
      </c>
      <c r="N458" s="108" t="s">
        <v>1065</v>
      </c>
      <c r="P458" s="108">
        <v>1</v>
      </c>
      <c r="Q458" s="108"/>
      <c r="R458" s="114" t="s">
        <v>53</v>
      </c>
    </row>
    <row r="459" spans="1:18" s="110" customFormat="1" ht="13" x14ac:dyDescent="0.3">
      <c r="A459" s="110" t="s">
        <v>1067</v>
      </c>
      <c r="B459" s="110">
        <v>9904</v>
      </c>
      <c r="C459" s="106" t="s">
        <v>269</v>
      </c>
      <c r="D459" s="110" t="s">
        <v>1067</v>
      </c>
      <c r="E459" s="110">
        <v>9904</v>
      </c>
      <c r="F459" s="110" t="s">
        <v>1067</v>
      </c>
      <c r="G459" s="106" t="s">
        <v>270</v>
      </c>
      <c r="H459" s="106" t="s">
        <v>280</v>
      </c>
      <c r="I459" s="106" t="s">
        <v>300</v>
      </c>
      <c r="J459" s="106" t="s">
        <v>301</v>
      </c>
      <c r="K459" s="106" t="s">
        <v>1067</v>
      </c>
      <c r="L459" s="106"/>
      <c r="N459" s="106"/>
      <c r="P459" s="106">
        <v>0</v>
      </c>
      <c r="Q459" s="106"/>
      <c r="R459" s="111"/>
    </row>
    <row r="460" spans="1:18" ht="13" x14ac:dyDescent="0.3">
      <c r="A460" s="108" t="s">
        <v>1066</v>
      </c>
      <c r="B460" s="108">
        <v>181228</v>
      </c>
      <c r="C460" s="108" t="s">
        <v>269</v>
      </c>
      <c r="D460" s="108" t="s">
        <v>1066</v>
      </c>
      <c r="E460" s="108">
        <v>181228</v>
      </c>
      <c r="F460" s="108" t="s">
        <v>1066</v>
      </c>
      <c r="G460" s="108" t="s">
        <v>270</v>
      </c>
      <c r="H460" s="108" t="s">
        <v>280</v>
      </c>
      <c r="I460" s="108" t="s">
        <v>300</v>
      </c>
      <c r="J460" s="108" t="s">
        <v>301</v>
      </c>
      <c r="K460" s="108" t="s">
        <v>1067</v>
      </c>
      <c r="L460" s="108" t="s">
        <v>1068</v>
      </c>
      <c r="N460" s="108" t="s">
        <v>1069</v>
      </c>
      <c r="P460" s="108">
        <v>0</v>
      </c>
      <c r="Q460" s="108"/>
      <c r="R460" s="114"/>
    </row>
    <row r="461" spans="1:18" ht="13" x14ac:dyDescent="0.3">
      <c r="A461" s="108" t="s">
        <v>1070</v>
      </c>
      <c r="B461" s="108">
        <v>971</v>
      </c>
      <c r="C461" s="108" t="s">
        <v>269</v>
      </c>
      <c r="D461" s="108" t="s">
        <v>1070</v>
      </c>
      <c r="E461" s="108">
        <v>971</v>
      </c>
      <c r="F461" s="108" t="s">
        <v>1070</v>
      </c>
      <c r="G461" s="108" t="s">
        <v>270</v>
      </c>
      <c r="H461" s="108" t="s">
        <v>290</v>
      </c>
      <c r="I461" s="108" t="s">
        <v>291</v>
      </c>
      <c r="J461" s="108" t="s">
        <v>292</v>
      </c>
      <c r="K461" s="108" t="s">
        <v>1070</v>
      </c>
      <c r="P461" s="108">
        <v>0</v>
      </c>
      <c r="Q461" s="108"/>
      <c r="R461" s="114"/>
    </row>
    <row r="462" spans="1:18" ht="13" x14ac:dyDescent="0.3">
      <c r="A462" s="108" t="s">
        <v>1071</v>
      </c>
      <c r="B462" s="108">
        <v>138636</v>
      </c>
      <c r="C462" s="108" t="s">
        <v>269</v>
      </c>
      <c r="D462" s="108" t="s">
        <v>1071</v>
      </c>
      <c r="E462" s="108">
        <v>138636</v>
      </c>
      <c r="F462" s="108" t="s">
        <v>1071</v>
      </c>
      <c r="G462" s="108" t="s">
        <v>270</v>
      </c>
      <c r="H462" s="108" t="s">
        <v>280</v>
      </c>
      <c r="I462" s="108" t="s">
        <v>281</v>
      </c>
      <c r="J462" s="108" t="s">
        <v>546</v>
      </c>
      <c r="K462" s="108" t="s">
        <v>866</v>
      </c>
      <c r="L462" s="108" t="s">
        <v>1071</v>
      </c>
      <c r="P462" s="108">
        <v>0</v>
      </c>
      <c r="Q462" s="108"/>
      <c r="R462" s="114"/>
    </row>
    <row r="463" spans="1:18" ht="13" x14ac:dyDescent="0.3">
      <c r="A463" s="108" t="s">
        <v>11</v>
      </c>
      <c r="B463" s="108">
        <v>141911</v>
      </c>
      <c r="C463" s="108" t="s">
        <v>269</v>
      </c>
      <c r="D463" s="108" t="s">
        <v>11</v>
      </c>
      <c r="E463" s="108">
        <v>141911</v>
      </c>
      <c r="F463" s="108" t="s">
        <v>11</v>
      </c>
      <c r="G463" s="108" t="s">
        <v>270</v>
      </c>
      <c r="H463" s="108" t="s">
        <v>280</v>
      </c>
      <c r="I463" s="108" t="s">
        <v>281</v>
      </c>
      <c r="J463" s="108" t="s">
        <v>546</v>
      </c>
      <c r="K463" s="108" t="s">
        <v>866</v>
      </c>
      <c r="L463" s="108" t="s">
        <v>1071</v>
      </c>
      <c r="N463" s="108" t="s">
        <v>1072</v>
      </c>
      <c r="P463" s="108">
        <v>1</v>
      </c>
      <c r="Q463" s="108"/>
      <c r="R463" s="114" t="s">
        <v>11</v>
      </c>
    </row>
    <row r="464" spans="1:18" ht="13" x14ac:dyDescent="0.3">
      <c r="A464" s="108" t="s">
        <v>54</v>
      </c>
      <c r="B464" s="108">
        <v>141912</v>
      </c>
      <c r="C464" s="108" t="s">
        <v>269</v>
      </c>
      <c r="D464" s="108" t="s">
        <v>54</v>
      </c>
      <c r="E464" s="108">
        <v>141912</v>
      </c>
      <c r="F464" s="108" t="s">
        <v>54</v>
      </c>
      <c r="G464" s="108" t="s">
        <v>270</v>
      </c>
      <c r="H464" s="108" t="s">
        <v>280</v>
      </c>
      <c r="I464" s="108" t="s">
        <v>281</v>
      </c>
      <c r="J464" s="108" t="s">
        <v>546</v>
      </c>
      <c r="K464" s="108" t="s">
        <v>866</v>
      </c>
      <c r="L464" s="108" t="s">
        <v>1071</v>
      </c>
      <c r="N464" s="108" t="s">
        <v>1073</v>
      </c>
      <c r="P464" s="108">
        <v>1</v>
      </c>
      <c r="Q464" s="108"/>
      <c r="R464" s="114" t="s">
        <v>54</v>
      </c>
    </row>
    <row r="465" spans="1:18" x14ac:dyDescent="0.25">
      <c r="A465" s="108" t="s">
        <v>3041</v>
      </c>
      <c r="B465" s="110">
        <v>137916</v>
      </c>
      <c r="C465" s="106" t="s">
        <v>269</v>
      </c>
      <c r="D465" s="106" t="s">
        <v>3041</v>
      </c>
      <c r="E465" s="110">
        <v>137916</v>
      </c>
      <c r="F465" s="106" t="s">
        <v>3041</v>
      </c>
      <c r="G465" s="106" t="s">
        <v>270</v>
      </c>
      <c r="H465" s="106" t="s">
        <v>280</v>
      </c>
      <c r="I465" s="106" t="s">
        <v>300</v>
      </c>
      <c r="J465" s="106" t="s">
        <v>301</v>
      </c>
      <c r="K465" s="106" t="s">
        <v>3418</v>
      </c>
      <c r="L465" s="106" t="s">
        <v>3041</v>
      </c>
      <c r="P465" s="108">
        <v>0</v>
      </c>
    </row>
    <row r="466" spans="1:18" ht="13" x14ac:dyDescent="0.3">
      <c r="A466" s="108" t="s">
        <v>1074</v>
      </c>
      <c r="B466" s="108">
        <v>129200</v>
      </c>
      <c r="C466" s="108" t="s">
        <v>269</v>
      </c>
      <c r="D466" s="108" t="s">
        <v>1074</v>
      </c>
      <c r="E466" s="108">
        <v>129200</v>
      </c>
      <c r="F466" s="108" t="s">
        <v>1074</v>
      </c>
      <c r="G466" s="108" t="s">
        <v>270</v>
      </c>
      <c r="H466" s="108" t="s">
        <v>290</v>
      </c>
      <c r="I466" s="108" t="s">
        <v>291</v>
      </c>
      <c r="J466" s="108" t="s">
        <v>292</v>
      </c>
      <c r="K466" s="108" t="s">
        <v>1075</v>
      </c>
      <c r="L466" s="108" t="s">
        <v>1074</v>
      </c>
      <c r="P466" s="108">
        <v>0</v>
      </c>
      <c r="Q466" s="108"/>
      <c r="R466" s="114"/>
    </row>
    <row r="467" spans="1:18" ht="13" x14ac:dyDescent="0.3">
      <c r="A467" s="108" t="s">
        <v>1076</v>
      </c>
      <c r="B467" s="108">
        <v>129856</v>
      </c>
      <c r="C467" s="108" t="s">
        <v>269</v>
      </c>
      <c r="D467" s="108" t="s">
        <v>1076</v>
      </c>
      <c r="E467" s="108">
        <v>129856</v>
      </c>
      <c r="F467" s="108" t="s">
        <v>1076</v>
      </c>
      <c r="G467" s="108" t="s">
        <v>270</v>
      </c>
      <c r="H467" s="108" t="s">
        <v>290</v>
      </c>
      <c r="I467" s="108" t="s">
        <v>291</v>
      </c>
      <c r="J467" s="108" t="s">
        <v>292</v>
      </c>
      <c r="K467" s="108" t="s">
        <v>1075</v>
      </c>
      <c r="L467" s="108" t="s">
        <v>1074</v>
      </c>
      <c r="N467" s="108" t="s">
        <v>1077</v>
      </c>
      <c r="P467" s="108">
        <v>0</v>
      </c>
      <c r="Q467" s="108"/>
      <c r="R467" s="114"/>
    </row>
    <row r="468" spans="1:18" ht="13" x14ac:dyDescent="0.3">
      <c r="A468" s="108" t="s">
        <v>1078</v>
      </c>
      <c r="B468" s="108">
        <v>103042</v>
      </c>
      <c r="C468" s="108" t="s">
        <v>269</v>
      </c>
      <c r="D468" s="108" t="s">
        <v>1078</v>
      </c>
      <c r="E468" s="108">
        <v>489646</v>
      </c>
      <c r="F468" s="108" t="s">
        <v>1079</v>
      </c>
      <c r="G468" s="108" t="s">
        <v>270</v>
      </c>
      <c r="H468" s="108" t="s">
        <v>271</v>
      </c>
      <c r="I468" s="108" t="s">
        <v>272</v>
      </c>
      <c r="J468" s="108" t="s">
        <v>273</v>
      </c>
      <c r="K468" s="108" t="s">
        <v>1080</v>
      </c>
      <c r="L468" s="108" t="s">
        <v>1081</v>
      </c>
      <c r="N468" s="108" t="s">
        <v>1082</v>
      </c>
      <c r="P468" s="108">
        <v>0</v>
      </c>
      <c r="Q468" s="108"/>
      <c r="R468" s="114"/>
    </row>
    <row r="469" spans="1:18" ht="13" x14ac:dyDescent="0.3">
      <c r="A469" s="108" t="s">
        <v>1079</v>
      </c>
      <c r="B469" s="108">
        <v>489646</v>
      </c>
      <c r="C469" s="108" t="s">
        <v>269</v>
      </c>
      <c r="D469" s="108" t="s">
        <v>1079</v>
      </c>
      <c r="E469" s="108">
        <v>489646</v>
      </c>
      <c r="F469" s="108" t="s">
        <v>1079</v>
      </c>
      <c r="G469" s="108" t="s">
        <v>270</v>
      </c>
      <c r="H469" s="108" t="s">
        <v>271</v>
      </c>
      <c r="I469" s="108" t="s">
        <v>272</v>
      </c>
      <c r="J469" s="108" t="s">
        <v>273</v>
      </c>
      <c r="K469" s="108" t="s">
        <v>1080</v>
      </c>
      <c r="L469" s="108" t="s">
        <v>1081</v>
      </c>
      <c r="N469" s="108" t="s">
        <v>1083</v>
      </c>
      <c r="P469" s="108">
        <v>0</v>
      </c>
      <c r="Q469" s="108"/>
      <c r="R469" s="114"/>
    </row>
    <row r="470" spans="1:18" ht="13" x14ac:dyDescent="0.3">
      <c r="A470" s="108" t="s">
        <v>1084</v>
      </c>
      <c r="B470" s="108">
        <v>103044</v>
      </c>
      <c r="C470" s="108" t="s">
        <v>269</v>
      </c>
      <c r="D470" s="108" t="s">
        <v>1084</v>
      </c>
      <c r="E470" s="108">
        <v>103044</v>
      </c>
      <c r="F470" s="108" t="s">
        <v>1084</v>
      </c>
      <c r="G470" s="108" t="s">
        <v>270</v>
      </c>
      <c r="H470" s="108" t="s">
        <v>271</v>
      </c>
      <c r="I470" s="108" t="s">
        <v>272</v>
      </c>
      <c r="J470" s="108" t="s">
        <v>273</v>
      </c>
      <c r="K470" s="108" t="s">
        <v>1080</v>
      </c>
      <c r="L470" s="108" t="s">
        <v>1081</v>
      </c>
      <c r="N470" s="108" t="s">
        <v>1085</v>
      </c>
      <c r="P470" s="108">
        <v>0</v>
      </c>
      <c r="Q470" s="108"/>
      <c r="R470" s="114"/>
    </row>
    <row r="471" spans="1:18" ht="13" x14ac:dyDescent="0.3">
      <c r="A471" s="108" t="s">
        <v>1086</v>
      </c>
      <c r="B471" s="108">
        <v>106889</v>
      </c>
      <c r="C471" s="108" t="s">
        <v>269</v>
      </c>
      <c r="D471" s="108" t="s">
        <v>1086</v>
      </c>
      <c r="E471" s="108">
        <v>106889</v>
      </c>
      <c r="F471" s="108" t="s">
        <v>1086</v>
      </c>
      <c r="G471" s="108" t="s">
        <v>270</v>
      </c>
      <c r="H471" s="108" t="s">
        <v>271</v>
      </c>
      <c r="I471" s="108" t="s">
        <v>272</v>
      </c>
      <c r="J471" s="108" t="s">
        <v>463</v>
      </c>
      <c r="K471" s="108" t="s">
        <v>1087</v>
      </c>
      <c r="L471" s="108" t="s">
        <v>1086</v>
      </c>
      <c r="P471" s="108">
        <v>0</v>
      </c>
      <c r="Q471" s="108"/>
      <c r="R471" s="114"/>
    </row>
    <row r="472" spans="1:18" ht="13" x14ac:dyDescent="0.3">
      <c r="A472" s="108" t="s">
        <v>1088</v>
      </c>
      <c r="B472" s="108">
        <v>107294</v>
      </c>
      <c r="C472" s="108" t="s">
        <v>269</v>
      </c>
      <c r="D472" s="108" t="s">
        <v>1088</v>
      </c>
      <c r="E472" s="108">
        <v>107294</v>
      </c>
      <c r="F472" s="108" t="s">
        <v>1088</v>
      </c>
      <c r="G472" s="108" t="s">
        <v>270</v>
      </c>
      <c r="H472" s="108" t="s">
        <v>271</v>
      </c>
      <c r="I472" s="108" t="s">
        <v>272</v>
      </c>
      <c r="J472" s="108" t="s">
        <v>463</v>
      </c>
      <c r="K472" s="108" t="s">
        <v>1087</v>
      </c>
      <c r="L472" s="108" t="s">
        <v>1086</v>
      </c>
      <c r="N472" s="108" t="s">
        <v>901</v>
      </c>
      <c r="P472" s="108">
        <v>0</v>
      </c>
      <c r="Q472" s="108"/>
      <c r="R472" s="114"/>
    </row>
    <row r="473" spans="1:18" ht="13" x14ac:dyDescent="0.3">
      <c r="A473" s="108" t="s">
        <v>1089</v>
      </c>
      <c r="B473" s="108">
        <v>107298</v>
      </c>
      <c r="C473" s="108" t="s">
        <v>269</v>
      </c>
      <c r="D473" s="108" t="s">
        <v>1089</v>
      </c>
      <c r="E473" s="108">
        <v>107298</v>
      </c>
      <c r="F473" s="108" t="s">
        <v>1089</v>
      </c>
      <c r="G473" s="108" t="s">
        <v>270</v>
      </c>
      <c r="H473" s="108" t="s">
        <v>271</v>
      </c>
      <c r="I473" s="108" t="s">
        <v>272</v>
      </c>
      <c r="J473" s="108" t="s">
        <v>463</v>
      </c>
      <c r="K473" s="108" t="s">
        <v>1087</v>
      </c>
      <c r="L473" s="108" t="s">
        <v>1086</v>
      </c>
      <c r="N473" s="108" t="s">
        <v>1090</v>
      </c>
      <c r="P473" s="108">
        <v>0</v>
      </c>
      <c r="Q473" s="108"/>
      <c r="R473" s="114"/>
    </row>
    <row r="474" spans="1:18" ht="13" x14ac:dyDescent="0.3">
      <c r="A474" s="108" t="s">
        <v>1091</v>
      </c>
      <c r="B474" s="108">
        <v>107301</v>
      </c>
      <c r="C474" s="108" t="s">
        <v>269</v>
      </c>
      <c r="D474" s="108" t="s">
        <v>1091</v>
      </c>
      <c r="E474" s="108">
        <v>107301</v>
      </c>
      <c r="F474" s="108" t="s">
        <v>1091</v>
      </c>
      <c r="G474" s="108" t="s">
        <v>270</v>
      </c>
      <c r="H474" s="108" t="s">
        <v>271</v>
      </c>
      <c r="I474" s="108" t="s">
        <v>272</v>
      </c>
      <c r="J474" s="108" t="s">
        <v>463</v>
      </c>
      <c r="K474" s="108" t="s">
        <v>1087</v>
      </c>
      <c r="L474" s="108" t="s">
        <v>1086</v>
      </c>
      <c r="N474" s="108" t="s">
        <v>1092</v>
      </c>
      <c r="P474" s="108">
        <v>0</v>
      </c>
      <c r="Q474" s="108"/>
      <c r="R474" s="114"/>
    </row>
    <row r="475" spans="1:18" ht="13" x14ac:dyDescent="0.3">
      <c r="A475" s="108" t="s">
        <v>1093</v>
      </c>
      <c r="B475" s="108">
        <v>107302</v>
      </c>
      <c r="C475" s="108" t="s">
        <v>269</v>
      </c>
      <c r="D475" s="108" t="s">
        <v>1093</v>
      </c>
      <c r="E475" s="108">
        <v>107302</v>
      </c>
      <c r="F475" s="108" t="s">
        <v>1093</v>
      </c>
      <c r="G475" s="108" t="s">
        <v>270</v>
      </c>
      <c r="H475" s="108" t="s">
        <v>271</v>
      </c>
      <c r="I475" s="108" t="s">
        <v>272</v>
      </c>
      <c r="J475" s="108" t="s">
        <v>463</v>
      </c>
      <c r="K475" s="108" t="s">
        <v>1087</v>
      </c>
      <c r="L475" s="108" t="s">
        <v>1086</v>
      </c>
      <c r="N475" s="108" t="s">
        <v>1094</v>
      </c>
      <c r="P475" s="108">
        <v>0</v>
      </c>
      <c r="Q475" s="108"/>
      <c r="R475" s="114"/>
    </row>
    <row r="476" spans="1:18" ht="13" x14ac:dyDescent="0.3">
      <c r="A476" s="108" t="s">
        <v>1095</v>
      </c>
      <c r="B476" s="108">
        <v>150630</v>
      </c>
      <c r="C476" s="108" t="s">
        <v>269</v>
      </c>
      <c r="D476" s="108" t="s">
        <v>1095</v>
      </c>
      <c r="E476" s="108">
        <v>150630</v>
      </c>
      <c r="F476" s="108" t="s">
        <v>1095</v>
      </c>
      <c r="G476" s="108" t="s">
        <v>270</v>
      </c>
      <c r="H476" s="108" t="s">
        <v>342</v>
      </c>
      <c r="I476" s="108" t="s">
        <v>341</v>
      </c>
      <c r="J476" s="108" t="s">
        <v>391</v>
      </c>
      <c r="K476" s="108" t="s">
        <v>1096</v>
      </c>
      <c r="L476" s="108" t="s">
        <v>1097</v>
      </c>
      <c r="N476" s="108" t="s">
        <v>1098</v>
      </c>
      <c r="P476" s="108">
        <v>0</v>
      </c>
      <c r="Q476" s="108"/>
      <c r="R476" s="114"/>
    </row>
    <row r="477" spans="1:18" ht="13" x14ac:dyDescent="0.3">
      <c r="A477" s="108" t="s">
        <v>1099</v>
      </c>
      <c r="B477" s="108">
        <v>510534</v>
      </c>
      <c r="C477" s="108" t="s">
        <v>269</v>
      </c>
      <c r="D477" s="108" t="s">
        <v>1099</v>
      </c>
      <c r="E477" s="108">
        <v>510534</v>
      </c>
      <c r="F477" s="108" t="s">
        <v>1099</v>
      </c>
      <c r="G477" s="108" t="s">
        <v>270</v>
      </c>
      <c r="H477" s="108" t="s">
        <v>328</v>
      </c>
      <c r="I477" s="108" t="s">
        <v>740</v>
      </c>
      <c r="J477" s="108" t="s">
        <v>1100</v>
      </c>
      <c r="P477" s="108">
        <v>0</v>
      </c>
      <c r="Q477" s="108"/>
      <c r="R477" s="114"/>
    </row>
    <row r="478" spans="1:18" ht="13" x14ac:dyDescent="0.3">
      <c r="A478" s="108" t="s">
        <v>1101</v>
      </c>
      <c r="B478" s="108">
        <v>123426</v>
      </c>
      <c r="C478" s="108" t="s">
        <v>269</v>
      </c>
      <c r="D478" s="108" t="s">
        <v>1101</v>
      </c>
      <c r="E478" s="108">
        <v>123426</v>
      </c>
      <c r="F478" s="108" t="s">
        <v>1101</v>
      </c>
      <c r="G478" s="108" t="s">
        <v>270</v>
      </c>
      <c r="H478" s="108" t="s">
        <v>328</v>
      </c>
      <c r="I478" s="108" t="s">
        <v>740</v>
      </c>
      <c r="J478" s="108" t="s">
        <v>741</v>
      </c>
      <c r="K478" s="108" t="s">
        <v>1102</v>
      </c>
      <c r="L478" s="108" t="s">
        <v>1101</v>
      </c>
      <c r="P478" s="108">
        <v>0</v>
      </c>
      <c r="Q478" s="108"/>
      <c r="R478" s="114"/>
    </row>
    <row r="479" spans="1:18" ht="13" x14ac:dyDescent="0.3">
      <c r="A479" s="108" t="s">
        <v>55</v>
      </c>
      <c r="B479" s="108">
        <v>124392</v>
      </c>
      <c r="C479" s="108" t="s">
        <v>269</v>
      </c>
      <c r="D479" s="108" t="s">
        <v>55</v>
      </c>
      <c r="E479" s="108">
        <v>124392</v>
      </c>
      <c r="F479" s="108" t="s">
        <v>55</v>
      </c>
      <c r="G479" s="108" t="s">
        <v>270</v>
      </c>
      <c r="H479" s="108" t="s">
        <v>328</v>
      </c>
      <c r="I479" s="108" t="s">
        <v>740</v>
      </c>
      <c r="J479" s="108" t="s">
        <v>741</v>
      </c>
      <c r="K479" s="108" t="s">
        <v>1102</v>
      </c>
      <c r="L479" s="108" t="s">
        <v>1101</v>
      </c>
      <c r="N479" s="108" t="s">
        <v>1103</v>
      </c>
      <c r="P479" s="108">
        <v>1</v>
      </c>
      <c r="Q479" s="108"/>
      <c r="R479" s="114" t="s">
        <v>55</v>
      </c>
    </row>
    <row r="480" spans="1:18" ht="13" x14ac:dyDescent="0.3">
      <c r="A480" s="108" t="s">
        <v>83</v>
      </c>
      <c r="B480" s="108">
        <v>124394</v>
      </c>
      <c r="C480" s="108" t="s">
        <v>269</v>
      </c>
      <c r="D480" s="108" t="s">
        <v>83</v>
      </c>
      <c r="E480" s="108">
        <v>124394</v>
      </c>
      <c r="F480" s="108" t="s">
        <v>83</v>
      </c>
      <c r="G480" s="108" t="s">
        <v>270</v>
      </c>
      <c r="H480" s="108" t="s">
        <v>328</v>
      </c>
      <c r="I480" s="108" t="s">
        <v>740</v>
      </c>
      <c r="J480" s="108" t="s">
        <v>741</v>
      </c>
      <c r="K480" s="108" t="s">
        <v>1102</v>
      </c>
      <c r="L480" s="108" t="s">
        <v>1101</v>
      </c>
      <c r="N480" s="108" t="s">
        <v>1104</v>
      </c>
      <c r="P480" s="108">
        <v>1</v>
      </c>
      <c r="Q480" s="108"/>
      <c r="R480" s="114" t="s">
        <v>83</v>
      </c>
    </row>
    <row r="481" spans="1:18" s="110" customFormat="1" ht="13" x14ac:dyDescent="0.3">
      <c r="A481" s="110" t="s">
        <v>3748</v>
      </c>
      <c r="B481" s="110">
        <v>124402</v>
      </c>
      <c r="C481" s="106" t="s">
        <v>269</v>
      </c>
      <c r="D481" s="110" t="s">
        <v>3748</v>
      </c>
      <c r="E481" s="110">
        <v>124402</v>
      </c>
      <c r="F481" s="110" t="s">
        <v>3748</v>
      </c>
      <c r="G481" s="106" t="s">
        <v>270</v>
      </c>
      <c r="H481" s="106" t="s">
        <v>328</v>
      </c>
      <c r="I481" s="106" t="s">
        <v>740</v>
      </c>
      <c r="J481" s="106" t="s">
        <v>741</v>
      </c>
      <c r="K481" s="106" t="s">
        <v>1102</v>
      </c>
      <c r="L481" s="106" t="s">
        <v>1101</v>
      </c>
      <c r="N481" s="106" t="s">
        <v>3749</v>
      </c>
      <c r="P481" s="106">
        <v>0</v>
      </c>
      <c r="Q481" s="106"/>
      <c r="R481" s="111"/>
    </row>
    <row r="482" spans="1:18" ht="13" x14ac:dyDescent="0.3">
      <c r="A482" s="108" t="s">
        <v>12</v>
      </c>
      <c r="B482" s="108">
        <v>124273</v>
      </c>
      <c r="C482" s="108" t="s">
        <v>269</v>
      </c>
      <c r="D482" s="108" t="s">
        <v>12</v>
      </c>
      <c r="E482" s="108">
        <v>124273</v>
      </c>
      <c r="F482" s="108" t="s">
        <v>12</v>
      </c>
      <c r="G482" s="108" t="s">
        <v>270</v>
      </c>
      <c r="H482" s="108" t="s">
        <v>328</v>
      </c>
      <c r="I482" s="108" t="s">
        <v>740</v>
      </c>
      <c r="J482" s="108" t="s">
        <v>1105</v>
      </c>
      <c r="K482" s="108" t="s">
        <v>1106</v>
      </c>
      <c r="L482" s="108" t="s">
        <v>1107</v>
      </c>
      <c r="N482" s="108" t="s">
        <v>1108</v>
      </c>
      <c r="P482" s="108">
        <v>1</v>
      </c>
      <c r="Q482" s="108"/>
      <c r="R482" s="114" t="s">
        <v>12</v>
      </c>
    </row>
    <row r="483" spans="1:18" ht="13" x14ac:dyDescent="0.3">
      <c r="A483" s="108" t="s">
        <v>328</v>
      </c>
      <c r="B483" s="108">
        <v>1806</v>
      </c>
      <c r="C483" s="108" t="s">
        <v>269</v>
      </c>
      <c r="D483" s="108" t="s">
        <v>328</v>
      </c>
      <c r="E483" s="108">
        <v>1806</v>
      </c>
      <c r="F483" s="108" t="s">
        <v>328</v>
      </c>
      <c r="G483" s="108" t="s">
        <v>270</v>
      </c>
      <c r="H483" s="108" t="s">
        <v>328</v>
      </c>
      <c r="P483" s="108">
        <v>0</v>
      </c>
      <c r="Q483" s="108"/>
      <c r="R483" s="114"/>
    </row>
    <row r="484" spans="1:18" ht="13" x14ac:dyDescent="0.3">
      <c r="A484" s="108" t="s">
        <v>740</v>
      </c>
      <c r="B484" s="108">
        <v>123082</v>
      </c>
      <c r="C484" s="108" t="s">
        <v>269</v>
      </c>
      <c r="D484" s="108" t="s">
        <v>740</v>
      </c>
      <c r="E484" s="108">
        <v>123082</v>
      </c>
      <c r="F484" s="108" t="s">
        <v>740</v>
      </c>
      <c r="G484" s="108" t="s">
        <v>270</v>
      </c>
      <c r="H484" s="108" t="s">
        <v>328</v>
      </c>
      <c r="I484" s="108" t="s">
        <v>740</v>
      </c>
      <c r="P484" s="108">
        <v>0</v>
      </c>
      <c r="Q484" s="108"/>
      <c r="R484" s="114"/>
    </row>
    <row r="485" spans="1:18" ht="13" x14ac:dyDescent="0.3">
      <c r="A485" s="108" t="s">
        <v>1109</v>
      </c>
      <c r="B485" s="108">
        <v>123386</v>
      </c>
      <c r="C485" s="108" t="s">
        <v>269</v>
      </c>
      <c r="D485" s="108" t="s">
        <v>1109</v>
      </c>
      <c r="E485" s="108">
        <v>123386</v>
      </c>
      <c r="F485" s="108" t="s">
        <v>1109</v>
      </c>
      <c r="G485" s="108" t="s">
        <v>270</v>
      </c>
      <c r="H485" s="108" t="s">
        <v>328</v>
      </c>
      <c r="I485" s="108" t="s">
        <v>740</v>
      </c>
      <c r="J485" s="108" t="s">
        <v>1100</v>
      </c>
      <c r="K485" s="108" t="s">
        <v>1110</v>
      </c>
      <c r="L485" s="108" t="s">
        <v>1109</v>
      </c>
      <c r="P485" s="108">
        <v>0</v>
      </c>
      <c r="Q485" s="108"/>
      <c r="R485" s="114"/>
    </row>
    <row r="486" spans="1:18" ht="13" x14ac:dyDescent="0.3">
      <c r="A486" s="108" t="s">
        <v>1111</v>
      </c>
      <c r="B486" s="108">
        <v>124287</v>
      </c>
      <c r="C486" s="108" t="s">
        <v>269</v>
      </c>
      <c r="D486" s="108" t="s">
        <v>1111</v>
      </c>
      <c r="E486" s="108">
        <v>124287</v>
      </c>
      <c r="F486" s="108" t="s">
        <v>1111</v>
      </c>
      <c r="G486" s="108" t="s">
        <v>270</v>
      </c>
      <c r="H486" s="108" t="s">
        <v>328</v>
      </c>
      <c r="I486" s="108" t="s">
        <v>740</v>
      </c>
      <c r="J486" s="108" t="s">
        <v>1100</v>
      </c>
      <c r="K486" s="108" t="s">
        <v>1110</v>
      </c>
      <c r="L486" s="108" t="s">
        <v>1109</v>
      </c>
      <c r="N486" s="108" t="s">
        <v>1112</v>
      </c>
      <c r="P486" s="108">
        <v>0</v>
      </c>
      <c r="Q486" s="108"/>
      <c r="R486" s="114"/>
    </row>
    <row r="487" spans="1:18" ht="13" x14ac:dyDescent="0.3">
      <c r="A487" s="108" t="s">
        <v>1113</v>
      </c>
      <c r="B487" s="108">
        <v>1269</v>
      </c>
      <c r="C487" s="108" t="s">
        <v>269</v>
      </c>
      <c r="D487" s="108" t="s">
        <v>1113</v>
      </c>
      <c r="E487" s="108">
        <v>1269</v>
      </c>
      <c r="F487" s="108" t="s">
        <v>1113</v>
      </c>
      <c r="G487" s="108" t="s">
        <v>270</v>
      </c>
      <c r="H487" s="108" t="s">
        <v>290</v>
      </c>
      <c r="I487" s="108" t="s">
        <v>291</v>
      </c>
      <c r="P487" s="108">
        <v>0</v>
      </c>
      <c r="Q487" s="108"/>
      <c r="R487" s="114"/>
    </row>
    <row r="488" spans="1:18" ht="13" x14ac:dyDescent="0.3">
      <c r="A488" s="108" t="s">
        <v>1114</v>
      </c>
      <c r="B488" s="108">
        <v>110349</v>
      </c>
      <c r="C488" s="108" t="s">
        <v>269</v>
      </c>
      <c r="D488" s="108" t="s">
        <v>1114</v>
      </c>
      <c r="E488" s="108">
        <v>110349</v>
      </c>
      <c r="F488" s="108" t="s">
        <v>1114</v>
      </c>
      <c r="G488" s="108" t="s">
        <v>270</v>
      </c>
      <c r="H488" s="108" t="s">
        <v>290</v>
      </c>
      <c r="I488" s="108" t="s">
        <v>291</v>
      </c>
      <c r="J488" s="108" t="s">
        <v>1115</v>
      </c>
      <c r="K488" s="108" t="s">
        <v>1114</v>
      </c>
      <c r="P488" s="108">
        <v>0</v>
      </c>
      <c r="Q488" s="108"/>
      <c r="R488" s="114"/>
    </row>
    <row r="489" spans="1:18" ht="13" x14ac:dyDescent="0.3">
      <c r="A489" s="108" t="s">
        <v>1116</v>
      </c>
      <c r="B489" s="108">
        <v>110358</v>
      </c>
      <c r="C489" s="108" t="s">
        <v>269</v>
      </c>
      <c r="D489" s="108" t="s">
        <v>1116</v>
      </c>
      <c r="E489" s="108">
        <v>110358</v>
      </c>
      <c r="F489" s="108" t="s">
        <v>1116</v>
      </c>
      <c r="G489" s="108" t="s">
        <v>270</v>
      </c>
      <c r="H489" s="108" t="s">
        <v>290</v>
      </c>
      <c r="I489" s="108" t="s">
        <v>291</v>
      </c>
      <c r="J489" s="108" t="s">
        <v>1115</v>
      </c>
      <c r="K489" s="108" t="s">
        <v>1114</v>
      </c>
      <c r="L489" s="108" t="s">
        <v>1116</v>
      </c>
      <c r="P489" s="108">
        <v>0</v>
      </c>
      <c r="Q489" s="108"/>
      <c r="R489" s="114"/>
    </row>
    <row r="490" spans="1:18" ht="13" x14ac:dyDescent="0.3">
      <c r="A490" s="108" t="s">
        <v>1117</v>
      </c>
      <c r="B490" s="108">
        <v>110377</v>
      </c>
      <c r="C490" s="108" t="s">
        <v>269</v>
      </c>
      <c r="D490" s="108" t="s">
        <v>1117</v>
      </c>
      <c r="E490" s="108">
        <v>110377</v>
      </c>
      <c r="F490" s="108" t="s">
        <v>1117</v>
      </c>
      <c r="G490" s="108" t="s">
        <v>270</v>
      </c>
      <c r="H490" s="108" t="s">
        <v>290</v>
      </c>
      <c r="I490" s="108" t="s">
        <v>291</v>
      </c>
      <c r="J490" s="108" t="s">
        <v>1115</v>
      </c>
      <c r="K490" s="108" t="s">
        <v>1114</v>
      </c>
      <c r="L490" s="108" t="s">
        <v>1116</v>
      </c>
      <c r="N490" s="108" t="s">
        <v>1118</v>
      </c>
      <c r="P490" s="108">
        <v>0</v>
      </c>
      <c r="Q490" s="108"/>
      <c r="R490" s="114"/>
    </row>
    <row r="491" spans="1:18" s="110" customFormat="1" ht="13" x14ac:dyDescent="0.3">
      <c r="A491" s="110" t="s">
        <v>1121</v>
      </c>
      <c r="B491" s="106">
        <v>117254</v>
      </c>
      <c r="C491" s="106" t="s">
        <v>269</v>
      </c>
      <c r="D491" s="106" t="s">
        <v>1121</v>
      </c>
      <c r="E491" s="106">
        <v>117254</v>
      </c>
      <c r="F491" s="106" t="s">
        <v>1121</v>
      </c>
      <c r="G491" s="106" t="s">
        <v>270</v>
      </c>
      <c r="H491" s="106" t="s">
        <v>339</v>
      </c>
      <c r="I491" s="106" t="s">
        <v>494</v>
      </c>
      <c r="J491" s="106" t="s">
        <v>493</v>
      </c>
      <c r="K491" s="106" t="s">
        <v>1120</v>
      </c>
      <c r="L491" s="106" t="s">
        <v>1121</v>
      </c>
      <c r="N491" s="106"/>
      <c r="P491" s="106">
        <v>0</v>
      </c>
      <c r="Q491" s="106"/>
      <c r="R491" s="111"/>
    </row>
    <row r="492" spans="1:18" ht="13" x14ac:dyDescent="0.3">
      <c r="A492" s="108" t="s">
        <v>1119</v>
      </c>
      <c r="B492" s="108">
        <v>157933</v>
      </c>
      <c r="C492" s="108" t="s">
        <v>269</v>
      </c>
      <c r="D492" s="108" t="s">
        <v>1119</v>
      </c>
      <c r="E492" s="108">
        <v>157933</v>
      </c>
      <c r="F492" s="108" t="s">
        <v>1119</v>
      </c>
      <c r="G492" s="108" t="s">
        <v>270</v>
      </c>
      <c r="H492" s="108" t="s">
        <v>339</v>
      </c>
      <c r="I492" s="108" t="s">
        <v>494</v>
      </c>
      <c r="J492" s="108" t="s">
        <v>493</v>
      </c>
      <c r="K492" s="108" t="s">
        <v>1120</v>
      </c>
      <c r="L492" s="108" t="s">
        <v>1121</v>
      </c>
      <c r="N492" s="108" t="s">
        <v>1122</v>
      </c>
      <c r="P492" s="108">
        <v>0</v>
      </c>
      <c r="Q492" s="108"/>
      <c r="R492" s="114"/>
    </row>
    <row r="493" spans="1:18" x14ac:dyDescent="0.25">
      <c r="A493" s="108" t="s">
        <v>1125</v>
      </c>
      <c r="B493" s="110">
        <v>100730</v>
      </c>
      <c r="C493" s="110" t="s">
        <v>269</v>
      </c>
      <c r="D493" s="110" t="s">
        <v>1125</v>
      </c>
      <c r="E493" s="110">
        <v>100730</v>
      </c>
      <c r="F493" s="110" t="s">
        <v>1125</v>
      </c>
      <c r="G493" s="106" t="s">
        <v>270</v>
      </c>
      <c r="H493" s="106" t="s">
        <v>339</v>
      </c>
      <c r="I493" s="106" t="s">
        <v>340</v>
      </c>
      <c r="J493" s="106" t="s">
        <v>338</v>
      </c>
      <c r="K493" s="106" t="s">
        <v>1124</v>
      </c>
      <c r="L493" s="106" t="s">
        <v>1125</v>
      </c>
      <c r="P493" s="108">
        <v>0</v>
      </c>
    </row>
    <row r="494" spans="1:18" ht="13" x14ac:dyDescent="0.3">
      <c r="A494" s="108" t="s">
        <v>1123</v>
      </c>
      <c r="B494" s="108">
        <v>100880</v>
      </c>
      <c r="C494" s="108" t="s">
        <v>269</v>
      </c>
      <c r="D494" s="108" t="s">
        <v>1123</v>
      </c>
      <c r="E494" s="108">
        <v>100880</v>
      </c>
      <c r="F494" s="108" t="s">
        <v>1123</v>
      </c>
      <c r="G494" s="108" t="s">
        <v>270</v>
      </c>
      <c r="H494" s="108" t="s">
        <v>339</v>
      </c>
      <c r="I494" s="108" t="s">
        <v>340</v>
      </c>
      <c r="J494" s="108" t="s">
        <v>338</v>
      </c>
      <c r="K494" s="108" t="s">
        <v>1124</v>
      </c>
      <c r="L494" s="108" t="s">
        <v>1125</v>
      </c>
      <c r="N494" s="108" t="s">
        <v>1126</v>
      </c>
      <c r="P494" s="108">
        <v>0</v>
      </c>
      <c r="Q494" s="108"/>
      <c r="R494" s="114"/>
    </row>
    <row r="495" spans="1:18" ht="13" x14ac:dyDescent="0.3">
      <c r="A495" s="108" t="s">
        <v>1124</v>
      </c>
      <c r="B495" s="108">
        <v>100665</v>
      </c>
      <c r="C495" s="108" t="s">
        <v>269</v>
      </c>
      <c r="D495" s="108" t="s">
        <v>1124</v>
      </c>
      <c r="E495" s="108">
        <v>100665</v>
      </c>
      <c r="F495" s="108" t="s">
        <v>1124</v>
      </c>
      <c r="G495" s="108" t="s">
        <v>270</v>
      </c>
      <c r="H495" s="108" t="s">
        <v>339</v>
      </c>
      <c r="I495" s="108" t="s">
        <v>340</v>
      </c>
      <c r="J495" s="108" t="s">
        <v>338</v>
      </c>
      <c r="K495" s="108" t="s">
        <v>1124</v>
      </c>
      <c r="P495" s="108">
        <v>0</v>
      </c>
      <c r="Q495" s="108"/>
      <c r="R495" s="114"/>
    </row>
    <row r="496" spans="1:18" s="110" customFormat="1" ht="13" x14ac:dyDescent="0.3">
      <c r="A496" s="106" t="s">
        <v>3550</v>
      </c>
      <c r="B496" s="106">
        <v>467577</v>
      </c>
      <c r="C496" s="106" t="s">
        <v>269</v>
      </c>
      <c r="D496" s="106" t="s">
        <v>3550</v>
      </c>
      <c r="E496" s="106">
        <v>467577</v>
      </c>
      <c r="F496" s="106" t="s">
        <v>3550</v>
      </c>
      <c r="G496" s="106" t="s">
        <v>270</v>
      </c>
      <c r="H496" s="106" t="s">
        <v>361</v>
      </c>
      <c r="I496" s="106" t="s">
        <v>362</v>
      </c>
      <c r="J496" s="106" t="s">
        <v>1128</v>
      </c>
      <c r="K496" s="106" t="s">
        <v>1129</v>
      </c>
      <c r="L496" s="110" t="s">
        <v>3551</v>
      </c>
      <c r="N496" s="110" t="s">
        <v>3552</v>
      </c>
      <c r="P496" s="106">
        <v>0</v>
      </c>
      <c r="Q496" s="106"/>
      <c r="R496" s="111"/>
    </row>
    <row r="497" spans="1:18" s="110" customFormat="1" ht="13" x14ac:dyDescent="0.3">
      <c r="A497" s="110" t="s">
        <v>3419</v>
      </c>
      <c r="B497" s="106">
        <v>111354</v>
      </c>
      <c r="C497" s="106" t="s">
        <v>269</v>
      </c>
      <c r="D497" s="106" t="s">
        <v>3419</v>
      </c>
      <c r="E497" s="106">
        <v>111354</v>
      </c>
      <c r="F497" s="106" t="s">
        <v>3419</v>
      </c>
      <c r="G497" s="106" t="s">
        <v>270</v>
      </c>
      <c r="H497" s="106" t="s">
        <v>361</v>
      </c>
      <c r="I497" s="106" t="s">
        <v>362</v>
      </c>
      <c r="J497" s="106" t="s">
        <v>1128</v>
      </c>
      <c r="K497" s="106" t="s">
        <v>1129</v>
      </c>
      <c r="L497" s="110" t="s">
        <v>1130</v>
      </c>
      <c r="P497" s="106">
        <v>0</v>
      </c>
      <c r="Q497" s="106"/>
      <c r="R497" s="111"/>
    </row>
    <row r="498" spans="1:18" ht="13" x14ac:dyDescent="0.3">
      <c r="A498" s="108" t="s">
        <v>1127</v>
      </c>
      <c r="B498" s="108">
        <v>111355</v>
      </c>
      <c r="C498" s="108" t="s">
        <v>269</v>
      </c>
      <c r="D498" s="108" t="s">
        <v>1127</v>
      </c>
      <c r="E498" s="108">
        <v>111355</v>
      </c>
      <c r="F498" s="108" t="s">
        <v>1127</v>
      </c>
      <c r="G498" s="108" t="s">
        <v>270</v>
      </c>
      <c r="H498" s="108" t="s">
        <v>361</v>
      </c>
      <c r="I498" s="108" t="s">
        <v>362</v>
      </c>
      <c r="J498" s="108" t="s">
        <v>1128</v>
      </c>
      <c r="K498" s="108" t="s">
        <v>1129</v>
      </c>
      <c r="L498" s="108" t="s">
        <v>1130</v>
      </c>
      <c r="N498" s="108" t="s">
        <v>304</v>
      </c>
      <c r="P498" s="108">
        <v>0</v>
      </c>
      <c r="Q498" s="108"/>
      <c r="R498" s="114"/>
    </row>
    <row r="499" spans="1:18" ht="13" x14ac:dyDescent="0.3">
      <c r="A499" s="108" t="s">
        <v>1131</v>
      </c>
      <c r="B499" s="108">
        <v>138012</v>
      </c>
      <c r="C499" s="108" t="s">
        <v>269</v>
      </c>
      <c r="D499" s="108" t="s">
        <v>1131</v>
      </c>
      <c r="E499" s="108">
        <v>138012</v>
      </c>
      <c r="F499" s="108" t="s">
        <v>1131</v>
      </c>
      <c r="G499" s="108" t="s">
        <v>270</v>
      </c>
      <c r="H499" s="108" t="s">
        <v>280</v>
      </c>
      <c r="I499" s="108" t="s">
        <v>300</v>
      </c>
      <c r="J499" s="108" t="s">
        <v>1132</v>
      </c>
      <c r="K499" s="108" t="s">
        <v>1133</v>
      </c>
      <c r="L499" s="108" t="s">
        <v>1131</v>
      </c>
      <c r="P499" s="108">
        <v>0</v>
      </c>
      <c r="Q499" s="108"/>
      <c r="R499" s="114"/>
    </row>
    <row r="500" spans="1:18" ht="13" x14ac:dyDescent="0.3">
      <c r="A500" s="108" t="s">
        <v>1134</v>
      </c>
      <c r="B500" s="108">
        <v>139959</v>
      </c>
      <c r="C500" s="108" t="s">
        <v>269</v>
      </c>
      <c r="D500" s="108" t="s">
        <v>1134</v>
      </c>
      <c r="E500" s="108">
        <v>139959</v>
      </c>
      <c r="F500" s="108" t="s">
        <v>1134</v>
      </c>
      <c r="G500" s="108" t="s">
        <v>270</v>
      </c>
      <c r="H500" s="108" t="s">
        <v>280</v>
      </c>
      <c r="I500" s="108" t="s">
        <v>300</v>
      </c>
      <c r="J500" s="108" t="s">
        <v>1132</v>
      </c>
      <c r="K500" s="108" t="s">
        <v>1133</v>
      </c>
      <c r="L500" s="108" t="s">
        <v>1131</v>
      </c>
      <c r="N500" s="108" t="s">
        <v>1135</v>
      </c>
      <c r="P500" s="108">
        <v>0</v>
      </c>
      <c r="Q500" s="108"/>
      <c r="R500" s="114"/>
    </row>
    <row r="501" spans="1:18" ht="13" x14ac:dyDescent="0.3">
      <c r="A501" s="108" t="s">
        <v>1136</v>
      </c>
      <c r="B501" s="108">
        <v>141638</v>
      </c>
      <c r="C501" s="108" t="s">
        <v>269</v>
      </c>
      <c r="D501" s="108" t="s">
        <v>1136</v>
      </c>
      <c r="E501" s="108">
        <v>141638</v>
      </c>
      <c r="F501" s="108" t="s">
        <v>1136</v>
      </c>
      <c r="G501" s="108" t="s">
        <v>270</v>
      </c>
      <c r="H501" s="108" t="s">
        <v>280</v>
      </c>
      <c r="I501" s="108" t="s">
        <v>300</v>
      </c>
      <c r="J501" s="108" t="s">
        <v>301</v>
      </c>
      <c r="K501" s="108" t="s">
        <v>1137</v>
      </c>
      <c r="L501" s="108" t="s">
        <v>1138</v>
      </c>
      <c r="N501" s="108" t="s">
        <v>1139</v>
      </c>
      <c r="P501" s="108">
        <v>0</v>
      </c>
      <c r="Q501" s="108"/>
      <c r="R501" s="114"/>
    </row>
    <row r="502" spans="1:18" s="110" customFormat="1" ht="13" x14ac:dyDescent="0.3">
      <c r="A502" s="110" t="s">
        <v>1444</v>
      </c>
      <c r="B502" s="110">
        <v>2038</v>
      </c>
      <c r="C502" s="106" t="s">
        <v>269</v>
      </c>
      <c r="D502" s="110" t="s">
        <v>1444</v>
      </c>
      <c r="E502" s="110">
        <v>2038</v>
      </c>
      <c r="F502" s="110" t="s">
        <v>1444</v>
      </c>
      <c r="G502" s="106" t="s">
        <v>270</v>
      </c>
      <c r="H502" s="106" t="s">
        <v>290</v>
      </c>
      <c r="I502" s="106" t="s">
        <v>679</v>
      </c>
      <c r="J502" s="106" t="s">
        <v>1443</v>
      </c>
      <c r="K502" s="106" t="s">
        <v>1444</v>
      </c>
      <c r="L502" s="106"/>
      <c r="N502" s="106"/>
      <c r="P502" s="106">
        <v>0</v>
      </c>
      <c r="Q502" s="106"/>
      <c r="R502" s="111"/>
    </row>
    <row r="503" spans="1:18" ht="13" x14ac:dyDescent="0.3">
      <c r="A503" s="108" t="s">
        <v>1140</v>
      </c>
      <c r="B503" s="108">
        <v>134674</v>
      </c>
      <c r="C503" s="108" t="s">
        <v>269</v>
      </c>
      <c r="D503" s="108" t="s">
        <v>1140</v>
      </c>
      <c r="E503" s="108">
        <v>134674</v>
      </c>
      <c r="F503" s="108" t="s">
        <v>1140</v>
      </c>
      <c r="G503" s="108" t="s">
        <v>270</v>
      </c>
      <c r="H503" s="108" t="s">
        <v>271</v>
      </c>
      <c r="I503" s="108" t="s">
        <v>311</v>
      </c>
      <c r="J503" s="108" t="s">
        <v>312</v>
      </c>
      <c r="K503" s="108" t="s">
        <v>1141</v>
      </c>
      <c r="L503" s="108" t="s">
        <v>1142</v>
      </c>
      <c r="N503" s="108" t="s">
        <v>1143</v>
      </c>
      <c r="P503" s="108">
        <v>0</v>
      </c>
      <c r="Q503" s="108"/>
      <c r="R503" s="114"/>
    </row>
    <row r="504" spans="1:18" ht="13" x14ac:dyDescent="0.3">
      <c r="A504" s="108" t="s">
        <v>1144</v>
      </c>
      <c r="B504" s="108">
        <v>130737</v>
      </c>
      <c r="C504" s="108" t="s">
        <v>269</v>
      </c>
      <c r="D504" s="108" t="s">
        <v>1144</v>
      </c>
      <c r="E504" s="108">
        <v>130737</v>
      </c>
      <c r="F504" s="108" t="s">
        <v>1144</v>
      </c>
      <c r="G504" s="108" t="s">
        <v>270</v>
      </c>
      <c r="H504" s="108" t="s">
        <v>290</v>
      </c>
      <c r="I504" s="108" t="s">
        <v>291</v>
      </c>
      <c r="J504" s="108" t="s">
        <v>351</v>
      </c>
      <c r="K504" s="108" t="s">
        <v>498</v>
      </c>
      <c r="L504" s="108" t="s">
        <v>1145</v>
      </c>
      <c r="N504" s="108" t="s">
        <v>1146</v>
      </c>
      <c r="P504" s="108">
        <v>0</v>
      </c>
      <c r="Q504" s="108"/>
      <c r="R504" s="114"/>
    </row>
    <row r="505" spans="1:18" ht="13" x14ac:dyDescent="0.3">
      <c r="A505" s="108" t="s">
        <v>1147</v>
      </c>
      <c r="B505" s="108">
        <v>130738</v>
      </c>
      <c r="C505" s="108" t="s">
        <v>269</v>
      </c>
      <c r="D505" s="108" t="s">
        <v>1147</v>
      </c>
      <c r="E505" s="108">
        <v>130738</v>
      </c>
      <c r="F505" s="108" t="s">
        <v>1147</v>
      </c>
      <c r="G505" s="108" t="s">
        <v>270</v>
      </c>
      <c r="H505" s="108" t="s">
        <v>290</v>
      </c>
      <c r="I505" s="108" t="s">
        <v>291</v>
      </c>
      <c r="J505" s="108" t="s">
        <v>351</v>
      </c>
      <c r="K505" s="108" t="s">
        <v>498</v>
      </c>
      <c r="L505" s="108" t="s">
        <v>1145</v>
      </c>
      <c r="N505" s="108" t="s">
        <v>1148</v>
      </c>
      <c r="P505" s="108">
        <v>0</v>
      </c>
      <c r="Q505" s="108"/>
      <c r="R505" s="114"/>
    </row>
    <row r="506" spans="1:18" ht="13" x14ac:dyDescent="0.3">
      <c r="A506" s="108" t="s">
        <v>1152</v>
      </c>
      <c r="B506" s="108">
        <v>140584</v>
      </c>
      <c r="C506" s="108" t="s">
        <v>269</v>
      </c>
      <c r="D506" s="108" t="s">
        <v>1152</v>
      </c>
      <c r="E506" s="108">
        <v>140584</v>
      </c>
      <c r="F506" s="108" t="s">
        <v>1152</v>
      </c>
      <c r="G506" s="108" t="s">
        <v>270</v>
      </c>
      <c r="H506" s="108" t="s">
        <v>280</v>
      </c>
      <c r="I506" s="108" t="s">
        <v>281</v>
      </c>
      <c r="J506" s="108" t="s">
        <v>1153</v>
      </c>
      <c r="K506" s="108" t="s">
        <v>1154</v>
      </c>
      <c r="L506" s="108" t="s">
        <v>1155</v>
      </c>
      <c r="N506" s="108" t="s">
        <v>288</v>
      </c>
      <c r="P506" s="108">
        <v>0</v>
      </c>
      <c r="Q506" s="108"/>
      <c r="R506" s="114"/>
    </row>
    <row r="507" spans="1:18" ht="13" x14ac:dyDescent="0.3">
      <c r="A507" s="108" t="s">
        <v>1158</v>
      </c>
      <c r="B507" s="108">
        <v>138333</v>
      </c>
      <c r="C507" s="108" t="s">
        <v>269</v>
      </c>
      <c r="D507" s="108" t="s">
        <v>1158</v>
      </c>
      <c r="E507" s="108">
        <v>138333</v>
      </c>
      <c r="F507" s="108" t="s">
        <v>1158</v>
      </c>
      <c r="G507" s="108" t="s">
        <v>270</v>
      </c>
      <c r="H507" s="108" t="s">
        <v>280</v>
      </c>
      <c r="I507" s="108" t="s">
        <v>281</v>
      </c>
      <c r="J507" s="108" t="s">
        <v>1159</v>
      </c>
      <c r="K507" s="108" t="s">
        <v>1160</v>
      </c>
      <c r="L507" s="108" t="s">
        <v>1158</v>
      </c>
      <c r="P507" s="108">
        <v>0</v>
      </c>
      <c r="Q507" s="108"/>
      <c r="R507" s="114"/>
    </row>
    <row r="508" spans="1:18" ht="13" x14ac:dyDescent="0.3">
      <c r="A508" s="108" t="s">
        <v>1164</v>
      </c>
      <c r="B508" s="108">
        <v>140731</v>
      </c>
      <c r="C508" s="108" t="s">
        <v>269</v>
      </c>
      <c r="D508" s="108" t="s">
        <v>1164</v>
      </c>
      <c r="E508" s="108">
        <v>160539</v>
      </c>
      <c r="F508" s="108" t="s">
        <v>1165</v>
      </c>
      <c r="G508" s="108" t="s">
        <v>270</v>
      </c>
      <c r="H508" s="108" t="s">
        <v>280</v>
      </c>
      <c r="I508" s="108" t="s">
        <v>281</v>
      </c>
      <c r="J508" s="108" t="s">
        <v>1159</v>
      </c>
      <c r="K508" s="108" t="s">
        <v>1160</v>
      </c>
      <c r="L508" s="108" t="s">
        <v>1158</v>
      </c>
      <c r="N508" s="108" t="s">
        <v>1166</v>
      </c>
      <c r="P508" s="108">
        <v>0</v>
      </c>
      <c r="Q508" s="108"/>
      <c r="R508" s="114"/>
    </row>
    <row r="509" spans="1:18" x14ac:dyDescent="0.25">
      <c r="A509" s="108" t="s">
        <v>3042</v>
      </c>
      <c r="B509" s="110">
        <v>140732</v>
      </c>
      <c r="C509" s="106" t="s">
        <v>269</v>
      </c>
      <c r="D509" s="106" t="s">
        <v>3042</v>
      </c>
      <c r="E509" s="110">
        <v>876640</v>
      </c>
      <c r="F509" s="106" t="s">
        <v>3420</v>
      </c>
      <c r="G509" s="106" t="s">
        <v>270</v>
      </c>
      <c r="H509" s="106" t="s">
        <v>280</v>
      </c>
      <c r="I509" s="106" t="s">
        <v>281</v>
      </c>
      <c r="J509" s="106" t="s">
        <v>1159</v>
      </c>
      <c r="K509" s="106" t="s">
        <v>1160</v>
      </c>
      <c r="L509" s="106" t="s">
        <v>1158</v>
      </c>
      <c r="M509" s="110"/>
      <c r="N509" s="106" t="s">
        <v>3421</v>
      </c>
      <c r="P509" s="108">
        <v>0</v>
      </c>
    </row>
    <row r="510" spans="1:18" ht="13" x14ac:dyDescent="0.3">
      <c r="A510" s="108" t="s">
        <v>56</v>
      </c>
      <c r="B510" s="108">
        <v>140733</v>
      </c>
      <c r="C510" s="108" t="s">
        <v>269</v>
      </c>
      <c r="D510" s="108" t="s">
        <v>56</v>
      </c>
      <c r="E510" s="108">
        <v>140733</v>
      </c>
      <c r="F510" s="108" t="s">
        <v>56</v>
      </c>
      <c r="G510" s="108" t="s">
        <v>270</v>
      </c>
      <c r="H510" s="108" t="s">
        <v>280</v>
      </c>
      <c r="I510" s="108" t="s">
        <v>281</v>
      </c>
      <c r="J510" s="108" t="s">
        <v>1159</v>
      </c>
      <c r="K510" s="108" t="s">
        <v>1160</v>
      </c>
      <c r="L510" s="108" t="s">
        <v>1158</v>
      </c>
      <c r="N510" s="108" t="s">
        <v>1161</v>
      </c>
      <c r="P510" s="108">
        <v>1</v>
      </c>
      <c r="Q510" s="108"/>
      <c r="R510" s="114" t="s">
        <v>56</v>
      </c>
    </row>
    <row r="511" spans="1:18" ht="13" x14ac:dyDescent="0.3">
      <c r="A511" s="108" t="s">
        <v>3043</v>
      </c>
      <c r="C511" s="106" t="s">
        <v>3423</v>
      </c>
      <c r="D511" s="106" t="s">
        <v>56</v>
      </c>
      <c r="E511" s="106">
        <v>140733</v>
      </c>
      <c r="F511" s="106" t="s">
        <v>56</v>
      </c>
      <c r="G511" s="106" t="s">
        <v>270</v>
      </c>
      <c r="H511" s="106" t="s">
        <v>280</v>
      </c>
      <c r="I511" s="106" t="s">
        <v>281</v>
      </c>
      <c r="J511" s="106" t="s">
        <v>1159</v>
      </c>
      <c r="K511" s="106" t="s">
        <v>1160</v>
      </c>
      <c r="L511" s="106" t="s">
        <v>1158</v>
      </c>
      <c r="N511" s="106" t="s">
        <v>1161</v>
      </c>
      <c r="P511" s="108">
        <v>1</v>
      </c>
      <c r="R511" s="114" t="s">
        <v>56</v>
      </c>
    </row>
    <row r="512" spans="1:18" s="110" customFormat="1" ht="13" x14ac:dyDescent="0.3">
      <c r="A512" s="106" t="s">
        <v>3420</v>
      </c>
      <c r="B512" s="110">
        <v>876640</v>
      </c>
      <c r="C512" s="110" t="s">
        <v>269</v>
      </c>
      <c r="D512" s="106" t="s">
        <v>3420</v>
      </c>
      <c r="E512" s="110">
        <v>876640</v>
      </c>
      <c r="F512" s="106" t="s">
        <v>3420</v>
      </c>
      <c r="G512" s="106" t="s">
        <v>270</v>
      </c>
      <c r="H512" s="106" t="s">
        <v>280</v>
      </c>
      <c r="I512" s="106" t="s">
        <v>281</v>
      </c>
      <c r="J512" s="106" t="s">
        <v>1159</v>
      </c>
      <c r="K512" s="106" t="s">
        <v>1160</v>
      </c>
      <c r="L512" s="106" t="s">
        <v>1158</v>
      </c>
      <c r="N512" s="106" t="s">
        <v>3421</v>
      </c>
      <c r="P512" s="106">
        <v>0</v>
      </c>
      <c r="R512" s="111"/>
    </row>
    <row r="513" spans="1:18" ht="13" x14ac:dyDescent="0.3">
      <c r="A513" s="108" t="s">
        <v>1165</v>
      </c>
      <c r="B513" s="108">
        <v>160539</v>
      </c>
      <c r="C513" s="108" t="s">
        <v>269</v>
      </c>
      <c r="D513" s="108" t="s">
        <v>1165</v>
      </c>
      <c r="E513" s="108">
        <v>160539</v>
      </c>
      <c r="F513" s="108" t="s">
        <v>1165</v>
      </c>
      <c r="G513" s="108" t="s">
        <v>270</v>
      </c>
      <c r="H513" s="108" t="s">
        <v>280</v>
      </c>
      <c r="I513" s="108" t="s">
        <v>281</v>
      </c>
      <c r="J513" s="108" t="s">
        <v>1159</v>
      </c>
      <c r="K513" s="108" t="s">
        <v>1160</v>
      </c>
      <c r="L513" s="108" t="s">
        <v>1158</v>
      </c>
      <c r="N513" s="108" t="s">
        <v>1167</v>
      </c>
      <c r="P513" s="108">
        <v>0</v>
      </c>
      <c r="Q513" s="108"/>
      <c r="R513" s="114"/>
    </row>
    <row r="514" spans="1:18" x14ac:dyDescent="0.25">
      <c r="A514" s="108" t="s">
        <v>3044</v>
      </c>
      <c r="B514" s="110">
        <v>140734</v>
      </c>
      <c r="C514" s="106" t="s">
        <v>269</v>
      </c>
      <c r="D514" s="106" t="s">
        <v>3044</v>
      </c>
      <c r="E514" s="110">
        <v>140734</v>
      </c>
      <c r="F514" s="106" t="s">
        <v>3044</v>
      </c>
      <c r="G514" s="106" t="s">
        <v>270</v>
      </c>
      <c r="H514" s="106" t="s">
        <v>280</v>
      </c>
      <c r="I514" s="106" t="s">
        <v>281</v>
      </c>
      <c r="J514" s="106" t="s">
        <v>1159</v>
      </c>
      <c r="K514" s="106" t="s">
        <v>1160</v>
      </c>
      <c r="L514" s="106" t="s">
        <v>1158</v>
      </c>
      <c r="M514" s="110"/>
      <c r="N514" s="110" t="s">
        <v>3422</v>
      </c>
      <c r="P514" s="108">
        <v>0</v>
      </c>
    </row>
    <row r="515" spans="1:18" ht="13" x14ac:dyDescent="0.3">
      <c r="A515" s="108" t="s">
        <v>1162</v>
      </c>
      <c r="B515" s="108">
        <v>152280</v>
      </c>
      <c r="C515" s="108" t="s">
        <v>269</v>
      </c>
      <c r="D515" s="108" t="s">
        <v>1162</v>
      </c>
      <c r="E515" s="108">
        <v>140733</v>
      </c>
      <c r="F515" s="108" t="s">
        <v>56</v>
      </c>
      <c r="G515" s="108" t="s">
        <v>270</v>
      </c>
      <c r="H515" s="108" t="s">
        <v>280</v>
      </c>
      <c r="I515" s="108" t="s">
        <v>281</v>
      </c>
      <c r="J515" s="108" t="s">
        <v>1159</v>
      </c>
      <c r="K515" s="108" t="s">
        <v>1160</v>
      </c>
      <c r="L515" s="108" t="s">
        <v>1158</v>
      </c>
      <c r="N515" s="108" t="s">
        <v>1163</v>
      </c>
      <c r="P515" s="108">
        <v>1</v>
      </c>
      <c r="Q515" s="108"/>
      <c r="R515" s="114" t="s">
        <v>56</v>
      </c>
    </row>
    <row r="516" spans="1:18" ht="13" x14ac:dyDescent="0.3">
      <c r="A516" s="108" t="s">
        <v>57</v>
      </c>
      <c r="B516" s="108">
        <v>140735</v>
      </c>
      <c r="C516" s="108" t="s">
        <v>269</v>
      </c>
      <c r="D516" s="108" t="s">
        <v>57</v>
      </c>
      <c r="E516" s="108">
        <v>140735</v>
      </c>
      <c r="F516" s="108" t="s">
        <v>57</v>
      </c>
      <c r="G516" s="108" t="s">
        <v>270</v>
      </c>
      <c r="H516" s="108" t="s">
        <v>280</v>
      </c>
      <c r="I516" s="108" t="s">
        <v>281</v>
      </c>
      <c r="J516" s="108" t="s">
        <v>1159</v>
      </c>
      <c r="K516" s="108" t="s">
        <v>1160</v>
      </c>
      <c r="L516" s="108" t="s">
        <v>1158</v>
      </c>
      <c r="N516" s="108" t="s">
        <v>1168</v>
      </c>
      <c r="P516" s="108">
        <v>1</v>
      </c>
      <c r="Q516" s="108"/>
      <c r="R516" s="114" t="s">
        <v>57</v>
      </c>
    </row>
    <row r="517" spans="1:18" ht="13" x14ac:dyDescent="0.3">
      <c r="A517" s="108" t="s">
        <v>1169</v>
      </c>
      <c r="B517" s="108">
        <v>1820</v>
      </c>
      <c r="C517" s="108" t="s">
        <v>269</v>
      </c>
      <c r="D517" s="108" t="s">
        <v>1170</v>
      </c>
      <c r="E517" s="108">
        <v>1820</v>
      </c>
      <c r="F517" s="108" t="s">
        <v>1170</v>
      </c>
      <c r="G517" s="108" t="s">
        <v>270</v>
      </c>
      <c r="H517" s="108" t="s">
        <v>1171</v>
      </c>
      <c r="I517" s="108" t="s">
        <v>1170</v>
      </c>
      <c r="P517" s="108">
        <v>0</v>
      </c>
      <c r="Q517" s="108"/>
      <c r="R517" s="114"/>
    </row>
    <row r="518" spans="1:18" ht="13" x14ac:dyDescent="0.3">
      <c r="A518" s="108" t="s">
        <v>1172</v>
      </c>
      <c r="B518" s="108">
        <v>1271</v>
      </c>
      <c r="C518" s="108" t="s">
        <v>269</v>
      </c>
      <c r="D518" s="108" t="s">
        <v>1173</v>
      </c>
      <c r="E518" s="108">
        <v>1271</v>
      </c>
      <c r="F518" s="108" t="s">
        <v>1173</v>
      </c>
      <c r="G518" s="108" t="s">
        <v>270</v>
      </c>
      <c r="H518" s="108" t="s">
        <v>1173</v>
      </c>
      <c r="P518" s="108">
        <v>0</v>
      </c>
      <c r="Q518" s="108"/>
      <c r="R518" s="114"/>
    </row>
    <row r="519" spans="1:18" ht="13" x14ac:dyDescent="0.3">
      <c r="A519" s="108" t="s">
        <v>1174</v>
      </c>
      <c r="B519" s="108">
        <v>131081</v>
      </c>
      <c r="C519" s="108" t="s">
        <v>269</v>
      </c>
      <c r="D519" s="108" t="s">
        <v>1174</v>
      </c>
      <c r="E519" s="108">
        <v>131081</v>
      </c>
      <c r="F519" s="108" t="s">
        <v>1174</v>
      </c>
      <c r="G519" s="108" t="s">
        <v>270</v>
      </c>
      <c r="H519" s="108" t="s">
        <v>290</v>
      </c>
      <c r="I519" s="108" t="s">
        <v>291</v>
      </c>
      <c r="J519" s="108" t="s">
        <v>351</v>
      </c>
      <c r="K519" s="108" t="s">
        <v>935</v>
      </c>
      <c r="L519" s="108" t="s">
        <v>1175</v>
      </c>
      <c r="N519" s="108" t="s">
        <v>1176</v>
      </c>
      <c r="P519" s="108">
        <v>0</v>
      </c>
      <c r="Q519" s="108"/>
      <c r="R519" s="114"/>
    </row>
    <row r="520" spans="1:18" ht="13" x14ac:dyDescent="0.3">
      <c r="A520" s="108" t="s">
        <v>1177</v>
      </c>
      <c r="B520" s="108">
        <v>140366</v>
      </c>
      <c r="C520" s="108" t="s">
        <v>269</v>
      </c>
      <c r="D520" s="108" t="s">
        <v>1177</v>
      </c>
      <c r="E520" s="108">
        <v>140366</v>
      </c>
      <c r="F520" s="108" t="s">
        <v>1177</v>
      </c>
      <c r="G520" s="108" t="s">
        <v>270</v>
      </c>
      <c r="H520" s="108" t="s">
        <v>280</v>
      </c>
      <c r="I520" s="108" t="s">
        <v>281</v>
      </c>
      <c r="J520" s="108" t="s">
        <v>374</v>
      </c>
      <c r="K520" s="108" t="s">
        <v>375</v>
      </c>
      <c r="L520" s="108" t="s">
        <v>1178</v>
      </c>
      <c r="N520" s="108" t="s">
        <v>1179</v>
      </c>
      <c r="P520" s="108">
        <v>0</v>
      </c>
      <c r="Q520" s="108"/>
      <c r="R520" s="114"/>
    </row>
    <row r="521" spans="1:18" s="110" customFormat="1" ht="13" x14ac:dyDescent="0.3">
      <c r="A521" s="110" t="s">
        <v>1183</v>
      </c>
      <c r="B521" s="110">
        <v>137943</v>
      </c>
      <c r="C521" s="106" t="s">
        <v>269</v>
      </c>
      <c r="D521" s="110" t="s">
        <v>1183</v>
      </c>
      <c r="E521" s="110">
        <v>137943</v>
      </c>
      <c r="F521" s="110" t="s">
        <v>1183</v>
      </c>
      <c r="G521" s="106" t="s">
        <v>270</v>
      </c>
      <c r="H521" s="106" t="s">
        <v>280</v>
      </c>
      <c r="I521" s="106" t="s">
        <v>300</v>
      </c>
      <c r="J521" s="106" t="s">
        <v>1181</v>
      </c>
      <c r="K521" s="106" t="s">
        <v>1182</v>
      </c>
      <c r="L521" s="106" t="s">
        <v>1183</v>
      </c>
      <c r="N521" s="106"/>
      <c r="P521" s="106">
        <v>0</v>
      </c>
      <c r="Q521" s="106"/>
      <c r="R521" s="111"/>
    </row>
    <row r="522" spans="1:18" ht="13" x14ac:dyDescent="0.3">
      <c r="A522" s="108" t="s">
        <v>1180</v>
      </c>
      <c r="B522" s="108">
        <v>139718</v>
      </c>
      <c r="C522" s="108" t="s">
        <v>269</v>
      </c>
      <c r="D522" s="108" t="s">
        <v>1180</v>
      </c>
      <c r="E522" s="108">
        <v>139718</v>
      </c>
      <c r="F522" s="108" t="s">
        <v>1180</v>
      </c>
      <c r="G522" s="108" t="s">
        <v>270</v>
      </c>
      <c r="H522" s="108" t="s">
        <v>280</v>
      </c>
      <c r="I522" s="108" t="s">
        <v>300</v>
      </c>
      <c r="J522" s="108" t="s">
        <v>1181</v>
      </c>
      <c r="K522" s="108" t="s">
        <v>1182</v>
      </c>
      <c r="L522" s="108" t="s">
        <v>1183</v>
      </c>
      <c r="N522" s="108" t="s">
        <v>1184</v>
      </c>
      <c r="P522" s="108">
        <v>0</v>
      </c>
      <c r="Q522" s="108"/>
      <c r="R522" s="114"/>
    </row>
    <row r="523" spans="1:18" ht="13" x14ac:dyDescent="0.3">
      <c r="A523" s="108" t="s">
        <v>1185</v>
      </c>
      <c r="B523" s="108">
        <v>146905</v>
      </c>
      <c r="C523" s="108" t="s">
        <v>269</v>
      </c>
      <c r="D523" s="108" t="s">
        <v>1185</v>
      </c>
      <c r="E523" s="108">
        <v>146905</v>
      </c>
      <c r="F523" s="108" t="s">
        <v>1185</v>
      </c>
      <c r="G523" s="108" t="s">
        <v>270</v>
      </c>
      <c r="H523" s="108" t="s">
        <v>280</v>
      </c>
      <c r="I523" s="108" t="s">
        <v>300</v>
      </c>
      <c r="J523" s="108" t="s">
        <v>1181</v>
      </c>
      <c r="K523" s="108" t="s">
        <v>1182</v>
      </c>
      <c r="L523" s="108" t="s">
        <v>1183</v>
      </c>
      <c r="N523" s="108" t="s">
        <v>1186</v>
      </c>
      <c r="P523" s="108">
        <v>0</v>
      </c>
      <c r="Q523" s="108"/>
      <c r="R523" s="114"/>
    </row>
    <row r="524" spans="1:18" ht="13" x14ac:dyDescent="0.3">
      <c r="A524" s="108" t="s">
        <v>1187</v>
      </c>
      <c r="B524" s="108">
        <v>139736</v>
      </c>
      <c r="C524" s="108" t="s">
        <v>269</v>
      </c>
      <c r="D524" s="108" t="s">
        <v>1187</v>
      </c>
      <c r="E524" s="108">
        <v>139736</v>
      </c>
      <c r="F524" s="108" t="s">
        <v>1187</v>
      </c>
      <c r="G524" s="108" t="s">
        <v>270</v>
      </c>
      <c r="H524" s="108" t="s">
        <v>280</v>
      </c>
      <c r="I524" s="108" t="s">
        <v>300</v>
      </c>
      <c r="J524" s="108" t="s">
        <v>1181</v>
      </c>
      <c r="K524" s="108" t="s">
        <v>1182</v>
      </c>
      <c r="L524" s="108" t="s">
        <v>1183</v>
      </c>
      <c r="N524" s="108" t="s">
        <v>1188</v>
      </c>
      <c r="P524" s="108">
        <v>0</v>
      </c>
      <c r="Q524" s="108"/>
      <c r="R524" s="114"/>
    </row>
    <row r="525" spans="1:18" ht="13" x14ac:dyDescent="0.3">
      <c r="A525" s="108" t="s">
        <v>1189</v>
      </c>
      <c r="B525" s="108">
        <v>150642</v>
      </c>
      <c r="C525" s="108" t="s">
        <v>269</v>
      </c>
      <c r="D525" s="108" t="s">
        <v>1189</v>
      </c>
      <c r="E525" s="108">
        <v>101037</v>
      </c>
      <c r="F525" s="108" t="s">
        <v>1190</v>
      </c>
      <c r="G525" s="108" t="s">
        <v>270</v>
      </c>
      <c r="H525" s="108" t="s">
        <v>339</v>
      </c>
      <c r="I525" s="108" t="s">
        <v>340</v>
      </c>
      <c r="J525" s="108" t="s">
        <v>1191</v>
      </c>
      <c r="K525" s="108" t="s">
        <v>1192</v>
      </c>
      <c r="L525" s="108" t="s">
        <v>1193</v>
      </c>
      <c r="N525" s="108" t="s">
        <v>1194</v>
      </c>
      <c r="P525" s="108">
        <v>0</v>
      </c>
      <c r="Q525" s="108"/>
      <c r="R525" s="114"/>
    </row>
    <row r="526" spans="1:18" ht="13" x14ac:dyDescent="0.3">
      <c r="A526" s="108" t="s">
        <v>1199</v>
      </c>
      <c r="B526" s="108">
        <v>101567</v>
      </c>
      <c r="C526" s="108" t="s">
        <v>269</v>
      </c>
      <c r="D526" s="108" t="s">
        <v>1199</v>
      </c>
      <c r="E526" s="108">
        <v>101567</v>
      </c>
      <c r="F526" s="108" t="s">
        <v>1199</v>
      </c>
      <c r="G526" s="108" t="s">
        <v>270</v>
      </c>
      <c r="H526" s="108" t="s">
        <v>271</v>
      </c>
      <c r="I526" s="108" t="s">
        <v>272</v>
      </c>
      <c r="J526" s="108" t="s">
        <v>273</v>
      </c>
      <c r="K526" s="108" t="s">
        <v>816</v>
      </c>
      <c r="L526" s="108" t="s">
        <v>1199</v>
      </c>
      <c r="P526" s="108">
        <v>0</v>
      </c>
      <c r="Q526" s="108"/>
      <c r="R526" s="114"/>
    </row>
    <row r="527" spans="1:18" ht="13" x14ac:dyDescent="0.3">
      <c r="A527" s="108" t="s">
        <v>1200</v>
      </c>
      <c r="B527" s="108">
        <v>102408</v>
      </c>
      <c r="C527" s="108" t="s">
        <v>269</v>
      </c>
      <c r="D527" s="108" t="s">
        <v>1200</v>
      </c>
      <c r="E527" s="108">
        <v>102408</v>
      </c>
      <c r="F527" s="108" t="s">
        <v>1200</v>
      </c>
      <c r="G527" s="108" t="s">
        <v>270</v>
      </c>
      <c r="H527" s="108" t="s">
        <v>271</v>
      </c>
      <c r="I527" s="108" t="s">
        <v>272</v>
      </c>
      <c r="J527" s="108" t="s">
        <v>273</v>
      </c>
      <c r="K527" s="108" t="s">
        <v>816</v>
      </c>
      <c r="L527" s="108" t="s">
        <v>1199</v>
      </c>
      <c r="N527" s="108" t="s">
        <v>1201</v>
      </c>
      <c r="P527" s="108">
        <v>0</v>
      </c>
      <c r="Q527" s="108"/>
      <c r="R527" s="114"/>
    </row>
    <row r="528" spans="1:18" x14ac:dyDescent="0.25">
      <c r="A528" s="108" t="s">
        <v>3045</v>
      </c>
      <c r="B528" s="112">
        <v>102409</v>
      </c>
      <c r="C528" s="108" t="s">
        <v>269</v>
      </c>
      <c r="D528" s="108" t="s">
        <v>3045</v>
      </c>
      <c r="E528" s="112">
        <v>102409</v>
      </c>
      <c r="F528" s="108" t="s">
        <v>3045</v>
      </c>
      <c r="G528" s="108" t="s">
        <v>270</v>
      </c>
      <c r="H528" s="108" t="s">
        <v>271</v>
      </c>
      <c r="I528" s="108" t="s">
        <v>272</v>
      </c>
      <c r="J528" s="108" t="s">
        <v>273</v>
      </c>
      <c r="K528" s="108" t="s">
        <v>816</v>
      </c>
      <c r="L528" s="108" t="s">
        <v>1199</v>
      </c>
      <c r="N528" s="108" t="s">
        <v>3424</v>
      </c>
      <c r="P528" s="108">
        <v>0</v>
      </c>
    </row>
    <row r="529" spans="1:18" ht="13" x14ac:dyDescent="0.3">
      <c r="A529" s="108" t="s">
        <v>1202</v>
      </c>
      <c r="B529" s="108">
        <v>102807</v>
      </c>
      <c r="C529" s="108" t="s">
        <v>269</v>
      </c>
      <c r="D529" s="108" t="s">
        <v>1202</v>
      </c>
      <c r="E529" s="108">
        <v>102807</v>
      </c>
      <c r="F529" s="108" t="s">
        <v>1202</v>
      </c>
      <c r="G529" s="108" t="s">
        <v>270</v>
      </c>
      <c r="H529" s="108" t="s">
        <v>271</v>
      </c>
      <c r="I529" s="108" t="s">
        <v>272</v>
      </c>
      <c r="J529" s="108" t="s">
        <v>273</v>
      </c>
      <c r="K529" s="108" t="s">
        <v>1203</v>
      </c>
      <c r="L529" s="108" t="s">
        <v>1204</v>
      </c>
      <c r="N529" s="108" t="s">
        <v>1205</v>
      </c>
      <c r="P529" s="108">
        <v>0</v>
      </c>
      <c r="Q529" s="108"/>
      <c r="R529" s="114"/>
    </row>
    <row r="530" spans="1:18" ht="13" x14ac:dyDescent="0.3">
      <c r="A530" s="108" t="s">
        <v>1206</v>
      </c>
      <c r="B530" s="108">
        <v>119997</v>
      </c>
      <c r="C530" s="108" t="s">
        <v>269</v>
      </c>
      <c r="D530" s="108" t="s">
        <v>1206</v>
      </c>
      <c r="E530" s="108">
        <v>119997</v>
      </c>
      <c r="F530" s="108" t="s">
        <v>1206</v>
      </c>
      <c r="G530" s="108" t="s">
        <v>270</v>
      </c>
      <c r="H530" s="108" t="s">
        <v>271</v>
      </c>
      <c r="I530" s="108" t="s">
        <v>272</v>
      </c>
      <c r="J530" s="108" t="s">
        <v>306</v>
      </c>
      <c r="K530" s="108" t="s">
        <v>307</v>
      </c>
      <c r="L530" s="108" t="s">
        <v>1207</v>
      </c>
      <c r="N530" s="108" t="s">
        <v>686</v>
      </c>
      <c r="P530" s="108">
        <v>0</v>
      </c>
      <c r="Q530" s="108"/>
      <c r="R530" s="114"/>
    </row>
    <row r="531" spans="1:18" s="110" customFormat="1" ht="13" x14ac:dyDescent="0.3">
      <c r="A531" s="110" t="s">
        <v>3750</v>
      </c>
      <c r="B531" s="110">
        <v>110965</v>
      </c>
      <c r="C531" s="106" t="s">
        <v>269</v>
      </c>
      <c r="D531" s="110" t="s">
        <v>3750</v>
      </c>
      <c r="E531" s="110">
        <v>110965</v>
      </c>
      <c r="F531" s="110" t="s">
        <v>3750</v>
      </c>
      <c r="G531" s="106" t="s">
        <v>270</v>
      </c>
      <c r="H531" s="106" t="s">
        <v>361</v>
      </c>
      <c r="I531" s="106" t="s">
        <v>362</v>
      </c>
      <c r="J531" s="106" t="s">
        <v>1128</v>
      </c>
      <c r="K531" s="106" t="s">
        <v>3752</v>
      </c>
      <c r="L531" s="106" t="s">
        <v>3750</v>
      </c>
      <c r="N531" s="106"/>
      <c r="P531" s="106">
        <v>0</v>
      </c>
      <c r="Q531" s="106"/>
      <c r="R531" s="111"/>
    </row>
    <row r="532" spans="1:18" s="110" customFormat="1" ht="13" x14ac:dyDescent="0.3">
      <c r="A532" s="110" t="s">
        <v>3751</v>
      </c>
      <c r="B532" s="110">
        <v>111484</v>
      </c>
      <c r="C532" s="106" t="s">
        <v>269</v>
      </c>
      <c r="D532" s="110" t="s">
        <v>3751</v>
      </c>
      <c r="E532" s="110">
        <v>111484</v>
      </c>
      <c r="F532" s="110" t="s">
        <v>3751</v>
      </c>
      <c r="G532" s="106" t="s">
        <v>270</v>
      </c>
      <c r="H532" s="106" t="s">
        <v>361</v>
      </c>
      <c r="I532" s="106" t="s">
        <v>362</v>
      </c>
      <c r="J532" s="106" t="s">
        <v>1128</v>
      </c>
      <c r="K532" s="106" t="s">
        <v>3752</v>
      </c>
      <c r="L532" s="106" t="s">
        <v>3750</v>
      </c>
      <c r="N532" s="106" t="s">
        <v>3753</v>
      </c>
      <c r="P532" s="106">
        <v>0</v>
      </c>
      <c r="Q532" s="106"/>
      <c r="R532" s="111"/>
    </row>
    <row r="533" spans="1:18" s="110" customFormat="1" ht="13" x14ac:dyDescent="0.3">
      <c r="A533" s="110" t="s">
        <v>3425</v>
      </c>
      <c r="B533" s="110">
        <v>111498</v>
      </c>
      <c r="C533" s="110" t="s">
        <v>269</v>
      </c>
      <c r="D533" s="110" t="s">
        <v>3425</v>
      </c>
      <c r="E533" s="110">
        <v>111498</v>
      </c>
      <c r="F533" s="110" t="s">
        <v>3425</v>
      </c>
      <c r="G533" s="106" t="s">
        <v>270</v>
      </c>
      <c r="H533" s="106" t="s">
        <v>361</v>
      </c>
      <c r="I533" s="106" t="s">
        <v>362</v>
      </c>
      <c r="J533" s="106" t="s">
        <v>1128</v>
      </c>
      <c r="K533" s="106" t="s">
        <v>3427</v>
      </c>
      <c r="L533" s="106" t="s">
        <v>3428</v>
      </c>
      <c r="N533" s="106" t="s">
        <v>3429</v>
      </c>
      <c r="P533" s="106">
        <v>0</v>
      </c>
      <c r="Q533" s="106"/>
      <c r="R533" s="111"/>
    </row>
    <row r="534" spans="1:18" s="110" customFormat="1" ht="13" x14ac:dyDescent="0.3">
      <c r="A534" s="110" t="s">
        <v>3426</v>
      </c>
      <c r="B534" s="110">
        <v>111500</v>
      </c>
      <c r="C534" s="110" t="s">
        <v>269</v>
      </c>
      <c r="D534" s="110" t="s">
        <v>3426</v>
      </c>
      <c r="E534" s="110">
        <v>111500</v>
      </c>
      <c r="F534" s="110" t="s">
        <v>3426</v>
      </c>
      <c r="G534" s="106" t="s">
        <v>270</v>
      </c>
      <c r="H534" s="106" t="s">
        <v>361</v>
      </c>
      <c r="I534" s="106" t="s">
        <v>362</v>
      </c>
      <c r="J534" s="106" t="s">
        <v>1128</v>
      </c>
      <c r="K534" s="106" t="s">
        <v>3427</v>
      </c>
      <c r="L534" s="106" t="s">
        <v>3428</v>
      </c>
      <c r="N534" s="106" t="s">
        <v>3430</v>
      </c>
      <c r="P534" s="106">
        <v>0</v>
      </c>
      <c r="Q534" s="106"/>
      <c r="R534" s="111"/>
    </row>
    <row r="535" spans="1:18" ht="13" x14ac:dyDescent="0.3">
      <c r="A535" s="108" t="s">
        <v>1208</v>
      </c>
      <c r="B535" s="108">
        <v>129443</v>
      </c>
      <c r="C535" s="108" t="s">
        <v>269</v>
      </c>
      <c r="D535" s="108" t="s">
        <v>1208</v>
      </c>
      <c r="E535" s="108">
        <v>129443</v>
      </c>
      <c r="F535" s="108" t="s">
        <v>1208</v>
      </c>
      <c r="G535" s="108" t="s">
        <v>270</v>
      </c>
      <c r="H535" s="108" t="s">
        <v>290</v>
      </c>
      <c r="I535" s="108" t="s">
        <v>291</v>
      </c>
      <c r="J535" s="108" t="s">
        <v>351</v>
      </c>
      <c r="K535" s="108" t="s">
        <v>849</v>
      </c>
      <c r="L535" s="108" t="s">
        <v>1208</v>
      </c>
      <c r="P535" s="108">
        <v>0</v>
      </c>
      <c r="Q535" s="108"/>
      <c r="R535" s="114"/>
    </row>
    <row r="536" spans="1:18" s="110" customFormat="1" ht="13" x14ac:dyDescent="0.3">
      <c r="A536" s="106" t="s">
        <v>3553</v>
      </c>
      <c r="B536" s="106">
        <v>231870</v>
      </c>
      <c r="C536" s="106" t="s">
        <v>3423</v>
      </c>
      <c r="D536" s="106" t="s">
        <v>2009</v>
      </c>
      <c r="E536" s="106">
        <v>147027</v>
      </c>
      <c r="F536" s="106" t="s">
        <v>2009</v>
      </c>
      <c r="G536" s="106" t="s">
        <v>270</v>
      </c>
      <c r="H536" s="106" t="s">
        <v>290</v>
      </c>
      <c r="I536" s="106" t="s">
        <v>291</v>
      </c>
      <c r="J536" s="106" t="s">
        <v>351</v>
      </c>
      <c r="K536" s="106" t="s">
        <v>849</v>
      </c>
      <c r="L536" s="106" t="s">
        <v>2010</v>
      </c>
      <c r="N536" s="106" t="s">
        <v>2011</v>
      </c>
      <c r="P536" s="106">
        <v>0</v>
      </c>
      <c r="Q536" s="106"/>
      <c r="R536" s="111"/>
    </row>
    <row r="537" spans="1:18" ht="13" x14ac:dyDescent="0.3">
      <c r="A537" s="108" t="s">
        <v>1209</v>
      </c>
      <c r="B537" s="108">
        <v>130613</v>
      </c>
      <c r="C537" s="108" t="s">
        <v>269</v>
      </c>
      <c r="D537" s="108" t="s">
        <v>1209</v>
      </c>
      <c r="E537" s="108">
        <v>130613</v>
      </c>
      <c r="F537" s="108" t="s">
        <v>1209</v>
      </c>
      <c r="G537" s="108" t="s">
        <v>270</v>
      </c>
      <c r="H537" s="108" t="s">
        <v>290</v>
      </c>
      <c r="I537" s="108" t="s">
        <v>291</v>
      </c>
      <c r="J537" s="108" t="s">
        <v>351</v>
      </c>
      <c r="K537" s="108" t="s">
        <v>849</v>
      </c>
      <c r="L537" s="108" t="s">
        <v>1208</v>
      </c>
      <c r="N537" s="108" t="s">
        <v>1210</v>
      </c>
      <c r="P537" s="108">
        <v>0</v>
      </c>
      <c r="Q537" s="108"/>
      <c r="R537" s="114"/>
    </row>
    <row r="538" spans="1:18" ht="13" x14ac:dyDescent="0.3">
      <c r="A538" s="108" t="s">
        <v>1211</v>
      </c>
      <c r="B538" s="108">
        <v>130613</v>
      </c>
      <c r="C538" s="108" t="s">
        <v>269</v>
      </c>
      <c r="D538" s="108" t="s">
        <v>1209</v>
      </c>
      <c r="E538" s="108">
        <v>130613</v>
      </c>
      <c r="F538" s="108" t="s">
        <v>1209</v>
      </c>
      <c r="G538" s="108" t="s">
        <v>270</v>
      </c>
      <c r="H538" s="108" t="s">
        <v>290</v>
      </c>
      <c r="I538" s="108" t="s">
        <v>291</v>
      </c>
      <c r="J538" s="108" t="s">
        <v>351</v>
      </c>
      <c r="K538" s="108" t="s">
        <v>849</v>
      </c>
      <c r="L538" s="108" t="s">
        <v>1208</v>
      </c>
      <c r="N538" s="108" t="s">
        <v>1210</v>
      </c>
      <c r="P538" s="108">
        <v>0</v>
      </c>
      <c r="Q538" s="108"/>
      <c r="R538" s="114"/>
    </row>
    <row r="539" spans="1:18" ht="13" x14ac:dyDescent="0.3">
      <c r="A539" s="108" t="s">
        <v>1573</v>
      </c>
      <c r="B539" s="108">
        <v>130614</v>
      </c>
      <c r="C539" s="108" t="s">
        <v>269</v>
      </c>
      <c r="D539" s="108" t="s">
        <v>1573</v>
      </c>
      <c r="E539" s="108">
        <v>152250</v>
      </c>
      <c r="F539" s="108" t="s">
        <v>1574</v>
      </c>
      <c r="G539" s="108" t="s">
        <v>270</v>
      </c>
      <c r="H539" s="108" t="s">
        <v>290</v>
      </c>
      <c r="I539" s="108" t="s">
        <v>291</v>
      </c>
      <c r="J539" s="108" t="s">
        <v>351</v>
      </c>
      <c r="K539" s="108" t="s">
        <v>849</v>
      </c>
      <c r="L539" s="108" t="s">
        <v>1208</v>
      </c>
      <c r="N539" s="108" t="s">
        <v>1575</v>
      </c>
      <c r="P539" s="108">
        <v>0</v>
      </c>
      <c r="Q539" s="108"/>
      <c r="R539" s="114"/>
    </row>
    <row r="540" spans="1:18" ht="13" x14ac:dyDescent="0.3">
      <c r="A540" s="108" t="s">
        <v>224</v>
      </c>
      <c r="B540" s="108">
        <v>130616</v>
      </c>
      <c r="C540" s="108" t="s">
        <v>269</v>
      </c>
      <c r="D540" s="108" t="s">
        <v>224</v>
      </c>
      <c r="E540" s="108">
        <v>130616</v>
      </c>
      <c r="F540" s="108" t="s">
        <v>224</v>
      </c>
      <c r="G540" s="108" t="s">
        <v>270</v>
      </c>
      <c r="H540" s="108" t="s">
        <v>290</v>
      </c>
      <c r="I540" s="108" t="s">
        <v>291</v>
      </c>
      <c r="J540" s="108" t="s">
        <v>351</v>
      </c>
      <c r="K540" s="108" t="s">
        <v>849</v>
      </c>
      <c r="L540" s="108" t="s">
        <v>1208</v>
      </c>
      <c r="N540" s="108" t="s">
        <v>1212</v>
      </c>
      <c r="P540" s="108">
        <v>1</v>
      </c>
      <c r="Q540" s="108"/>
      <c r="R540" s="114" t="s">
        <v>224</v>
      </c>
    </row>
    <row r="541" spans="1:18" x14ac:dyDescent="0.25">
      <c r="A541" s="108" t="s">
        <v>3046</v>
      </c>
      <c r="C541" s="106" t="s">
        <v>3423</v>
      </c>
      <c r="D541" s="106" t="s">
        <v>1208</v>
      </c>
      <c r="E541" s="106">
        <v>129443</v>
      </c>
      <c r="F541" s="106" t="s">
        <v>1208</v>
      </c>
      <c r="G541" s="106" t="s">
        <v>270</v>
      </c>
      <c r="H541" s="106" t="s">
        <v>290</v>
      </c>
      <c r="I541" s="106" t="s">
        <v>291</v>
      </c>
      <c r="J541" s="106" t="s">
        <v>351</v>
      </c>
      <c r="K541" s="106" t="s">
        <v>849</v>
      </c>
      <c r="L541" s="106" t="s">
        <v>1208</v>
      </c>
      <c r="P541" s="108">
        <v>0</v>
      </c>
    </row>
    <row r="542" spans="1:18" s="110" customFormat="1" x14ac:dyDescent="0.25">
      <c r="A542" s="106" t="s">
        <v>3431</v>
      </c>
      <c r="B542" s="110">
        <v>130618</v>
      </c>
      <c r="C542" s="106" t="s">
        <v>269</v>
      </c>
      <c r="D542" s="106" t="s">
        <v>3431</v>
      </c>
      <c r="E542" s="110">
        <v>130618</v>
      </c>
      <c r="F542" s="106" t="s">
        <v>3431</v>
      </c>
      <c r="G542" s="106" t="s">
        <v>270</v>
      </c>
      <c r="H542" s="106" t="s">
        <v>290</v>
      </c>
      <c r="I542" s="106" t="s">
        <v>291</v>
      </c>
      <c r="J542" s="106" t="s">
        <v>351</v>
      </c>
      <c r="K542" s="106" t="s">
        <v>849</v>
      </c>
      <c r="L542" s="106" t="s">
        <v>1208</v>
      </c>
      <c r="N542" s="110" t="s">
        <v>3432</v>
      </c>
      <c r="P542" s="106">
        <v>0</v>
      </c>
      <c r="R542" s="116"/>
    </row>
    <row r="543" spans="1:18" ht="13" x14ac:dyDescent="0.3">
      <c r="A543" s="108" t="s">
        <v>1213</v>
      </c>
      <c r="B543" s="108">
        <v>152229</v>
      </c>
      <c r="C543" s="108" t="s">
        <v>269</v>
      </c>
      <c r="D543" s="108" t="s">
        <v>1213</v>
      </c>
      <c r="E543" s="108">
        <v>152229</v>
      </c>
      <c r="F543" s="108" t="s">
        <v>1213</v>
      </c>
      <c r="G543" s="108" t="s">
        <v>270</v>
      </c>
      <c r="H543" s="108" t="s">
        <v>290</v>
      </c>
      <c r="I543" s="108" t="s">
        <v>291</v>
      </c>
      <c r="J543" s="108" t="s">
        <v>351</v>
      </c>
      <c r="K543" s="108" t="s">
        <v>849</v>
      </c>
      <c r="P543" s="108">
        <v>0</v>
      </c>
      <c r="Q543" s="108"/>
      <c r="R543" s="114"/>
    </row>
    <row r="544" spans="1:18" ht="13" x14ac:dyDescent="0.3">
      <c r="A544" s="108" t="s">
        <v>1214</v>
      </c>
      <c r="B544" s="108">
        <v>156083</v>
      </c>
      <c r="C544" s="108" t="s">
        <v>269</v>
      </c>
      <c r="D544" s="108" t="s">
        <v>1214</v>
      </c>
      <c r="E544" s="108">
        <v>156083</v>
      </c>
      <c r="F544" s="108" t="s">
        <v>1214</v>
      </c>
      <c r="G544" s="108" t="s">
        <v>270</v>
      </c>
      <c r="H544" s="108" t="s">
        <v>271</v>
      </c>
      <c r="I544" s="108" t="s">
        <v>272</v>
      </c>
      <c r="J544" s="108" t="s">
        <v>463</v>
      </c>
      <c r="K544" s="108" t="s">
        <v>1215</v>
      </c>
      <c r="L544" s="108" t="s">
        <v>1216</v>
      </c>
      <c r="N544" s="108" t="s">
        <v>901</v>
      </c>
      <c r="P544" s="108">
        <v>0</v>
      </c>
      <c r="Q544" s="108"/>
      <c r="R544" s="114"/>
    </row>
    <row r="545" spans="1:18" ht="13" x14ac:dyDescent="0.3">
      <c r="A545" s="108" t="s">
        <v>1217</v>
      </c>
      <c r="B545" s="108">
        <v>137954</v>
      </c>
      <c r="C545" s="108" t="s">
        <v>269</v>
      </c>
      <c r="D545" s="108" t="s">
        <v>1217</v>
      </c>
      <c r="E545" s="108">
        <v>137954</v>
      </c>
      <c r="F545" s="108" t="s">
        <v>1217</v>
      </c>
      <c r="G545" s="108" t="s">
        <v>270</v>
      </c>
      <c r="H545" s="108" t="s">
        <v>280</v>
      </c>
      <c r="I545" s="108" t="s">
        <v>300</v>
      </c>
      <c r="J545" s="108" t="s">
        <v>301</v>
      </c>
      <c r="K545" s="108" t="s">
        <v>1218</v>
      </c>
      <c r="L545" s="108" t="s">
        <v>1217</v>
      </c>
      <c r="P545" s="108">
        <v>0</v>
      </c>
      <c r="Q545" s="108"/>
      <c r="R545" s="114"/>
    </row>
    <row r="546" spans="1:18" s="110" customFormat="1" ht="13" x14ac:dyDescent="0.3">
      <c r="A546" s="110" t="s">
        <v>3754</v>
      </c>
      <c r="B546" s="110">
        <v>1089</v>
      </c>
      <c r="C546" s="106" t="s">
        <v>269</v>
      </c>
      <c r="D546" s="110" t="s">
        <v>3754</v>
      </c>
      <c r="E546" s="110">
        <v>1089</v>
      </c>
      <c r="F546" s="110" t="s">
        <v>3754</v>
      </c>
      <c r="G546" s="106" t="s">
        <v>270</v>
      </c>
      <c r="H546" s="106" t="s">
        <v>271</v>
      </c>
      <c r="I546" s="106" t="s">
        <v>272</v>
      </c>
      <c r="J546" s="106"/>
      <c r="K546" s="106"/>
      <c r="L546" s="106"/>
      <c r="P546" s="106">
        <v>0</v>
      </c>
      <c r="Q546" s="106"/>
      <c r="R546" s="111"/>
    </row>
    <row r="547" spans="1:18" s="110" customFormat="1" ht="13" x14ac:dyDescent="0.3">
      <c r="A547" s="106" t="s">
        <v>3554</v>
      </c>
      <c r="B547" s="106">
        <v>117535</v>
      </c>
      <c r="C547" s="106" t="s">
        <v>269</v>
      </c>
      <c r="D547" s="106" t="s">
        <v>3554</v>
      </c>
      <c r="E547" s="106">
        <v>117535</v>
      </c>
      <c r="F547" s="106" t="s">
        <v>3554</v>
      </c>
      <c r="G547" s="106" t="s">
        <v>270</v>
      </c>
      <c r="H547" s="106" t="s">
        <v>339</v>
      </c>
      <c r="I547" s="106" t="s">
        <v>494</v>
      </c>
      <c r="J547" s="106" t="s">
        <v>772</v>
      </c>
      <c r="K547" s="106" t="s">
        <v>3471</v>
      </c>
      <c r="L547" s="106" t="s">
        <v>3555</v>
      </c>
      <c r="N547" s="110" t="s">
        <v>1339</v>
      </c>
      <c r="P547" s="106">
        <v>0</v>
      </c>
      <c r="Q547" s="106"/>
      <c r="R547" s="111"/>
    </row>
    <row r="548" spans="1:18" ht="13" x14ac:dyDescent="0.3">
      <c r="A548" s="108" t="s">
        <v>1219</v>
      </c>
      <c r="B548" s="108">
        <v>129528</v>
      </c>
      <c r="C548" s="108" t="s">
        <v>269</v>
      </c>
      <c r="D548" s="108" t="s">
        <v>1219</v>
      </c>
      <c r="E548" s="108">
        <v>129528</v>
      </c>
      <c r="F548" s="108" t="s">
        <v>1219</v>
      </c>
      <c r="G548" s="108" t="s">
        <v>270</v>
      </c>
      <c r="H548" s="108" t="s">
        <v>290</v>
      </c>
      <c r="I548" s="108" t="s">
        <v>291</v>
      </c>
      <c r="J548" s="108" t="s">
        <v>880</v>
      </c>
      <c r="K548" s="108" t="s">
        <v>881</v>
      </c>
      <c r="L548" s="108" t="s">
        <v>1219</v>
      </c>
      <c r="P548" s="108">
        <v>0</v>
      </c>
      <c r="Q548" s="108"/>
      <c r="R548" s="114"/>
    </row>
    <row r="549" spans="1:18" ht="13" x14ac:dyDescent="0.3">
      <c r="A549" s="108" t="s">
        <v>1220</v>
      </c>
      <c r="B549" s="108">
        <v>130909</v>
      </c>
      <c r="C549" s="108" t="s">
        <v>269</v>
      </c>
      <c r="D549" s="108" t="s">
        <v>1220</v>
      </c>
      <c r="E549" s="108">
        <v>130909</v>
      </c>
      <c r="F549" s="108" t="s">
        <v>1220</v>
      </c>
      <c r="G549" s="108" t="s">
        <v>270</v>
      </c>
      <c r="H549" s="108" t="s">
        <v>290</v>
      </c>
      <c r="I549" s="108" t="s">
        <v>291</v>
      </c>
      <c r="J549" s="108" t="s">
        <v>880</v>
      </c>
      <c r="K549" s="108" t="s">
        <v>881</v>
      </c>
      <c r="L549" s="108" t="s">
        <v>1219</v>
      </c>
      <c r="N549" s="108" t="s">
        <v>1221</v>
      </c>
      <c r="P549" s="108">
        <v>0</v>
      </c>
      <c r="Q549" s="108"/>
      <c r="R549" s="114"/>
    </row>
    <row r="550" spans="1:18" ht="13" x14ac:dyDescent="0.3">
      <c r="A550" s="108" t="s">
        <v>1222</v>
      </c>
      <c r="B550" s="108">
        <v>129347</v>
      </c>
      <c r="C550" s="108" t="s">
        <v>269</v>
      </c>
      <c r="D550" s="108" t="s">
        <v>1222</v>
      </c>
      <c r="E550" s="108">
        <v>129347</v>
      </c>
      <c r="F550" s="108" t="s">
        <v>1222</v>
      </c>
      <c r="G550" s="108" t="s">
        <v>270</v>
      </c>
      <c r="H550" s="108" t="s">
        <v>290</v>
      </c>
      <c r="I550" s="108" t="s">
        <v>291</v>
      </c>
      <c r="K550" s="108" t="s">
        <v>918</v>
      </c>
      <c r="L550" s="108" t="s">
        <v>1222</v>
      </c>
      <c r="P550" s="108">
        <v>0</v>
      </c>
      <c r="Q550" s="108"/>
      <c r="R550" s="114"/>
    </row>
    <row r="551" spans="1:18" ht="13" x14ac:dyDescent="0.3">
      <c r="A551" s="108" t="s">
        <v>1223</v>
      </c>
      <c r="B551" s="108">
        <v>130291</v>
      </c>
      <c r="C551" s="108" t="s">
        <v>269</v>
      </c>
      <c r="D551" s="108" t="s">
        <v>1223</v>
      </c>
      <c r="E551" s="108">
        <v>130291</v>
      </c>
      <c r="F551" s="108" t="s">
        <v>1223</v>
      </c>
      <c r="G551" s="108" t="s">
        <v>270</v>
      </c>
      <c r="H551" s="108" t="s">
        <v>290</v>
      </c>
      <c r="I551" s="108" t="s">
        <v>291</v>
      </c>
      <c r="K551" s="108" t="s">
        <v>918</v>
      </c>
      <c r="L551" s="108" t="s">
        <v>1222</v>
      </c>
      <c r="N551" s="108" t="s">
        <v>1224</v>
      </c>
      <c r="P551" s="108">
        <v>0</v>
      </c>
      <c r="Q551" s="108"/>
      <c r="R551" s="114"/>
    </row>
    <row r="552" spans="1:18" ht="13" x14ac:dyDescent="0.3">
      <c r="A552" s="108" t="s">
        <v>1225</v>
      </c>
      <c r="B552" s="108">
        <v>209899</v>
      </c>
      <c r="C552" s="108" t="s">
        <v>269</v>
      </c>
      <c r="D552" s="108" t="s">
        <v>1225</v>
      </c>
      <c r="E552" s="108">
        <v>209899</v>
      </c>
      <c r="F552" s="108" t="s">
        <v>1225</v>
      </c>
      <c r="G552" s="108" t="s">
        <v>270</v>
      </c>
      <c r="H552" s="108" t="s">
        <v>290</v>
      </c>
      <c r="I552" s="108" t="s">
        <v>291</v>
      </c>
      <c r="K552" s="108" t="s">
        <v>918</v>
      </c>
      <c r="L552" s="108" t="s">
        <v>1222</v>
      </c>
      <c r="N552" s="108" t="s">
        <v>1226</v>
      </c>
      <c r="P552" s="108">
        <v>0</v>
      </c>
      <c r="Q552" s="108"/>
      <c r="R552" s="114"/>
    </row>
    <row r="553" spans="1:18" ht="13" x14ac:dyDescent="0.3">
      <c r="A553" s="108" t="s">
        <v>1227</v>
      </c>
      <c r="B553" s="108">
        <v>157376</v>
      </c>
      <c r="C553" s="108" t="s">
        <v>269</v>
      </c>
      <c r="D553" s="108" t="s">
        <v>1227</v>
      </c>
      <c r="E553" s="108">
        <v>130294</v>
      </c>
      <c r="F553" s="108" t="s">
        <v>1228</v>
      </c>
      <c r="G553" s="108" t="s">
        <v>270</v>
      </c>
      <c r="H553" s="108" t="s">
        <v>290</v>
      </c>
      <c r="I553" s="108" t="s">
        <v>291</v>
      </c>
      <c r="K553" s="108" t="s">
        <v>918</v>
      </c>
      <c r="L553" s="108" t="s">
        <v>1222</v>
      </c>
      <c r="N553" s="108" t="s">
        <v>1229</v>
      </c>
      <c r="P553" s="108">
        <v>0</v>
      </c>
      <c r="Q553" s="108"/>
      <c r="R553" s="114"/>
    </row>
    <row r="554" spans="1:18" ht="13" x14ac:dyDescent="0.3">
      <c r="A554" s="108" t="s">
        <v>1228</v>
      </c>
      <c r="B554" s="108">
        <v>130294</v>
      </c>
      <c r="C554" s="108" t="s">
        <v>269</v>
      </c>
      <c r="D554" s="108" t="s">
        <v>1228</v>
      </c>
      <c r="E554" s="108">
        <v>130294</v>
      </c>
      <c r="F554" s="108" t="s">
        <v>1228</v>
      </c>
      <c r="G554" s="108" t="s">
        <v>270</v>
      </c>
      <c r="H554" s="108" t="s">
        <v>290</v>
      </c>
      <c r="I554" s="108" t="s">
        <v>291</v>
      </c>
      <c r="K554" s="108" t="s">
        <v>918</v>
      </c>
      <c r="L554" s="108" t="s">
        <v>1222</v>
      </c>
      <c r="N554" s="108" t="s">
        <v>1230</v>
      </c>
      <c r="P554" s="108">
        <v>0</v>
      </c>
      <c r="Q554" s="108"/>
      <c r="R554" s="114"/>
    </row>
    <row r="555" spans="1:18" s="110" customFormat="1" ht="13" x14ac:dyDescent="0.3">
      <c r="A555" s="110" t="s">
        <v>3755</v>
      </c>
      <c r="B555" s="112">
        <v>117093</v>
      </c>
      <c r="C555" s="108" t="s">
        <v>269</v>
      </c>
      <c r="D555" s="110" t="s">
        <v>3755</v>
      </c>
      <c r="E555" s="112">
        <v>117093</v>
      </c>
      <c r="F555" s="110" t="s">
        <v>3755</v>
      </c>
      <c r="G555" s="106" t="s">
        <v>270</v>
      </c>
      <c r="H555" s="106" t="s">
        <v>339</v>
      </c>
      <c r="I555" s="106" t="s">
        <v>494</v>
      </c>
      <c r="J555" s="110" t="s">
        <v>493</v>
      </c>
      <c r="K555" s="106" t="s">
        <v>3757</v>
      </c>
      <c r="L555" s="110" t="s">
        <v>3755</v>
      </c>
      <c r="N555" s="106"/>
      <c r="P555" s="106">
        <v>0</v>
      </c>
      <c r="Q555" s="106"/>
      <c r="R555" s="111"/>
    </row>
    <row r="556" spans="1:18" s="110" customFormat="1" ht="13" x14ac:dyDescent="0.3">
      <c r="A556" s="110" t="s">
        <v>3756</v>
      </c>
      <c r="B556" s="112">
        <v>284645</v>
      </c>
      <c r="C556" s="108" t="s">
        <v>269</v>
      </c>
      <c r="D556" s="110" t="s">
        <v>3756</v>
      </c>
      <c r="E556" s="112">
        <v>284645</v>
      </c>
      <c r="F556" s="110" t="s">
        <v>3756</v>
      </c>
      <c r="G556" s="106" t="s">
        <v>270</v>
      </c>
      <c r="H556" s="106" t="s">
        <v>339</v>
      </c>
      <c r="I556" s="106" t="s">
        <v>494</v>
      </c>
      <c r="J556" s="110" t="s">
        <v>493</v>
      </c>
      <c r="K556" s="106" t="s">
        <v>3757</v>
      </c>
      <c r="L556" s="110" t="s">
        <v>3755</v>
      </c>
      <c r="N556" s="110" t="s">
        <v>3758</v>
      </c>
      <c r="P556" s="106">
        <v>0</v>
      </c>
      <c r="Q556" s="106"/>
      <c r="R556" s="111"/>
    </row>
    <row r="557" spans="1:18" ht="13" x14ac:dyDescent="0.3">
      <c r="A557" s="108" t="s">
        <v>1231</v>
      </c>
      <c r="B557" s="108">
        <v>110412</v>
      </c>
      <c r="C557" s="108" t="s">
        <v>269</v>
      </c>
      <c r="D557" s="108" t="s">
        <v>1231</v>
      </c>
      <c r="E557" s="108">
        <v>110412</v>
      </c>
      <c r="F557" s="108" t="s">
        <v>1231</v>
      </c>
      <c r="G557" s="108" t="s">
        <v>270</v>
      </c>
      <c r="H557" s="108" t="s">
        <v>271</v>
      </c>
      <c r="I557" s="108" t="s">
        <v>272</v>
      </c>
      <c r="J557" s="108" t="s">
        <v>705</v>
      </c>
      <c r="K557" s="108" t="s">
        <v>1232</v>
      </c>
      <c r="L557" s="108" t="s">
        <v>1231</v>
      </c>
      <c r="P557" s="108">
        <v>0</v>
      </c>
      <c r="Q557" s="108"/>
      <c r="R557" s="114"/>
    </row>
    <row r="558" spans="1:18" ht="13" x14ac:dyDescent="0.3">
      <c r="A558" s="108" t="s">
        <v>1233</v>
      </c>
      <c r="B558" s="108">
        <v>110524</v>
      </c>
      <c r="C558" s="108" t="s">
        <v>269</v>
      </c>
      <c r="D558" s="108" t="s">
        <v>1233</v>
      </c>
      <c r="E558" s="108">
        <v>110524</v>
      </c>
      <c r="F558" s="108" t="s">
        <v>1233</v>
      </c>
      <c r="G558" s="108" t="s">
        <v>270</v>
      </c>
      <c r="H558" s="108" t="s">
        <v>271</v>
      </c>
      <c r="I558" s="108" t="s">
        <v>272</v>
      </c>
      <c r="J558" s="108" t="s">
        <v>705</v>
      </c>
      <c r="K558" s="108" t="s">
        <v>1232</v>
      </c>
      <c r="L558" s="108" t="s">
        <v>1231</v>
      </c>
      <c r="N558" s="108" t="s">
        <v>1234</v>
      </c>
      <c r="P558" s="108">
        <v>0</v>
      </c>
      <c r="Q558" s="108"/>
      <c r="R558" s="114"/>
    </row>
    <row r="559" spans="1:18" ht="13" x14ac:dyDescent="0.3">
      <c r="A559" s="108" t="s">
        <v>1235</v>
      </c>
      <c r="B559" s="108">
        <v>110535</v>
      </c>
      <c r="C559" s="108" t="s">
        <v>269</v>
      </c>
      <c r="D559" s="108" t="s">
        <v>1235</v>
      </c>
      <c r="E559" s="108">
        <v>110535</v>
      </c>
      <c r="F559" s="108" t="s">
        <v>1235</v>
      </c>
      <c r="G559" s="108" t="s">
        <v>270</v>
      </c>
      <c r="H559" s="108" t="s">
        <v>271</v>
      </c>
      <c r="I559" s="108" t="s">
        <v>272</v>
      </c>
      <c r="J559" s="108" t="s">
        <v>705</v>
      </c>
      <c r="K559" s="108" t="s">
        <v>1232</v>
      </c>
      <c r="L559" s="108" t="s">
        <v>1231</v>
      </c>
      <c r="N559" s="108" t="s">
        <v>1236</v>
      </c>
      <c r="P559" s="108">
        <v>0</v>
      </c>
      <c r="Q559" s="108"/>
      <c r="R559" s="114"/>
    </row>
    <row r="560" spans="1:18" ht="13" x14ac:dyDescent="0.3">
      <c r="A560" s="108" t="s">
        <v>1237</v>
      </c>
      <c r="B560" s="108">
        <v>110536</v>
      </c>
      <c r="C560" s="108" t="s">
        <v>269</v>
      </c>
      <c r="D560" s="108" t="s">
        <v>1237</v>
      </c>
      <c r="E560" s="108">
        <v>110536</v>
      </c>
      <c r="F560" s="108" t="s">
        <v>1237</v>
      </c>
      <c r="G560" s="108" t="s">
        <v>270</v>
      </c>
      <c r="H560" s="108" t="s">
        <v>271</v>
      </c>
      <c r="I560" s="108" t="s">
        <v>272</v>
      </c>
      <c r="J560" s="108" t="s">
        <v>705</v>
      </c>
      <c r="K560" s="108" t="s">
        <v>1232</v>
      </c>
      <c r="L560" s="108" t="s">
        <v>1238</v>
      </c>
      <c r="N560" s="108" t="s">
        <v>1239</v>
      </c>
      <c r="P560" s="108">
        <v>0</v>
      </c>
      <c r="Q560" s="108"/>
      <c r="R560" s="114"/>
    </row>
    <row r="561" spans="1:18" ht="13" x14ac:dyDescent="0.3">
      <c r="A561" s="108" t="s">
        <v>1240</v>
      </c>
      <c r="B561" s="108">
        <v>129445</v>
      </c>
      <c r="C561" s="108" t="s">
        <v>269</v>
      </c>
      <c r="D561" s="108" t="s">
        <v>1240</v>
      </c>
      <c r="E561" s="108">
        <v>129445</v>
      </c>
      <c r="F561" s="108" t="s">
        <v>1240</v>
      </c>
      <c r="G561" s="108" t="s">
        <v>270</v>
      </c>
      <c r="H561" s="108" t="s">
        <v>290</v>
      </c>
      <c r="I561" s="108" t="s">
        <v>291</v>
      </c>
      <c r="J561" s="108" t="s">
        <v>351</v>
      </c>
      <c r="K561" s="108" t="s">
        <v>849</v>
      </c>
      <c r="L561" s="108" t="s">
        <v>1240</v>
      </c>
      <c r="P561" s="108">
        <v>0</v>
      </c>
      <c r="Q561" s="108"/>
      <c r="R561" s="114"/>
    </row>
    <row r="562" spans="1:18" ht="13" x14ac:dyDescent="0.3">
      <c r="A562" s="108" t="s">
        <v>1241</v>
      </c>
      <c r="B562" s="108">
        <v>130623</v>
      </c>
      <c r="C562" s="108" t="s">
        <v>269</v>
      </c>
      <c r="D562" s="108" t="s">
        <v>1241</v>
      </c>
      <c r="E562" s="108">
        <v>130623</v>
      </c>
      <c r="F562" s="108" t="s">
        <v>1241</v>
      </c>
      <c r="G562" s="108" t="s">
        <v>270</v>
      </c>
      <c r="H562" s="108" t="s">
        <v>290</v>
      </c>
      <c r="I562" s="108" t="s">
        <v>291</v>
      </c>
      <c r="J562" s="108" t="s">
        <v>351</v>
      </c>
      <c r="K562" s="108" t="s">
        <v>849</v>
      </c>
      <c r="L562" s="108" t="s">
        <v>1240</v>
      </c>
      <c r="N562" s="108" t="s">
        <v>1242</v>
      </c>
      <c r="P562" s="108">
        <v>0</v>
      </c>
      <c r="Q562" s="108"/>
      <c r="R562" s="114"/>
    </row>
    <row r="563" spans="1:18" ht="13" x14ac:dyDescent="0.3">
      <c r="A563" s="108" t="s">
        <v>1243</v>
      </c>
      <c r="B563" s="108">
        <v>130624</v>
      </c>
      <c r="C563" s="108" t="s">
        <v>269</v>
      </c>
      <c r="D563" s="108" t="s">
        <v>1243</v>
      </c>
      <c r="E563" s="108">
        <v>130624</v>
      </c>
      <c r="F563" s="108" t="s">
        <v>1243</v>
      </c>
      <c r="G563" s="108" t="s">
        <v>270</v>
      </c>
      <c r="H563" s="108" t="s">
        <v>290</v>
      </c>
      <c r="I563" s="108" t="s">
        <v>291</v>
      </c>
      <c r="J563" s="108" t="s">
        <v>351</v>
      </c>
      <c r="K563" s="108" t="s">
        <v>849</v>
      </c>
      <c r="L563" s="108" t="s">
        <v>1240</v>
      </c>
      <c r="N563" s="108" t="s">
        <v>1244</v>
      </c>
      <c r="P563" s="108">
        <v>0</v>
      </c>
      <c r="Q563" s="108"/>
      <c r="R563" s="114"/>
    </row>
    <row r="564" spans="1:18" ht="13" x14ac:dyDescent="0.3">
      <c r="A564" s="108" t="s">
        <v>1245</v>
      </c>
      <c r="B564" s="108">
        <v>130631</v>
      </c>
      <c r="C564" s="108" t="s">
        <v>269</v>
      </c>
      <c r="D564" s="108" t="s">
        <v>1245</v>
      </c>
      <c r="E564" s="108">
        <v>130631</v>
      </c>
      <c r="F564" s="108" t="s">
        <v>1245</v>
      </c>
      <c r="G564" s="108" t="s">
        <v>270</v>
      </c>
      <c r="H564" s="108" t="s">
        <v>290</v>
      </c>
      <c r="I564" s="108" t="s">
        <v>291</v>
      </c>
      <c r="J564" s="108" t="s">
        <v>351</v>
      </c>
      <c r="K564" s="108" t="s">
        <v>849</v>
      </c>
      <c r="L564" s="108" t="s">
        <v>1240</v>
      </c>
      <c r="N564" s="108" t="s">
        <v>1246</v>
      </c>
      <c r="P564" s="108">
        <v>0</v>
      </c>
      <c r="Q564" s="108"/>
      <c r="R564" s="114"/>
    </row>
    <row r="565" spans="1:18" ht="13" x14ac:dyDescent="0.3">
      <c r="A565" s="108" t="s">
        <v>1247</v>
      </c>
      <c r="B565" s="108">
        <v>130639</v>
      </c>
      <c r="C565" s="108" t="s">
        <v>269</v>
      </c>
      <c r="D565" s="108" t="s">
        <v>1247</v>
      </c>
      <c r="E565" s="108">
        <v>130639</v>
      </c>
      <c r="F565" s="108" t="s">
        <v>1247</v>
      </c>
      <c r="G565" s="108" t="s">
        <v>270</v>
      </c>
      <c r="H565" s="108" t="s">
        <v>290</v>
      </c>
      <c r="I565" s="108" t="s">
        <v>291</v>
      </c>
      <c r="J565" s="108" t="s">
        <v>351</v>
      </c>
      <c r="K565" s="108" t="s">
        <v>849</v>
      </c>
      <c r="L565" s="108" t="s">
        <v>1240</v>
      </c>
      <c r="N565" s="108" t="s">
        <v>1248</v>
      </c>
      <c r="P565" s="108">
        <v>0</v>
      </c>
      <c r="Q565" s="108"/>
      <c r="R565" s="114"/>
    </row>
    <row r="566" spans="1:18" ht="13" x14ac:dyDescent="0.3">
      <c r="A566" s="108" t="s">
        <v>1249</v>
      </c>
      <c r="B566" s="108">
        <v>137970</v>
      </c>
      <c r="C566" s="108" t="s">
        <v>269</v>
      </c>
      <c r="D566" s="108" t="s">
        <v>1249</v>
      </c>
      <c r="E566" s="108">
        <v>137970</v>
      </c>
      <c r="F566" s="108" t="s">
        <v>1249</v>
      </c>
      <c r="G566" s="108" t="s">
        <v>270</v>
      </c>
      <c r="H566" s="108" t="s">
        <v>280</v>
      </c>
      <c r="I566" s="108" t="s">
        <v>300</v>
      </c>
      <c r="J566" s="108" t="s">
        <v>323</v>
      </c>
      <c r="K566" s="108" t="s">
        <v>324</v>
      </c>
      <c r="L566" s="108" t="s">
        <v>1249</v>
      </c>
      <c r="P566" s="108">
        <v>0</v>
      </c>
      <c r="Q566" s="108"/>
      <c r="R566" s="114"/>
    </row>
    <row r="567" spans="1:18" s="110" customFormat="1" x14ac:dyDescent="0.25">
      <c r="A567" s="106" t="s">
        <v>3047</v>
      </c>
      <c r="B567" s="110">
        <v>139800</v>
      </c>
      <c r="C567" s="106" t="s">
        <v>269</v>
      </c>
      <c r="D567" s="106" t="s">
        <v>3047</v>
      </c>
      <c r="E567" s="110">
        <v>139800</v>
      </c>
      <c r="F567" s="106" t="s">
        <v>3047</v>
      </c>
      <c r="G567" s="106" t="s">
        <v>270</v>
      </c>
      <c r="H567" s="106" t="s">
        <v>280</v>
      </c>
      <c r="I567" s="106" t="s">
        <v>300</v>
      </c>
      <c r="J567" s="106" t="s">
        <v>323</v>
      </c>
      <c r="K567" s="106" t="s">
        <v>324</v>
      </c>
      <c r="L567" s="106" t="s">
        <v>1249</v>
      </c>
      <c r="N567" s="106" t="s">
        <v>1244</v>
      </c>
      <c r="P567" s="106">
        <v>0</v>
      </c>
      <c r="R567" s="116"/>
    </row>
    <row r="568" spans="1:18" s="110" customFormat="1" x14ac:dyDescent="0.25">
      <c r="A568" s="106" t="s">
        <v>3759</v>
      </c>
      <c r="B568" s="110">
        <v>596699</v>
      </c>
      <c r="C568" s="106" t="s">
        <v>269</v>
      </c>
      <c r="D568" s="106" t="s">
        <v>3759</v>
      </c>
      <c r="E568" s="110">
        <v>596699</v>
      </c>
      <c r="F568" s="106" t="s">
        <v>3759</v>
      </c>
      <c r="G568" s="106" t="s">
        <v>270</v>
      </c>
      <c r="H568" s="106" t="s">
        <v>280</v>
      </c>
      <c r="I568" s="106" t="s">
        <v>300</v>
      </c>
      <c r="J568" s="106" t="s">
        <v>323</v>
      </c>
      <c r="K568" s="106" t="s">
        <v>324</v>
      </c>
      <c r="L568" s="106" t="s">
        <v>1249</v>
      </c>
      <c r="N568" s="106" t="s">
        <v>3760</v>
      </c>
      <c r="P568" s="106">
        <v>0</v>
      </c>
      <c r="R568" s="116"/>
    </row>
    <row r="569" spans="1:18" ht="13" x14ac:dyDescent="0.3">
      <c r="A569" s="108" t="s">
        <v>1250</v>
      </c>
      <c r="B569" s="108">
        <v>140942</v>
      </c>
      <c r="C569" s="108" t="s">
        <v>269</v>
      </c>
      <c r="D569" s="108" t="s">
        <v>1250</v>
      </c>
      <c r="E569" s="108">
        <v>140942</v>
      </c>
      <c r="F569" s="108" t="s">
        <v>1250</v>
      </c>
      <c r="G569" s="108" t="s">
        <v>270</v>
      </c>
      <c r="H569" s="108" t="s">
        <v>280</v>
      </c>
      <c r="I569" s="108" t="s">
        <v>300</v>
      </c>
      <c r="K569" s="108" t="s">
        <v>722</v>
      </c>
      <c r="L569" s="108" t="s">
        <v>1251</v>
      </c>
      <c r="N569" s="108" t="s">
        <v>1252</v>
      </c>
      <c r="P569" s="108">
        <v>0</v>
      </c>
      <c r="Q569" s="108"/>
      <c r="R569" s="114"/>
    </row>
    <row r="570" spans="1:18" ht="13" x14ac:dyDescent="0.3">
      <c r="A570" s="108" t="s">
        <v>324</v>
      </c>
      <c r="B570" s="108">
        <v>135</v>
      </c>
      <c r="C570" s="108" t="s">
        <v>269</v>
      </c>
      <c r="D570" s="108" t="s">
        <v>324</v>
      </c>
      <c r="E570" s="108">
        <v>135</v>
      </c>
      <c r="F570" s="108" t="s">
        <v>324</v>
      </c>
      <c r="G570" s="108" t="s">
        <v>270</v>
      </c>
      <c r="H570" s="108" t="s">
        <v>280</v>
      </c>
      <c r="I570" s="108" t="s">
        <v>300</v>
      </c>
      <c r="J570" s="108" t="s">
        <v>323</v>
      </c>
      <c r="K570" s="108" t="s">
        <v>324</v>
      </c>
      <c r="P570" s="108">
        <v>0</v>
      </c>
      <c r="Q570" s="108"/>
      <c r="R570" s="114"/>
    </row>
    <row r="571" spans="1:18" ht="13" x14ac:dyDescent="0.3">
      <c r="A571" s="108" t="s">
        <v>1253</v>
      </c>
      <c r="B571" s="108">
        <v>129446</v>
      </c>
      <c r="C571" s="108" t="s">
        <v>269</v>
      </c>
      <c r="D571" s="108" t="s">
        <v>1253</v>
      </c>
      <c r="E571" s="108">
        <v>129446</v>
      </c>
      <c r="F571" s="108" t="s">
        <v>1253</v>
      </c>
      <c r="G571" s="108" t="s">
        <v>270</v>
      </c>
      <c r="H571" s="108" t="s">
        <v>290</v>
      </c>
      <c r="I571" s="108" t="s">
        <v>291</v>
      </c>
      <c r="J571" s="108" t="s">
        <v>351</v>
      </c>
      <c r="K571" s="108" t="s">
        <v>849</v>
      </c>
      <c r="L571" s="108" t="s">
        <v>1253</v>
      </c>
      <c r="P571" s="108">
        <v>0</v>
      </c>
      <c r="Q571" s="108"/>
      <c r="R571" s="114"/>
    </row>
    <row r="572" spans="1:18" ht="13" x14ac:dyDescent="0.3">
      <c r="A572" s="108" t="s">
        <v>1254</v>
      </c>
      <c r="B572" s="108">
        <v>130641</v>
      </c>
      <c r="C572" s="108" t="s">
        <v>269</v>
      </c>
      <c r="D572" s="108" t="s">
        <v>1254</v>
      </c>
      <c r="E572" s="108">
        <v>130641</v>
      </c>
      <c r="F572" s="108" t="s">
        <v>1254</v>
      </c>
      <c r="G572" s="108" t="s">
        <v>270</v>
      </c>
      <c r="H572" s="108" t="s">
        <v>290</v>
      </c>
      <c r="I572" s="108" t="s">
        <v>291</v>
      </c>
      <c r="J572" s="108" t="s">
        <v>351</v>
      </c>
      <c r="K572" s="108" t="s">
        <v>849</v>
      </c>
      <c r="L572" s="108" t="s">
        <v>1253</v>
      </c>
      <c r="N572" s="108" t="s">
        <v>1255</v>
      </c>
      <c r="P572" s="108">
        <v>0</v>
      </c>
      <c r="Q572" s="108"/>
      <c r="R572" s="114"/>
    </row>
    <row r="573" spans="1:18" ht="13" x14ac:dyDescent="0.3">
      <c r="A573" s="108" t="s">
        <v>1256</v>
      </c>
      <c r="B573" s="108">
        <v>130643</v>
      </c>
      <c r="C573" s="108" t="s">
        <v>269</v>
      </c>
      <c r="D573" s="108" t="s">
        <v>1256</v>
      </c>
      <c r="E573" s="108">
        <v>130643</v>
      </c>
      <c r="F573" s="108" t="s">
        <v>1256</v>
      </c>
      <c r="G573" s="108" t="s">
        <v>270</v>
      </c>
      <c r="H573" s="108" t="s">
        <v>290</v>
      </c>
      <c r="I573" s="108" t="s">
        <v>291</v>
      </c>
      <c r="J573" s="108" t="s">
        <v>351</v>
      </c>
      <c r="K573" s="108" t="s">
        <v>849</v>
      </c>
      <c r="L573" s="108" t="s">
        <v>1253</v>
      </c>
      <c r="N573" s="108" t="s">
        <v>1257</v>
      </c>
      <c r="P573" s="108">
        <v>0</v>
      </c>
      <c r="Q573" s="108"/>
      <c r="R573" s="114"/>
    </row>
    <row r="574" spans="1:18" ht="13" x14ac:dyDescent="0.3">
      <c r="A574" s="108" t="s">
        <v>1258</v>
      </c>
      <c r="B574" s="108">
        <v>130644</v>
      </c>
      <c r="C574" s="108" t="s">
        <v>269</v>
      </c>
      <c r="D574" s="108" t="s">
        <v>1258</v>
      </c>
      <c r="E574" s="108">
        <v>130644</v>
      </c>
      <c r="F574" s="108" t="s">
        <v>1258</v>
      </c>
      <c r="G574" s="108" t="s">
        <v>270</v>
      </c>
      <c r="H574" s="108" t="s">
        <v>290</v>
      </c>
      <c r="I574" s="108" t="s">
        <v>291</v>
      </c>
      <c r="J574" s="108" t="s">
        <v>351</v>
      </c>
      <c r="K574" s="108" t="s">
        <v>849</v>
      </c>
      <c r="L574" s="108" t="s">
        <v>1253</v>
      </c>
      <c r="N574" s="108" t="s">
        <v>1259</v>
      </c>
      <c r="P574" s="108">
        <v>0</v>
      </c>
      <c r="Q574" s="108"/>
      <c r="R574" s="114"/>
    </row>
    <row r="575" spans="1:18" ht="13" x14ac:dyDescent="0.3">
      <c r="A575" s="108" t="s">
        <v>1260</v>
      </c>
      <c r="B575" s="108">
        <v>129373</v>
      </c>
      <c r="C575" s="108" t="s">
        <v>269</v>
      </c>
      <c r="D575" s="108" t="s">
        <v>1260</v>
      </c>
      <c r="E575" s="108">
        <v>129373</v>
      </c>
      <c r="F575" s="108" t="s">
        <v>1260</v>
      </c>
      <c r="G575" s="108" t="s">
        <v>270</v>
      </c>
      <c r="H575" s="108" t="s">
        <v>290</v>
      </c>
      <c r="I575" s="108" t="s">
        <v>291</v>
      </c>
      <c r="J575" s="108" t="s">
        <v>351</v>
      </c>
      <c r="K575" s="108" t="s">
        <v>368</v>
      </c>
      <c r="L575" s="108" t="s">
        <v>1260</v>
      </c>
      <c r="P575" s="108">
        <v>0</v>
      </c>
      <c r="Q575" s="108"/>
      <c r="R575" s="114"/>
    </row>
    <row r="576" spans="1:18" ht="13" x14ac:dyDescent="0.3">
      <c r="A576" s="108" t="s">
        <v>1261</v>
      </c>
      <c r="B576" s="108">
        <v>130374</v>
      </c>
      <c r="C576" s="108" t="s">
        <v>269</v>
      </c>
      <c r="D576" s="108" t="s">
        <v>1261</v>
      </c>
      <c r="E576" s="108">
        <v>130374</v>
      </c>
      <c r="F576" s="108" t="s">
        <v>1261</v>
      </c>
      <c r="G576" s="108" t="s">
        <v>270</v>
      </c>
      <c r="H576" s="108" t="s">
        <v>290</v>
      </c>
      <c r="I576" s="108" t="s">
        <v>291</v>
      </c>
      <c r="J576" s="108" t="s">
        <v>351</v>
      </c>
      <c r="K576" s="108" t="s">
        <v>368</v>
      </c>
      <c r="L576" s="108" t="s">
        <v>1260</v>
      </c>
      <c r="N576" s="108" t="s">
        <v>1262</v>
      </c>
      <c r="P576" s="108">
        <v>0</v>
      </c>
      <c r="Q576" s="108"/>
      <c r="R576" s="114"/>
    </row>
    <row r="577" spans="1:18" s="110" customFormat="1" ht="13" x14ac:dyDescent="0.3">
      <c r="A577" s="106" t="s">
        <v>3556</v>
      </c>
      <c r="B577" s="106"/>
      <c r="C577" s="106" t="s">
        <v>459</v>
      </c>
      <c r="D577" s="106" t="s">
        <v>1261</v>
      </c>
      <c r="E577" s="106">
        <v>130374</v>
      </c>
      <c r="F577" s="106" t="s">
        <v>1261</v>
      </c>
      <c r="G577" s="106" t="s">
        <v>270</v>
      </c>
      <c r="H577" s="106" t="s">
        <v>290</v>
      </c>
      <c r="I577" s="106" t="s">
        <v>291</v>
      </c>
      <c r="J577" s="106" t="s">
        <v>351</v>
      </c>
      <c r="K577" s="106" t="s">
        <v>368</v>
      </c>
      <c r="L577" s="106" t="s">
        <v>1260</v>
      </c>
      <c r="N577" s="106" t="s">
        <v>1262</v>
      </c>
      <c r="P577" s="106">
        <v>0</v>
      </c>
      <c r="Q577" s="106"/>
      <c r="R577" s="111"/>
    </row>
    <row r="578" spans="1:18" ht="13" x14ac:dyDescent="0.3">
      <c r="A578" s="108" t="s">
        <v>1263</v>
      </c>
      <c r="B578" s="108">
        <v>130375</v>
      </c>
      <c r="C578" s="108" t="s">
        <v>269</v>
      </c>
      <c r="D578" s="108" t="s">
        <v>1263</v>
      </c>
      <c r="E578" s="108">
        <v>130375</v>
      </c>
      <c r="F578" s="108" t="s">
        <v>1263</v>
      </c>
      <c r="G578" s="108" t="s">
        <v>270</v>
      </c>
      <c r="H578" s="108" t="s">
        <v>290</v>
      </c>
      <c r="I578" s="108" t="s">
        <v>291</v>
      </c>
      <c r="J578" s="108" t="s">
        <v>351</v>
      </c>
      <c r="K578" s="108" t="s">
        <v>368</v>
      </c>
      <c r="L578" s="108" t="s">
        <v>1260</v>
      </c>
      <c r="N578" s="108" t="s">
        <v>1264</v>
      </c>
      <c r="P578" s="108">
        <v>0</v>
      </c>
      <c r="Q578" s="108"/>
      <c r="R578" s="114"/>
    </row>
    <row r="579" spans="1:18" ht="13" x14ac:dyDescent="0.3">
      <c r="A579" s="108" t="s">
        <v>1267</v>
      </c>
      <c r="B579" s="108">
        <v>130745</v>
      </c>
      <c r="C579" s="108" t="s">
        <v>269</v>
      </c>
      <c r="D579" s="108" t="s">
        <v>1267</v>
      </c>
      <c r="E579" s="108">
        <v>130745</v>
      </c>
      <c r="F579" s="108" t="s">
        <v>1267</v>
      </c>
      <c r="G579" s="108" t="s">
        <v>270</v>
      </c>
      <c r="H579" s="108" t="s">
        <v>290</v>
      </c>
      <c r="I579" s="108" t="s">
        <v>291</v>
      </c>
      <c r="J579" s="108" t="s">
        <v>351</v>
      </c>
      <c r="K579" s="108" t="s">
        <v>498</v>
      </c>
      <c r="L579" s="108" t="s">
        <v>1268</v>
      </c>
      <c r="N579" s="108" t="s">
        <v>1269</v>
      </c>
      <c r="P579" s="108">
        <v>0</v>
      </c>
      <c r="Q579" s="108"/>
      <c r="R579" s="114"/>
    </row>
    <row r="580" spans="1:18" s="110" customFormat="1" ht="13" x14ac:dyDescent="0.3">
      <c r="A580" s="110" t="s">
        <v>3433</v>
      </c>
      <c r="B580" s="110">
        <v>1128</v>
      </c>
      <c r="C580" s="110" t="s">
        <v>269</v>
      </c>
      <c r="D580" s="110" t="s">
        <v>3433</v>
      </c>
      <c r="E580" s="110">
        <v>1128</v>
      </c>
      <c r="F580" s="110" t="s">
        <v>3433</v>
      </c>
      <c r="G580" s="106" t="s">
        <v>270</v>
      </c>
      <c r="H580" s="106" t="s">
        <v>271</v>
      </c>
      <c r="I580" s="106" t="s">
        <v>272</v>
      </c>
      <c r="J580" s="106" t="s">
        <v>3433</v>
      </c>
      <c r="K580" s="106"/>
      <c r="L580" s="106"/>
      <c r="N580" s="106"/>
      <c r="P580" s="106">
        <v>0</v>
      </c>
      <c r="Q580" s="106"/>
      <c r="R580" s="111"/>
    </row>
    <row r="581" spans="1:18" ht="13" x14ac:dyDescent="0.3">
      <c r="A581" s="108" t="s">
        <v>1271</v>
      </c>
      <c r="B581" s="108">
        <v>117561</v>
      </c>
      <c r="C581" s="108" t="s">
        <v>269</v>
      </c>
      <c r="D581" s="108" t="s">
        <v>1271</v>
      </c>
      <c r="E581" s="108">
        <v>117561</v>
      </c>
      <c r="F581" s="108" t="s">
        <v>1271</v>
      </c>
      <c r="G581" s="108" t="s">
        <v>270</v>
      </c>
      <c r="H581" s="108" t="s">
        <v>339</v>
      </c>
      <c r="I581" s="108" t="s">
        <v>494</v>
      </c>
      <c r="J581" s="108" t="s">
        <v>493</v>
      </c>
      <c r="K581" s="108" t="s">
        <v>951</v>
      </c>
      <c r="L581" s="108" t="s">
        <v>1272</v>
      </c>
      <c r="N581" s="108" t="s">
        <v>1273</v>
      </c>
      <c r="P581" s="108">
        <v>0</v>
      </c>
      <c r="Q581" s="108"/>
      <c r="R581" s="114"/>
    </row>
    <row r="582" spans="1:18" ht="13" x14ac:dyDescent="0.3">
      <c r="A582" s="108" t="s">
        <v>1274</v>
      </c>
      <c r="B582" s="108">
        <v>131489</v>
      </c>
      <c r="C582" s="108" t="s">
        <v>269</v>
      </c>
      <c r="D582" s="108" t="s">
        <v>1274</v>
      </c>
      <c r="E582" s="108">
        <v>131489</v>
      </c>
      <c r="F582" s="108" t="s">
        <v>1274</v>
      </c>
      <c r="G582" s="108" t="s">
        <v>270</v>
      </c>
      <c r="H582" s="108" t="s">
        <v>290</v>
      </c>
      <c r="I582" s="108" t="s">
        <v>291</v>
      </c>
      <c r="J582" s="108" t="s">
        <v>386</v>
      </c>
      <c r="K582" s="108" t="s">
        <v>387</v>
      </c>
      <c r="L582" s="108" t="s">
        <v>1275</v>
      </c>
      <c r="N582" s="108" t="s">
        <v>1276</v>
      </c>
      <c r="P582" s="108">
        <v>0</v>
      </c>
      <c r="Q582" s="108"/>
      <c r="R582" s="114"/>
    </row>
    <row r="583" spans="1:18" ht="13" x14ac:dyDescent="0.3">
      <c r="A583" s="108" t="s">
        <v>1277</v>
      </c>
      <c r="B583" s="108">
        <v>131490</v>
      </c>
      <c r="C583" s="108" t="s">
        <v>269</v>
      </c>
      <c r="D583" s="108" t="s">
        <v>1277</v>
      </c>
      <c r="E583" s="108">
        <v>131490</v>
      </c>
      <c r="F583" s="108" t="s">
        <v>1277</v>
      </c>
      <c r="G583" s="108" t="s">
        <v>270</v>
      </c>
      <c r="H583" s="108" t="s">
        <v>290</v>
      </c>
      <c r="I583" s="108" t="s">
        <v>291</v>
      </c>
      <c r="J583" s="108" t="s">
        <v>386</v>
      </c>
      <c r="K583" s="108" t="s">
        <v>387</v>
      </c>
      <c r="L583" s="108" t="s">
        <v>1275</v>
      </c>
      <c r="N583" s="108" t="s">
        <v>1278</v>
      </c>
      <c r="P583" s="108">
        <v>0</v>
      </c>
      <c r="Q583" s="108"/>
      <c r="R583" s="114"/>
    </row>
    <row r="584" spans="1:18" ht="13" x14ac:dyDescent="0.3">
      <c r="A584" s="108" t="s">
        <v>1279</v>
      </c>
      <c r="B584" s="108">
        <v>118852</v>
      </c>
      <c r="C584" s="108" t="s">
        <v>269</v>
      </c>
      <c r="D584" s="108" t="s">
        <v>1279</v>
      </c>
      <c r="E584" s="108">
        <v>118852</v>
      </c>
      <c r="F584" s="108" t="s">
        <v>1279</v>
      </c>
      <c r="G584" s="108" t="s">
        <v>270</v>
      </c>
      <c r="H584" s="108" t="s">
        <v>271</v>
      </c>
      <c r="I584" s="108" t="s">
        <v>272</v>
      </c>
      <c r="J584" s="108" t="s">
        <v>606</v>
      </c>
      <c r="K584" s="108" t="s">
        <v>899</v>
      </c>
      <c r="L584" s="108" t="s">
        <v>1280</v>
      </c>
      <c r="N584" s="108" t="s">
        <v>1139</v>
      </c>
      <c r="P584" s="108">
        <v>0</v>
      </c>
      <c r="Q584" s="108"/>
      <c r="R584" s="114"/>
    </row>
    <row r="585" spans="1:18" ht="13" x14ac:dyDescent="0.3">
      <c r="A585" s="108" t="s">
        <v>1281</v>
      </c>
      <c r="B585" s="108">
        <v>148637</v>
      </c>
      <c r="C585" s="108" t="s">
        <v>269</v>
      </c>
      <c r="D585" s="108" t="s">
        <v>1281</v>
      </c>
      <c r="E585" s="108">
        <v>148637</v>
      </c>
      <c r="F585" s="108" t="s">
        <v>1281</v>
      </c>
      <c r="G585" s="108" t="s">
        <v>270</v>
      </c>
      <c r="H585" s="108" t="s">
        <v>271</v>
      </c>
      <c r="I585" s="108" t="s">
        <v>272</v>
      </c>
      <c r="J585" s="108" t="s">
        <v>606</v>
      </c>
      <c r="K585" s="108" t="s">
        <v>899</v>
      </c>
      <c r="L585" s="108" t="s">
        <v>1280</v>
      </c>
      <c r="N585" s="108" t="s">
        <v>1282</v>
      </c>
      <c r="P585" s="108">
        <v>0</v>
      </c>
      <c r="Q585" s="108"/>
      <c r="R585" s="114"/>
    </row>
    <row r="586" spans="1:18" ht="13" x14ac:dyDescent="0.3">
      <c r="A586" s="108" t="s">
        <v>1283</v>
      </c>
      <c r="B586" s="108">
        <v>107318</v>
      </c>
      <c r="C586" s="108" t="s">
        <v>269</v>
      </c>
      <c r="D586" s="108" t="s">
        <v>1283</v>
      </c>
      <c r="E586" s="108">
        <v>107318</v>
      </c>
      <c r="F586" s="108" t="s">
        <v>1283</v>
      </c>
      <c r="G586" s="108" t="s">
        <v>270</v>
      </c>
      <c r="H586" s="108" t="s">
        <v>271</v>
      </c>
      <c r="I586" s="108" t="s">
        <v>272</v>
      </c>
      <c r="J586" s="108" t="s">
        <v>463</v>
      </c>
      <c r="K586" s="108" t="s">
        <v>1284</v>
      </c>
      <c r="L586" s="108" t="s">
        <v>1285</v>
      </c>
      <c r="N586" s="108" t="s">
        <v>1286</v>
      </c>
      <c r="P586" s="108">
        <v>0</v>
      </c>
      <c r="Q586" s="108"/>
      <c r="R586" s="114"/>
    </row>
    <row r="587" spans="1:18" ht="13" x14ac:dyDescent="0.3">
      <c r="A587" s="108" t="s">
        <v>1287</v>
      </c>
      <c r="B587" s="108">
        <v>138239</v>
      </c>
      <c r="C587" s="108" t="s">
        <v>269</v>
      </c>
      <c r="D587" s="108" t="s">
        <v>1287</v>
      </c>
      <c r="E587" s="108">
        <v>138239</v>
      </c>
      <c r="F587" s="108" t="s">
        <v>1287</v>
      </c>
      <c r="G587" s="108" t="s">
        <v>270</v>
      </c>
      <c r="H587" s="108" t="s">
        <v>280</v>
      </c>
      <c r="I587" s="108" t="s">
        <v>300</v>
      </c>
      <c r="J587" s="108" t="s">
        <v>323</v>
      </c>
      <c r="K587" s="108" t="s">
        <v>1288</v>
      </c>
      <c r="L587" s="108" t="s">
        <v>1287</v>
      </c>
      <c r="P587" s="108">
        <v>0</v>
      </c>
      <c r="Q587" s="108"/>
      <c r="R587" s="114"/>
    </row>
    <row r="588" spans="1:18" ht="13" x14ac:dyDescent="0.3">
      <c r="A588" s="108" t="s">
        <v>1289</v>
      </c>
      <c r="B588" s="108">
        <v>140528</v>
      </c>
      <c r="C588" s="108" t="s">
        <v>269</v>
      </c>
      <c r="D588" s="108" t="s">
        <v>1289</v>
      </c>
      <c r="E588" s="108">
        <v>140528</v>
      </c>
      <c r="F588" s="108" t="s">
        <v>1289</v>
      </c>
      <c r="G588" s="108" t="s">
        <v>270</v>
      </c>
      <c r="H588" s="108" t="s">
        <v>280</v>
      </c>
      <c r="I588" s="108" t="s">
        <v>300</v>
      </c>
      <c r="J588" s="108" t="s">
        <v>323</v>
      </c>
      <c r="K588" s="108" t="s">
        <v>1288</v>
      </c>
      <c r="L588" s="108" t="s">
        <v>1287</v>
      </c>
      <c r="N588" s="108" t="s">
        <v>1290</v>
      </c>
      <c r="P588" s="108">
        <v>0</v>
      </c>
      <c r="Q588" s="108"/>
      <c r="R588" s="114"/>
    </row>
    <row r="589" spans="1:18" ht="13" x14ac:dyDescent="0.3">
      <c r="A589" s="108" t="s">
        <v>1294</v>
      </c>
      <c r="B589" s="108">
        <v>140533</v>
      </c>
      <c r="C589" s="108" t="s">
        <v>269</v>
      </c>
      <c r="D589" s="108" t="s">
        <v>1294</v>
      </c>
      <c r="E589" s="108">
        <v>140533</v>
      </c>
      <c r="F589" s="108" t="s">
        <v>1294</v>
      </c>
      <c r="G589" s="108" t="s">
        <v>270</v>
      </c>
      <c r="H589" s="108" t="s">
        <v>280</v>
      </c>
      <c r="I589" s="108" t="s">
        <v>300</v>
      </c>
      <c r="J589" s="108" t="s">
        <v>323</v>
      </c>
      <c r="K589" s="108" t="s">
        <v>1288</v>
      </c>
      <c r="L589" s="108" t="s">
        <v>1287</v>
      </c>
      <c r="N589" s="108" t="s">
        <v>615</v>
      </c>
      <c r="P589" s="108">
        <v>0</v>
      </c>
      <c r="Q589" s="108"/>
      <c r="R589" s="114"/>
    </row>
    <row r="590" spans="1:18" ht="13" x14ac:dyDescent="0.3">
      <c r="A590" s="108" t="s">
        <v>169</v>
      </c>
      <c r="B590" s="108">
        <v>151894</v>
      </c>
      <c r="C590" s="108" t="s">
        <v>269</v>
      </c>
      <c r="D590" s="108" t="s">
        <v>169</v>
      </c>
      <c r="E590" s="108">
        <v>151894</v>
      </c>
      <c r="F590" s="108" t="s">
        <v>169</v>
      </c>
      <c r="G590" s="108" t="s">
        <v>270</v>
      </c>
      <c r="H590" s="108" t="s">
        <v>280</v>
      </c>
      <c r="I590" s="108" t="s">
        <v>300</v>
      </c>
      <c r="J590" s="108" t="s">
        <v>323</v>
      </c>
      <c r="K590" s="108" t="s">
        <v>1288</v>
      </c>
      <c r="L590" s="108" t="s">
        <v>1287</v>
      </c>
      <c r="N590" s="108" t="s">
        <v>285</v>
      </c>
      <c r="P590" s="108">
        <v>1</v>
      </c>
      <c r="Q590" s="108"/>
      <c r="R590" s="114" t="s">
        <v>169</v>
      </c>
    </row>
    <row r="591" spans="1:18" ht="13" x14ac:dyDescent="0.3">
      <c r="A591" s="108" t="s">
        <v>1295</v>
      </c>
      <c r="B591" s="108">
        <v>140539</v>
      </c>
      <c r="C591" s="108" t="s">
        <v>269</v>
      </c>
      <c r="D591" s="108" t="s">
        <v>1295</v>
      </c>
      <c r="E591" s="108">
        <v>151894</v>
      </c>
      <c r="F591" s="108" t="s">
        <v>169</v>
      </c>
      <c r="G591" s="108" t="s">
        <v>270</v>
      </c>
      <c r="H591" s="108" t="s">
        <v>280</v>
      </c>
      <c r="I591" s="108" t="s">
        <v>300</v>
      </c>
      <c r="J591" s="108" t="s">
        <v>323</v>
      </c>
      <c r="K591" s="108" t="s">
        <v>1288</v>
      </c>
      <c r="L591" s="108" t="s">
        <v>1287</v>
      </c>
      <c r="N591" s="108" t="s">
        <v>710</v>
      </c>
      <c r="P591" s="108">
        <v>1</v>
      </c>
      <c r="Q591" s="108"/>
      <c r="R591" s="114" t="s">
        <v>169</v>
      </c>
    </row>
    <row r="592" spans="1:18" ht="13" x14ac:dyDescent="0.3">
      <c r="A592" s="108" t="s">
        <v>1297</v>
      </c>
      <c r="B592" s="108">
        <v>152233</v>
      </c>
      <c r="C592" s="108" t="s">
        <v>269</v>
      </c>
      <c r="D592" s="108" t="s">
        <v>1297</v>
      </c>
      <c r="E592" s="108">
        <v>152233</v>
      </c>
      <c r="F592" s="108" t="s">
        <v>1297</v>
      </c>
      <c r="G592" s="108" t="s">
        <v>270</v>
      </c>
      <c r="H592" s="108" t="s">
        <v>290</v>
      </c>
      <c r="I592" s="108" t="s">
        <v>291</v>
      </c>
      <c r="J592" s="108" t="s">
        <v>351</v>
      </c>
      <c r="K592" s="108" t="s">
        <v>652</v>
      </c>
      <c r="P592" s="108">
        <v>0</v>
      </c>
      <c r="Q592" s="108"/>
      <c r="R592" s="114"/>
    </row>
    <row r="593" spans="1:18" ht="13" x14ac:dyDescent="0.3">
      <c r="A593" s="108" t="s">
        <v>1298</v>
      </c>
      <c r="B593" s="108">
        <v>129653</v>
      </c>
      <c r="C593" s="108" t="s">
        <v>269</v>
      </c>
      <c r="D593" s="108" t="s">
        <v>1298</v>
      </c>
      <c r="E593" s="108">
        <v>129653</v>
      </c>
      <c r="F593" s="108" t="s">
        <v>1298</v>
      </c>
      <c r="G593" s="108" t="s">
        <v>270</v>
      </c>
      <c r="H593" s="108" t="s">
        <v>290</v>
      </c>
      <c r="I593" s="108" t="s">
        <v>291</v>
      </c>
      <c r="J593" s="108" t="s">
        <v>351</v>
      </c>
      <c r="K593" s="108" t="s">
        <v>652</v>
      </c>
      <c r="L593" s="108" t="s">
        <v>1298</v>
      </c>
      <c r="P593" s="108">
        <v>0</v>
      </c>
      <c r="Q593" s="108"/>
      <c r="R593" s="114"/>
    </row>
    <row r="594" spans="1:18" ht="13" x14ac:dyDescent="0.3">
      <c r="A594" s="108" t="s">
        <v>1299</v>
      </c>
      <c r="B594" s="108">
        <v>131290</v>
      </c>
      <c r="C594" s="108" t="s">
        <v>269</v>
      </c>
      <c r="D594" s="108" t="s">
        <v>1299</v>
      </c>
      <c r="E594" s="108">
        <v>131290</v>
      </c>
      <c r="F594" s="108" t="s">
        <v>1299</v>
      </c>
      <c r="G594" s="108" t="s">
        <v>270</v>
      </c>
      <c r="H594" s="108" t="s">
        <v>290</v>
      </c>
      <c r="I594" s="108" t="s">
        <v>291</v>
      </c>
      <c r="J594" s="108" t="s">
        <v>351</v>
      </c>
      <c r="K594" s="108" t="s">
        <v>652</v>
      </c>
      <c r="L594" s="108" t="s">
        <v>1298</v>
      </c>
      <c r="N594" s="108" t="s">
        <v>1300</v>
      </c>
      <c r="P594" s="108">
        <v>0</v>
      </c>
      <c r="Q594" s="108"/>
      <c r="R594" s="114"/>
    </row>
    <row r="595" spans="1:18" s="110" customFormat="1" ht="13" x14ac:dyDescent="0.3">
      <c r="A595" s="110" t="s">
        <v>3761</v>
      </c>
      <c r="B595" s="110">
        <v>131292</v>
      </c>
      <c r="C595" s="106" t="s">
        <v>269</v>
      </c>
      <c r="D595" s="110" t="s">
        <v>3761</v>
      </c>
      <c r="E595" s="110">
        <v>131292</v>
      </c>
      <c r="F595" s="110" t="s">
        <v>3761</v>
      </c>
      <c r="G595" s="106" t="s">
        <v>270</v>
      </c>
      <c r="H595" s="106" t="s">
        <v>290</v>
      </c>
      <c r="I595" s="106" t="s">
        <v>291</v>
      </c>
      <c r="J595" s="106" t="s">
        <v>351</v>
      </c>
      <c r="K595" s="106" t="s">
        <v>652</v>
      </c>
      <c r="L595" s="106" t="s">
        <v>1298</v>
      </c>
      <c r="N595" s="106" t="s">
        <v>3762</v>
      </c>
      <c r="P595" s="106">
        <v>0</v>
      </c>
      <c r="Q595" s="106"/>
      <c r="R595" s="111"/>
    </row>
    <row r="596" spans="1:18" ht="13" x14ac:dyDescent="0.3">
      <c r="A596" s="108" t="s">
        <v>2876</v>
      </c>
      <c r="B596" s="108">
        <v>130487</v>
      </c>
      <c r="C596" s="108" t="s">
        <v>269</v>
      </c>
      <c r="D596" s="108" t="s">
        <v>2876</v>
      </c>
      <c r="E596" s="108">
        <v>339492</v>
      </c>
      <c r="F596" s="108" t="s">
        <v>2877</v>
      </c>
      <c r="G596" s="108" t="s">
        <v>270</v>
      </c>
      <c r="H596" s="108" t="s">
        <v>290</v>
      </c>
      <c r="I596" s="108" t="s">
        <v>291</v>
      </c>
      <c r="K596" s="108" t="s">
        <v>2142</v>
      </c>
      <c r="L596" s="108" t="s">
        <v>2878</v>
      </c>
      <c r="N596" s="108" t="s">
        <v>2879</v>
      </c>
      <c r="P596" s="108">
        <v>0</v>
      </c>
      <c r="Q596" s="108"/>
      <c r="R596" s="114"/>
    </row>
    <row r="597" spans="1:18" ht="13" x14ac:dyDescent="0.3">
      <c r="A597" s="108" t="s">
        <v>1301</v>
      </c>
      <c r="B597" s="108">
        <v>129654</v>
      </c>
      <c r="C597" s="108" t="s">
        <v>269</v>
      </c>
      <c r="D597" s="108" t="s">
        <v>1301</v>
      </c>
      <c r="E597" s="108">
        <v>129654</v>
      </c>
      <c r="F597" s="108" t="s">
        <v>1301</v>
      </c>
      <c r="G597" s="108" t="s">
        <v>270</v>
      </c>
      <c r="H597" s="108" t="s">
        <v>290</v>
      </c>
      <c r="I597" s="108" t="s">
        <v>291</v>
      </c>
      <c r="J597" s="108" t="s">
        <v>351</v>
      </c>
      <c r="K597" s="108" t="s">
        <v>652</v>
      </c>
      <c r="L597" s="108" t="s">
        <v>1301</v>
      </c>
      <c r="P597" s="108">
        <v>0</v>
      </c>
      <c r="Q597" s="108"/>
      <c r="R597" s="114"/>
    </row>
    <row r="598" spans="1:18" ht="13" x14ac:dyDescent="0.3">
      <c r="A598" s="108" t="s">
        <v>1302</v>
      </c>
      <c r="B598" s="108">
        <v>131304</v>
      </c>
      <c r="C598" s="108" t="s">
        <v>269</v>
      </c>
      <c r="D598" s="108" t="s">
        <v>1302</v>
      </c>
      <c r="E598" s="108">
        <v>327985</v>
      </c>
      <c r="F598" s="108" t="s">
        <v>1303</v>
      </c>
      <c r="G598" s="108" t="s">
        <v>270</v>
      </c>
      <c r="H598" s="108" t="s">
        <v>290</v>
      </c>
      <c r="I598" s="108" t="s">
        <v>291</v>
      </c>
      <c r="J598" s="108" t="s">
        <v>351</v>
      </c>
      <c r="K598" s="108" t="s">
        <v>652</v>
      </c>
      <c r="L598" s="108" t="s">
        <v>1301</v>
      </c>
      <c r="M598" s="108" t="s">
        <v>1301</v>
      </c>
      <c r="N598" s="108" t="s">
        <v>1304</v>
      </c>
      <c r="P598" s="108">
        <v>0</v>
      </c>
      <c r="Q598" s="108"/>
      <c r="R598" s="114"/>
    </row>
    <row r="599" spans="1:18" ht="13" x14ac:dyDescent="0.3">
      <c r="A599" s="108" t="s">
        <v>1305</v>
      </c>
      <c r="B599" s="108">
        <v>131307</v>
      </c>
      <c r="C599" s="108" t="s">
        <v>269</v>
      </c>
      <c r="D599" s="108" t="s">
        <v>1305</v>
      </c>
      <c r="E599" s="108">
        <v>333456</v>
      </c>
      <c r="F599" s="108" t="s">
        <v>1306</v>
      </c>
      <c r="G599" s="108" t="s">
        <v>270</v>
      </c>
      <c r="H599" s="108" t="s">
        <v>290</v>
      </c>
      <c r="I599" s="108" t="s">
        <v>291</v>
      </c>
      <c r="J599" s="108" t="s">
        <v>351</v>
      </c>
      <c r="K599" s="108" t="s">
        <v>652</v>
      </c>
      <c r="L599" s="108" t="s">
        <v>1301</v>
      </c>
      <c r="M599" s="108" t="s">
        <v>1301</v>
      </c>
      <c r="N599" s="108" t="s">
        <v>1307</v>
      </c>
      <c r="P599" s="108">
        <v>0</v>
      </c>
      <c r="Q599" s="108"/>
      <c r="R599" s="114"/>
    </row>
    <row r="600" spans="1:18" ht="13" x14ac:dyDescent="0.3">
      <c r="A600" s="108" t="s">
        <v>2240</v>
      </c>
      <c r="B600" s="108">
        <v>238310</v>
      </c>
      <c r="C600" s="108" t="s">
        <v>269</v>
      </c>
      <c r="D600" s="108" t="s">
        <v>2240</v>
      </c>
      <c r="E600" s="108">
        <v>757970</v>
      </c>
      <c r="F600" s="108" t="s">
        <v>2241</v>
      </c>
      <c r="G600" s="108" t="s">
        <v>270</v>
      </c>
      <c r="H600" s="108" t="s">
        <v>290</v>
      </c>
      <c r="I600" s="108" t="s">
        <v>291</v>
      </c>
      <c r="J600" s="108" t="s">
        <v>351</v>
      </c>
      <c r="K600" s="108" t="s">
        <v>652</v>
      </c>
      <c r="L600" s="108" t="s">
        <v>1301</v>
      </c>
      <c r="N600" s="108" t="s">
        <v>2242</v>
      </c>
      <c r="P600" s="108">
        <v>0</v>
      </c>
      <c r="Q600" s="108"/>
      <c r="R600" s="114"/>
    </row>
    <row r="601" spans="1:18" ht="13" x14ac:dyDescent="0.3">
      <c r="A601" s="108" t="s">
        <v>1303</v>
      </c>
      <c r="B601" s="108">
        <v>327985</v>
      </c>
      <c r="C601" s="108" t="s">
        <v>269</v>
      </c>
      <c r="D601" s="108" t="s">
        <v>1303</v>
      </c>
      <c r="E601" s="108">
        <v>327985</v>
      </c>
      <c r="F601" s="108" t="s">
        <v>1303</v>
      </c>
      <c r="G601" s="108" t="s">
        <v>270</v>
      </c>
      <c r="H601" s="108" t="s">
        <v>290</v>
      </c>
      <c r="I601" s="108" t="s">
        <v>291</v>
      </c>
      <c r="J601" s="108" t="s">
        <v>351</v>
      </c>
      <c r="K601" s="108" t="s">
        <v>652</v>
      </c>
      <c r="L601" s="108" t="s">
        <v>1301</v>
      </c>
      <c r="N601" s="108" t="s">
        <v>1304</v>
      </c>
      <c r="P601" s="108">
        <v>0</v>
      </c>
      <c r="Q601" s="108"/>
      <c r="R601" s="114"/>
    </row>
    <row r="602" spans="1:18" ht="13" x14ac:dyDescent="0.3">
      <c r="A602" s="108" t="s">
        <v>1306</v>
      </c>
      <c r="B602" s="108">
        <v>333456</v>
      </c>
      <c r="C602" s="108" t="s">
        <v>269</v>
      </c>
      <c r="D602" s="108" t="s">
        <v>1306</v>
      </c>
      <c r="E602" s="108">
        <v>333456</v>
      </c>
      <c r="F602" s="108" t="s">
        <v>1306</v>
      </c>
      <c r="G602" s="108" t="s">
        <v>270</v>
      </c>
      <c r="H602" s="108" t="s">
        <v>290</v>
      </c>
      <c r="I602" s="108" t="s">
        <v>291</v>
      </c>
      <c r="J602" s="108" t="s">
        <v>351</v>
      </c>
      <c r="K602" s="108" t="s">
        <v>652</v>
      </c>
      <c r="L602" s="108" t="s">
        <v>1301</v>
      </c>
      <c r="N602" s="108" t="s">
        <v>1307</v>
      </c>
      <c r="P602" s="108">
        <v>0</v>
      </c>
      <c r="Q602" s="108"/>
      <c r="R602" s="114"/>
    </row>
    <row r="603" spans="1:18" s="110" customFormat="1" ht="13" x14ac:dyDescent="0.3">
      <c r="A603" s="106" t="s">
        <v>3557</v>
      </c>
      <c r="B603" s="106">
        <v>152228</v>
      </c>
      <c r="C603" s="106" t="s">
        <v>269</v>
      </c>
      <c r="D603" s="106" t="s">
        <v>3557</v>
      </c>
      <c r="E603" s="106">
        <v>152228</v>
      </c>
      <c r="F603" s="106" t="s">
        <v>3557</v>
      </c>
      <c r="G603" s="106" t="s">
        <v>270</v>
      </c>
      <c r="H603" s="106" t="s">
        <v>290</v>
      </c>
      <c r="I603" s="106" t="s">
        <v>291</v>
      </c>
      <c r="J603" s="106" t="s">
        <v>351</v>
      </c>
      <c r="K603" s="106" t="s">
        <v>652</v>
      </c>
      <c r="L603" s="106"/>
      <c r="N603" s="106"/>
      <c r="P603" s="106">
        <v>0</v>
      </c>
      <c r="Q603" s="106"/>
      <c r="R603" s="111"/>
    </row>
    <row r="604" spans="1:18" ht="13" x14ac:dyDescent="0.3">
      <c r="A604" s="108" t="s">
        <v>1308</v>
      </c>
      <c r="B604" s="108">
        <v>154918</v>
      </c>
      <c r="C604" s="108" t="s">
        <v>269</v>
      </c>
      <c r="D604" s="108" t="s">
        <v>1308</v>
      </c>
      <c r="E604" s="108">
        <v>154918</v>
      </c>
      <c r="F604" s="108" t="s">
        <v>1308</v>
      </c>
      <c r="G604" s="108" t="s">
        <v>270</v>
      </c>
      <c r="H604" s="108" t="s">
        <v>290</v>
      </c>
      <c r="I604" s="108" t="s">
        <v>291</v>
      </c>
      <c r="J604" s="108" t="s">
        <v>880</v>
      </c>
      <c r="K604" s="108" t="s">
        <v>1308</v>
      </c>
      <c r="P604" s="108">
        <v>0</v>
      </c>
      <c r="Q604" s="108"/>
      <c r="R604" s="114"/>
    </row>
    <row r="605" spans="1:18" ht="13" x14ac:dyDescent="0.3">
      <c r="A605" s="108" t="s">
        <v>144</v>
      </c>
      <c r="B605" s="108">
        <v>146907</v>
      </c>
      <c r="C605" s="108" t="s">
        <v>269</v>
      </c>
      <c r="D605" s="108" t="s">
        <v>144</v>
      </c>
      <c r="E605" s="108">
        <v>146907</v>
      </c>
      <c r="F605" s="108" t="s">
        <v>144</v>
      </c>
      <c r="G605" s="108" t="s">
        <v>270</v>
      </c>
      <c r="H605" s="108" t="s">
        <v>280</v>
      </c>
      <c r="I605" s="108" t="s">
        <v>281</v>
      </c>
      <c r="J605" s="108" t="s">
        <v>282</v>
      </c>
      <c r="K605" s="108" t="s">
        <v>468</v>
      </c>
      <c r="L605" s="108" t="s">
        <v>1311</v>
      </c>
      <c r="N605" s="108" t="s">
        <v>1310</v>
      </c>
      <c r="P605" s="108">
        <v>1</v>
      </c>
      <c r="Q605" s="108"/>
      <c r="R605" s="114" t="s">
        <v>144</v>
      </c>
    </row>
    <row r="606" spans="1:18" ht="13" x14ac:dyDescent="0.3">
      <c r="A606" s="108" t="s">
        <v>1313</v>
      </c>
      <c r="B606" s="108">
        <v>191</v>
      </c>
      <c r="C606" s="108" t="s">
        <v>269</v>
      </c>
      <c r="D606" s="108" t="s">
        <v>1313</v>
      </c>
      <c r="E606" s="108">
        <v>191</v>
      </c>
      <c r="F606" s="108" t="s">
        <v>1313</v>
      </c>
      <c r="G606" s="108" t="s">
        <v>270</v>
      </c>
      <c r="H606" s="108" t="s">
        <v>280</v>
      </c>
      <c r="I606" s="108" t="s">
        <v>300</v>
      </c>
      <c r="J606" s="108" t="s">
        <v>301</v>
      </c>
      <c r="K606" s="108" t="s">
        <v>1313</v>
      </c>
      <c r="P606" s="108">
        <v>0</v>
      </c>
      <c r="Q606" s="108"/>
      <c r="R606" s="114"/>
    </row>
    <row r="607" spans="1:18" s="110" customFormat="1" ht="13" x14ac:dyDescent="0.3">
      <c r="A607" s="106" t="s">
        <v>3434</v>
      </c>
      <c r="B607" s="110">
        <v>111652</v>
      </c>
      <c r="C607" s="110" t="s">
        <v>269</v>
      </c>
      <c r="D607" s="110" t="s">
        <v>3434</v>
      </c>
      <c r="E607" s="110">
        <v>111652</v>
      </c>
      <c r="F607" s="110" t="s">
        <v>3434</v>
      </c>
      <c r="G607" s="106" t="s">
        <v>270</v>
      </c>
      <c r="H607" s="106" t="s">
        <v>361</v>
      </c>
      <c r="I607" s="106" t="s">
        <v>362</v>
      </c>
      <c r="J607" s="106" t="s">
        <v>363</v>
      </c>
      <c r="K607" s="106" t="s">
        <v>3435</v>
      </c>
      <c r="L607" s="110" t="s">
        <v>3436</v>
      </c>
      <c r="N607" s="110" t="s">
        <v>3437</v>
      </c>
      <c r="P607" s="106">
        <v>0</v>
      </c>
      <c r="Q607" s="106"/>
      <c r="R607" s="111"/>
    </row>
    <row r="608" spans="1:18" s="110" customFormat="1" ht="13" x14ac:dyDescent="0.3">
      <c r="A608" s="106" t="s">
        <v>3763</v>
      </c>
      <c r="B608" s="110">
        <v>111418</v>
      </c>
      <c r="C608" s="110" t="s">
        <v>269</v>
      </c>
      <c r="D608" s="106" t="s">
        <v>3763</v>
      </c>
      <c r="E608" s="110">
        <v>111418</v>
      </c>
      <c r="F608" s="106" t="s">
        <v>3763</v>
      </c>
      <c r="G608" s="106" t="s">
        <v>270</v>
      </c>
      <c r="H608" s="106" t="s">
        <v>361</v>
      </c>
      <c r="I608" s="106" t="s">
        <v>362</v>
      </c>
      <c r="J608" s="106" t="s">
        <v>1128</v>
      </c>
      <c r="K608" s="106" t="s">
        <v>3764</v>
      </c>
      <c r="L608" s="110" t="s">
        <v>3765</v>
      </c>
      <c r="N608" s="110" t="s">
        <v>3766</v>
      </c>
      <c r="P608" s="106">
        <v>0</v>
      </c>
      <c r="Q608" s="106"/>
      <c r="R608" s="111"/>
    </row>
    <row r="609" spans="1:18" s="110" customFormat="1" ht="13" x14ac:dyDescent="0.3">
      <c r="A609" s="106" t="s">
        <v>3438</v>
      </c>
      <c r="B609" s="110">
        <v>16352</v>
      </c>
      <c r="C609" s="110" t="s">
        <v>269</v>
      </c>
      <c r="D609" s="110" t="s">
        <v>3438</v>
      </c>
      <c r="E609" s="110">
        <v>16352</v>
      </c>
      <c r="F609" s="110" t="s">
        <v>3438</v>
      </c>
      <c r="G609" s="106" t="s">
        <v>270</v>
      </c>
      <c r="H609" s="106" t="s">
        <v>339</v>
      </c>
      <c r="I609" s="106" t="s">
        <v>494</v>
      </c>
      <c r="J609" s="106" t="s">
        <v>493</v>
      </c>
      <c r="K609" s="106"/>
      <c r="P609" s="106">
        <v>0</v>
      </c>
      <c r="Q609" s="106"/>
      <c r="R609" s="111"/>
    </row>
    <row r="610" spans="1:18" s="110" customFormat="1" ht="13" x14ac:dyDescent="0.3">
      <c r="A610" s="106" t="s">
        <v>3767</v>
      </c>
      <c r="B610" s="110">
        <v>131066</v>
      </c>
      <c r="C610" s="110" t="s">
        <v>269</v>
      </c>
      <c r="D610" s="110" t="s">
        <v>3767</v>
      </c>
      <c r="E610" s="110">
        <v>131066</v>
      </c>
      <c r="F610" s="110" t="s">
        <v>3767</v>
      </c>
      <c r="G610" s="106" t="s">
        <v>270</v>
      </c>
      <c r="H610" s="106" t="s">
        <v>290</v>
      </c>
      <c r="I610" s="106" t="s">
        <v>291</v>
      </c>
      <c r="J610" s="106" t="s">
        <v>351</v>
      </c>
      <c r="K610" s="106" t="s">
        <v>2399</v>
      </c>
      <c r="L610" s="110" t="s">
        <v>3768</v>
      </c>
      <c r="N610" s="110" t="s">
        <v>864</v>
      </c>
      <c r="P610" s="106">
        <v>0</v>
      </c>
      <c r="Q610" s="106"/>
      <c r="R610" s="111"/>
    </row>
    <row r="611" spans="1:18" ht="13" x14ac:dyDescent="0.3">
      <c r="A611" s="108" t="s">
        <v>1133</v>
      </c>
      <c r="B611" s="108">
        <v>111</v>
      </c>
      <c r="C611" s="108" t="s">
        <v>269</v>
      </c>
      <c r="D611" s="108" t="s">
        <v>1133</v>
      </c>
      <c r="E611" s="108">
        <v>111</v>
      </c>
      <c r="F611" s="108" t="s">
        <v>1133</v>
      </c>
      <c r="G611" s="108" t="s">
        <v>270</v>
      </c>
      <c r="H611" s="108" t="s">
        <v>280</v>
      </c>
      <c r="I611" s="108" t="s">
        <v>300</v>
      </c>
      <c r="J611" s="108" t="s">
        <v>1132</v>
      </c>
      <c r="K611" s="108" t="s">
        <v>1133</v>
      </c>
      <c r="P611" s="108">
        <v>0</v>
      </c>
      <c r="Q611" s="108"/>
      <c r="R611" s="114"/>
    </row>
    <row r="612" spans="1:18" ht="13" x14ac:dyDescent="0.3">
      <c r="A612" s="108" t="s">
        <v>1314</v>
      </c>
      <c r="B612" s="108">
        <v>130103</v>
      </c>
      <c r="C612" s="108" t="s">
        <v>269</v>
      </c>
      <c r="D612" s="108" t="s">
        <v>1314</v>
      </c>
      <c r="E612" s="108">
        <v>130103</v>
      </c>
      <c r="F612" s="108" t="s">
        <v>1314</v>
      </c>
      <c r="G612" s="108" t="s">
        <v>270</v>
      </c>
      <c r="H612" s="108" t="s">
        <v>290</v>
      </c>
      <c r="I612" s="108" t="s">
        <v>291</v>
      </c>
      <c r="J612" s="108" t="s">
        <v>386</v>
      </c>
      <c r="K612" s="108" t="s">
        <v>732</v>
      </c>
      <c r="L612" s="108" t="s">
        <v>1315</v>
      </c>
      <c r="N612" s="108" t="s">
        <v>1316</v>
      </c>
      <c r="P612" s="108">
        <v>0</v>
      </c>
      <c r="Q612" s="108"/>
      <c r="R612" s="114"/>
    </row>
    <row r="613" spans="1:18" s="110" customFormat="1" ht="13" x14ac:dyDescent="0.3">
      <c r="A613" s="106" t="s">
        <v>732</v>
      </c>
      <c r="B613" s="106">
        <v>976</v>
      </c>
      <c r="C613" s="106" t="s">
        <v>269</v>
      </c>
      <c r="D613" s="106" t="s">
        <v>732</v>
      </c>
      <c r="E613" s="106">
        <v>976</v>
      </c>
      <c r="F613" s="106" t="s">
        <v>732</v>
      </c>
      <c r="G613" s="106" t="s">
        <v>270</v>
      </c>
      <c r="H613" s="106" t="s">
        <v>290</v>
      </c>
      <c r="I613" s="106" t="s">
        <v>291</v>
      </c>
      <c r="J613" s="106" t="s">
        <v>386</v>
      </c>
      <c r="K613" s="106" t="s">
        <v>732</v>
      </c>
      <c r="L613" s="106"/>
      <c r="N613" s="106"/>
      <c r="P613" s="106">
        <v>0</v>
      </c>
      <c r="Q613" s="106"/>
      <c r="R613" s="111"/>
    </row>
    <row r="614" spans="1:18" ht="13" x14ac:dyDescent="0.3">
      <c r="A614" s="108" t="s">
        <v>1317</v>
      </c>
      <c r="B614" s="108">
        <v>190</v>
      </c>
      <c r="C614" s="108" t="s">
        <v>269</v>
      </c>
      <c r="D614" s="108" t="s">
        <v>1317</v>
      </c>
      <c r="E614" s="108">
        <v>190</v>
      </c>
      <c r="F614" s="108" t="s">
        <v>1317</v>
      </c>
      <c r="G614" s="108" t="s">
        <v>270</v>
      </c>
      <c r="H614" s="108" t="s">
        <v>280</v>
      </c>
      <c r="I614" s="108" t="s">
        <v>300</v>
      </c>
      <c r="J614" s="108" t="s">
        <v>301</v>
      </c>
      <c r="K614" s="108" t="s">
        <v>1317</v>
      </c>
      <c r="P614" s="108">
        <v>0</v>
      </c>
      <c r="Q614" s="108"/>
      <c r="R614" s="114"/>
    </row>
    <row r="615" spans="1:18" s="110" customFormat="1" ht="13" x14ac:dyDescent="0.3">
      <c r="A615" s="110" t="s">
        <v>3558</v>
      </c>
      <c r="B615" s="106">
        <v>111367</v>
      </c>
      <c r="C615" s="106" t="s">
        <v>269</v>
      </c>
      <c r="D615" s="110" t="s">
        <v>3558</v>
      </c>
      <c r="E615" s="106">
        <v>111367</v>
      </c>
      <c r="F615" s="110" t="s">
        <v>3558</v>
      </c>
      <c r="G615" s="106" t="s">
        <v>270</v>
      </c>
      <c r="H615" s="106" t="s">
        <v>361</v>
      </c>
      <c r="I615" s="106" t="s">
        <v>362</v>
      </c>
      <c r="J615" s="106" t="s">
        <v>1128</v>
      </c>
      <c r="K615" s="106" t="s">
        <v>3559</v>
      </c>
      <c r="L615" s="110" t="s">
        <v>3560</v>
      </c>
      <c r="N615" s="110" t="s">
        <v>3561</v>
      </c>
      <c r="P615" s="106">
        <v>0</v>
      </c>
      <c r="Q615" s="106"/>
      <c r="R615" s="111"/>
    </row>
    <row r="616" spans="1:18" s="110" customFormat="1" ht="13" x14ac:dyDescent="0.3">
      <c r="A616" s="110" t="s">
        <v>3769</v>
      </c>
      <c r="B616" s="106">
        <v>153575</v>
      </c>
      <c r="C616" s="106" t="s">
        <v>269</v>
      </c>
      <c r="D616" s="110" t="s">
        <v>3769</v>
      </c>
      <c r="E616" s="106">
        <v>153575</v>
      </c>
      <c r="F616" s="110" t="s">
        <v>3769</v>
      </c>
      <c r="G616" s="106" t="s">
        <v>270</v>
      </c>
      <c r="H616" s="106" t="s">
        <v>361</v>
      </c>
      <c r="I616" s="106" t="s">
        <v>362</v>
      </c>
      <c r="J616" s="106" t="s">
        <v>1128</v>
      </c>
      <c r="K616" s="106"/>
      <c r="P616" s="106">
        <v>0</v>
      </c>
      <c r="Q616" s="106"/>
      <c r="R616" s="111"/>
    </row>
    <row r="617" spans="1:18" s="110" customFormat="1" ht="13" x14ac:dyDescent="0.3">
      <c r="A617" s="110" t="s">
        <v>634</v>
      </c>
      <c r="B617" s="110">
        <v>1410</v>
      </c>
      <c r="C617" s="106" t="s">
        <v>269</v>
      </c>
      <c r="D617" s="110" t="s">
        <v>634</v>
      </c>
      <c r="E617" s="110">
        <v>1410</v>
      </c>
      <c r="F617" s="110" t="s">
        <v>634</v>
      </c>
      <c r="G617" s="106" t="s">
        <v>633</v>
      </c>
      <c r="H617" s="106" t="s">
        <v>634</v>
      </c>
      <c r="I617" s="106"/>
      <c r="J617" s="106"/>
      <c r="K617" s="106"/>
      <c r="P617" s="106">
        <v>0</v>
      </c>
      <c r="Q617" s="106"/>
      <c r="R617" s="111"/>
    </row>
    <row r="618" spans="1:18" s="110" customFormat="1" ht="13" x14ac:dyDescent="0.3">
      <c r="A618" s="106" t="s">
        <v>3439</v>
      </c>
      <c r="B618" s="106">
        <v>128506</v>
      </c>
      <c r="C618" s="106" t="s">
        <v>269</v>
      </c>
      <c r="D618" s="106" t="s">
        <v>3439</v>
      </c>
      <c r="E618" s="106">
        <v>128506</v>
      </c>
      <c r="F618" s="106" t="s">
        <v>3439</v>
      </c>
      <c r="G618" s="106" t="s">
        <v>270</v>
      </c>
      <c r="H618" s="106" t="s">
        <v>339</v>
      </c>
      <c r="I618" s="106" t="s">
        <v>340</v>
      </c>
      <c r="J618" s="106" t="s">
        <v>2283</v>
      </c>
      <c r="K618" s="106" t="s">
        <v>3440</v>
      </c>
      <c r="L618" s="106" t="s">
        <v>3441</v>
      </c>
      <c r="N618" s="106" t="s">
        <v>3442</v>
      </c>
      <c r="P618" s="106">
        <v>0</v>
      </c>
      <c r="Q618" s="106"/>
      <c r="R618" s="111"/>
    </row>
    <row r="619" spans="1:18" x14ac:dyDescent="0.25">
      <c r="A619" s="108" t="s">
        <v>1320</v>
      </c>
      <c r="B619" s="110">
        <v>106834</v>
      </c>
      <c r="C619" s="110" t="s">
        <v>269</v>
      </c>
      <c r="D619" s="106" t="s">
        <v>1320</v>
      </c>
      <c r="E619" s="110">
        <v>106834</v>
      </c>
      <c r="F619" s="106" t="s">
        <v>1320</v>
      </c>
      <c r="G619" s="106" t="s">
        <v>270</v>
      </c>
      <c r="H619" s="106" t="s">
        <v>271</v>
      </c>
      <c r="I619" s="106" t="s">
        <v>272</v>
      </c>
      <c r="J619" s="106" t="s">
        <v>463</v>
      </c>
      <c r="K619" s="106" t="s">
        <v>1319</v>
      </c>
      <c r="L619" s="106" t="s">
        <v>1320</v>
      </c>
      <c r="P619" s="108">
        <v>0</v>
      </c>
    </row>
    <row r="620" spans="1:18" ht="13" x14ac:dyDescent="0.3">
      <c r="A620" s="108" t="s">
        <v>1318</v>
      </c>
      <c r="B620" s="108">
        <v>107148</v>
      </c>
      <c r="C620" s="108" t="s">
        <v>269</v>
      </c>
      <c r="D620" s="108" t="s">
        <v>1318</v>
      </c>
      <c r="E620" s="108">
        <v>107148</v>
      </c>
      <c r="F620" s="108" t="s">
        <v>1318</v>
      </c>
      <c r="G620" s="108" t="s">
        <v>270</v>
      </c>
      <c r="H620" s="108" t="s">
        <v>271</v>
      </c>
      <c r="I620" s="108" t="s">
        <v>272</v>
      </c>
      <c r="J620" s="108" t="s">
        <v>463</v>
      </c>
      <c r="K620" s="108" t="s">
        <v>1319</v>
      </c>
      <c r="L620" s="108" t="s">
        <v>1320</v>
      </c>
      <c r="N620" s="108" t="s">
        <v>1321</v>
      </c>
      <c r="P620" s="108">
        <v>0</v>
      </c>
      <c r="Q620" s="108"/>
      <c r="R620" s="114"/>
    </row>
    <row r="621" spans="1:18" ht="13" x14ac:dyDescent="0.3">
      <c r="A621" s="108" t="s">
        <v>13</v>
      </c>
      <c r="B621" s="108">
        <v>107150</v>
      </c>
      <c r="C621" s="108" t="s">
        <v>269</v>
      </c>
      <c r="D621" s="108" t="s">
        <v>13</v>
      </c>
      <c r="E621" s="108">
        <v>107150</v>
      </c>
      <c r="F621" s="108" t="s">
        <v>13</v>
      </c>
      <c r="G621" s="108" t="s">
        <v>270</v>
      </c>
      <c r="H621" s="108" t="s">
        <v>271</v>
      </c>
      <c r="I621" s="108" t="s">
        <v>272</v>
      </c>
      <c r="J621" s="108" t="s">
        <v>463</v>
      </c>
      <c r="K621" s="108" t="s">
        <v>1319</v>
      </c>
      <c r="L621" s="108" t="s">
        <v>1320</v>
      </c>
      <c r="N621" s="108" t="s">
        <v>1322</v>
      </c>
      <c r="P621" s="108">
        <v>1</v>
      </c>
      <c r="Q621" s="108"/>
      <c r="R621" s="114" t="s">
        <v>13</v>
      </c>
    </row>
    <row r="622" spans="1:18" ht="13" x14ac:dyDescent="0.3">
      <c r="A622" s="108" t="s">
        <v>1323</v>
      </c>
      <c r="B622" s="108">
        <v>107152</v>
      </c>
      <c r="C622" s="108" t="s">
        <v>269</v>
      </c>
      <c r="D622" s="108" t="s">
        <v>1323</v>
      </c>
      <c r="E622" s="108">
        <v>107152</v>
      </c>
      <c r="F622" s="108" t="s">
        <v>1323</v>
      </c>
      <c r="G622" s="108" t="s">
        <v>270</v>
      </c>
      <c r="H622" s="108" t="s">
        <v>271</v>
      </c>
      <c r="I622" s="108" t="s">
        <v>272</v>
      </c>
      <c r="J622" s="108" t="s">
        <v>463</v>
      </c>
      <c r="K622" s="108" t="s">
        <v>1319</v>
      </c>
      <c r="L622" s="108" t="s">
        <v>1320</v>
      </c>
      <c r="N622" s="108" t="s">
        <v>1324</v>
      </c>
      <c r="P622" s="108">
        <v>0</v>
      </c>
      <c r="Q622" s="108"/>
      <c r="R622" s="114"/>
    </row>
    <row r="623" spans="1:18" ht="13" x14ac:dyDescent="0.3">
      <c r="A623" s="108" t="s">
        <v>1325</v>
      </c>
      <c r="B623" s="108">
        <v>107154</v>
      </c>
      <c r="C623" s="108" t="s">
        <v>269</v>
      </c>
      <c r="D623" s="108" t="s">
        <v>1325</v>
      </c>
      <c r="E623" s="108">
        <v>107154</v>
      </c>
      <c r="F623" s="108" t="s">
        <v>1325</v>
      </c>
      <c r="G623" s="108" t="s">
        <v>270</v>
      </c>
      <c r="H623" s="108" t="s">
        <v>271</v>
      </c>
      <c r="I623" s="108" t="s">
        <v>272</v>
      </c>
      <c r="J623" s="108" t="s">
        <v>463</v>
      </c>
      <c r="K623" s="108" t="s">
        <v>1319</v>
      </c>
      <c r="L623" s="108" t="s">
        <v>1320</v>
      </c>
      <c r="N623" s="108" t="s">
        <v>1326</v>
      </c>
      <c r="P623" s="108">
        <v>0</v>
      </c>
      <c r="Q623" s="108"/>
      <c r="R623" s="114"/>
    </row>
    <row r="624" spans="1:18" ht="13" x14ac:dyDescent="0.3">
      <c r="A624" s="108" t="s">
        <v>1327</v>
      </c>
      <c r="B624" s="108">
        <v>107155</v>
      </c>
      <c r="C624" s="108" t="s">
        <v>269</v>
      </c>
      <c r="D624" s="108" t="s">
        <v>1327</v>
      </c>
      <c r="E624" s="108">
        <v>107155</v>
      </c>
      <c r="F624" s="108" t="s">
        <v>1327</v>
      </c>
      <c r="G624" s="108" t="s">
        <v>270</v>
      </c>
      <c r="H624" s="108" t="s">
        <v>271</v>
      </c>
      <c r="I624" s="108" t="s">
        <v>272</v>
      </c>
      <c r="J624" s="108" t="s">
        <v>463</v>
      </c>
      <c r="K624" s="108" t="s">
        <v>1319</v>
      </c>
      <c r="L624" s="108" t="s">
        <v>1320</v>
      </c>
      <c r="N624" s="108" t="s">
        <v>1328</v>
      </c>
      <c r="P624" s="108">
        <v>0</v>
      </c>
      <c r="Q624" s="108"/>
      <c r="R624" s="114"/>
    </row>
    <row r="625" spans="1:18" s="110" customFormat="1" ht="13" x14ac:dyDescent="0.3">
      <c r="A625" s="106" t="s">
        <v>1331</v>
      </c>
      <c r="B625" s="106">
        <v>146949</v>
      </c>
      <c r="C625" s="106" t="s">
        <v>269</v>
      </c>
      <c r="D625" s="106" t="s">
        <v>1331</v>
      </c>
      <c r="E625" s="106">
        <v>146949</v>
      </c>
      <c r="F625" s="106" t="s">
        <v>1331</v>
      </c>
      <c r="G625" s="106" t="s">
        <v>270</v>
      </c>
      <c r="H625" s="106" t="s">
        <v>290</v>
      </c>
      <c r="I625" s="106" t="s">
        <v>291</v>
      </c>
      <c r="J625" s="106" t="s">
        <v>880</v>
      </c>
      <c r="K625" s="106" t="s">
        <v>1330</v>
      </c>
      <c r="L625" s="106" t="s">
        <v>1331</v>
      </c>
      <c r="N625" s="106"/>
      <c r="P625" s="106">
        <v>0</v>
      </c>
      <c r="Q625" s="106"/>
      <c r="R625" s="111"/>
    </row>
    <row r="626" spans="1:18" s="110" customFormat="1" ht="13" x14ac:dyDescent="0.3">
      <c r="A626" s="106" t="s">
        <v>3770</v>
      </c>
      <c r="B626" s="110">
        <v>146951</v>
      </c>
      <c r="C626" s="106" t="s">
        <v>269</v>
      </c>
      <c r="D626" s="106" t="s">
        <v>3770</v>
      </c>
      <c r="E626" s="110">
        <v>146951</v>
      </c>
      <c r="F626" s="110" t="s">
        <v>3770</v>
      </c>
      <c r="G626" s="106" t="s">
        <v>270</v>
      </c>
      <c r="H626" s="106" t="s">
        <v>290</v>
      </c>
      <c r="I626" s="106" t="s">
        <v>291</v>
      </c>
      <c r="J626" s="106" t="s">
        <v>880</v>
      </c>
      <c r="K626" s="106" t="s">
        <v>1330</v>
      </c>
      <c r="L626" s="106" t="s">
        <v>1331</v>
      </c>
      <c r="N626" s="106" t="s">
        <v>1465</v>
      </c>
      <c r="P626" s="106">
        <v>0</v>
      </c>
      <c r="Q626" s="106"/>
      <c r="R626" s="111"/>
    </row>
    <row r="627" spans="1:18" ht="13" x14ac:dyDescent="0.3">
      <c r="A627" s="108" t="s">
        <v>1329</v>
      </c>
      <c r="B627" s="108">
        <v>146950</v>
      </c>
      <c r="C627" s="108" t="s">
        <v>269</v>
      </c>
      <c r="D627" s="108" t="s">
        <v>1329</v>
      </c>
      <c r="E627" s="108">
        <v>146950</v>
      </c>
      <c r="F627" s="108" t="s">
        <v>1329</v>
      </c>
      <c r="G627" s="108" t="s">
        <v>270</v>
      </c>
      <c r="H627" s="108" t="s">
        <v>290</v>
      </c>
      <c r="I627" s="108" t="s">
        <v>291</v>
      </c>
      <c r="J627" s="108" t="s">
        <v>880</v>
      </c>
      <c r="K627" s="108" t="s">
        <v>1330</v>
      </c>
      <c r="L627" s="108" t="s">
        <v>1331</v>
      </c>
      <c r="N627" s="108" t="s">
        <v>1332</v>
      </c>
      <c r="P627" s="108">
        <v>0</v>
      </c>
      <c r="Q627" s="108"/>
      <c r="R627" s="114"/>
    </row>
    <row r="628" spans="1:18" s="110" customFormat="1" ht="13" x14ac:dyDescent="0.3">
      <c r="A628" s="110" t="s">
        <v>3771</v>
      </c>
      <c r="B628" s="106">
        <v>14629</v>
      </c>
      <c r="C628" s="106" t="s">
        <v>269</v>
      </c>
      <c r="D628" s="110" t="s">
        <v>3771</v>
      </c>
      <c r="E628" s="106">
        <v>14629</v>
      </c>
      <c r="F628" s="110" t="s">
        <v>3771</v>
      </c>
      <c r="G628" s="106" t="s">
        <v>270</v>
      </c>
      <c r="H628" s="106" t="s">
        <v>280</v>
      </c>
      <c r="I628" s="106" t="s">
        <v>281</v>
      </c>
      <c r="J628" s="106" t="s">
        <v>374</v>
      </c>
      <c r="K628" s="106"/>
      <c r="L628" s="106"/>
      <c r="N628" s="106"/>
      <c r="P628" s="106">
        <v>0</v>
      </c>
      <c r="Q628" s="106"/>
      <c r="R628" s="111"/>
    </row>
    <row r="629" spans="1:18" ht="13" x14ac:dyDescent="0.3">
      <c r="A629" s="108" t="s">
        <v>1335</v>
      </c>
      <c r="B629" s="108">
        <v>101383</v>
      </c>
      <c r="C629" s="108" t="s">
        <v>269</v>
      </c>
      <c r="D629" s="108" t="s">
        <v>1335</v>
      </c>
      <c r="E629" s="108">
        <v>101383</v>
      </c>
      <c r="F629" s="108" t="s">
        <v>1335</v>
      </c>
      <c r="G629" s="108" t="s">
        <v>270</v>
      </c>
      <c r="H629" s="108" t="s">
        <v>271</v>
      </c>
      <c r="I629" s="108" t="s">
        <v>272</v>
      </c>
      <c r="J629" s="108" t="s">
        <v>273</v>
      </c>
      <c r="K629" s="108" t="s">
        <v>1335</v>
      </c>
      <c r="P629" s="108">
        <v>0</v>
      </c>
      <c r="Q629" s="108"/>
      <c r="R629" s="114"/>
    </row>
    <row r="630" spans="1:18" x14ac:dyDescent="0.25">
      <c r="A630" s="108" t="s">
        <v>3028</v>
      </c>
      <c r="B630" s="108">
        <v>1207</v>
      </c>
      <c r="C630" s="108" t="s">
        <v>269</v>
      </c>
      <c r="D630" s="108" t="s">
        <v>3028</v>
      </c>
      <c r="E630" s="108">
        <v>1207</v>
      </c>
      <c r="G630" s="108" t="s">
        <v>270</v>
      </c>
      <c r="H630" s="108" t="s">
        <v>271</v>
      </c>
      <c r="I630" s="108" t="s">
        <v>272</v>
      </c>
      <c r="J630" s="108" t="s">
        <v>273</v>
      </c>
      <c r="P630" s="108">
        <v>0</v>
      </c>
    </row>
    <row r="631" spans="1:18" ht="13" x14ac:dyDescent="0.3">
      <c r="A631" s="108" t="s">
        <v>1336</v>
      </c>
      <c r="B631" s="108">
        <v>101558</v>
      </c>
      <c r="C631" s="108" t="s">
        <v>269</v>
      </c>
      <c r="D631" s="108" t="s">
        <v>1336</v>
      </c>
      <c r="E631" s="108">
        <v>101558</v>
      </c>
      <c r="F631" s="108" t="s">
        <v>1336</v>
      </c>
      <c r="G631" s="108" t="s">
        <v>270</v>
      </c>
      <c r="H631" s="108" t="s">
        <v>271</v>
      </c>
      <c r="I631" s="108" t="s">
        <v>272</v>
      </c>
      <c r="J631" s="108" t="s">
        <v>273</v>
      </c>
      <c r="K631" s="108" t="s">
        <v>1337</v>
      </c>
      <c r="L631" s="108" t="s">
        <v>1336</v>
      </c>
      <c r="P631" s="108">
        <v>0</v>
      </c>
      <c r="Q631" s="108"/>
      <c r="R631" s="114"/>
    </row>
    <row r="632" spans="1:18" ht="13" x14ac:dyDescent="0.3">
      <c r="A632" s="108" t="s">
        <v>1884</v>
      </c>
      <c r="B632" s="108">
        <v>148545</v>
      </c>
      <c r="C632" s="108" t="s">
        <v>269</v>
      </c>
      <c r="D632" s="108" t="s">
        <v>1884</v>
      </c>
      <c r="E632" s="108">
        <v>102377</v>
      </c>
      <c r="F632" s="108" t="s">
        <v>1885</v>
      </c>
      <c r="G632" s="108" t="s">
        <v>270</v>
      </c>
      <c r="H632" s="108" t="s">
        <v>271</v>
      </c>
      <c r="I632" s="108" t="s">
        <v>272</v>
      </c>
      <c r="J632" s="108" t="s">
        <v>273</v>
      </c>
      <c r="K632" s="108" t="s">
        <v>1337</v>
      </c>
      <c r="L632" s="108" t="s">
        <v>1336</v>
      </c>
      <c r="N632" s="108" t="s">
        <v>1027</v>
      </c>
      <c r="P632" s="108">
        <v>0</v>
      </c>
      <c r="Q632" s="108"/>
      <c r="R632" s="114"/>
    </row>
    <row r="633" spans="1:18" ht="13" x14ac:dyDescent="0.3">
      <c r="A633" s="108" t="s">
        <v>1338</v>
      </c>
      <c r="B633" s="108">
        <v>102364</v>
      </c>
      <c r="C633" s="108" t="s">
        <v>269</v>
      </c>
      <c r="D633" s="108" t="s">
        <v>1338</v>
      </c>
      <c r="E633" s="108">
        <v>102364</v>
      </c>
      <c r="F633" s="108" t="s">
        <v>1338</v>
      </c>
      <c r="G633" s="108" t="s">
        <v>270</v>
      </c>
      <c r="H633" s="108" t="s">
        <v>271</v>
      </c>
      <c r="I633" s="108" t="s">
        <v>272</v>
      </c>
      <c r="J633" s="108" t="s">
        <v>273</v>
      </c>
      <c r="K633" s="108" t="s">
        <v>1337</v>
      </c>
      <c r="L633" s="108" t="s">
        <v>1336</v>
      </c>
      <c r="N633" s="108" t="s">
        <v>1339</v>
      </c>
      <c r="P633" s="108">
        <v>0</v>
      </c>
      <c r="Q633" s="108"/>
      <c r="R633" s="114"/>
    </row>
    <row r="634" spans="1:18" ht="13" x14ac:dyDescent="0.3">
      <c r="A634" s="108" t="s">
        <v>1340</v>
      </c>
      <c r="B634" s="108">
        <v>102367</v>
      </c>
      <c r="C634" s="108" t="s">
        <v>269</v>
      </c>
      <c r="D634" s="108" t="s">
        <v>1340</v>
      </c>
      <c r="E634" s="108">
        <v>102367</v>
      </c>
      <c r="F634" s="108" t="s">
        <v>1340</v>
      </c>
      <c r="G634" s="108" t="s">
        <v>270</v>
      </c>
      <c r="H634" s="108" t="s">
        <v>271</v>
      </c>
      <c r="I634" s="108" t="s">
        <v>272</v>
      </c>
      <c r="J634" s="108" t="s">
        <v>273</v>
      </c>
      <c r="K634" s="108" t="s">
        <v>1337</v>
      </c>
      <c r="L634" s="108" t="s">
        <v>1336</v>
      </c>
      <c r="N634" s="108" t="s">
        <v>285</v>
      </c>
      <c r="P634" s="108">
        <v>0</v>
      </c>
      <c r="Q634" s="108"/>
      <c r="R634" s="114"/>
    </row>
    <row r="635" spans="1:18" ht="13" x14ac:dyDescent="0.3">
      <c r="A635" s="108" t="s">
        <v>1341</v>
      </c>
      <c r="B635" s="108">
        <v>102369</v>
      </c>
      <c r="C635" s="108" t="s">
        <v>269</v>
      </c>
      <c r="D635" s="108" t="s">
        <v>1341</v>
      </c>
      <c r="E635" s="108">
        <v>102369</v>
      </c>
      <c r="F635" s="108" t="s">
        <v>1341</v>
      </c>
      <c r="G635" s="108" t="s">
        <v>270</v>
      </c>
      <c r="H635" s="108" t="s">
        <v>271</v>
      </c>
      <c r="I635" s="108" t="s">
        <v>272</v>
      </c>
      <c r="J635" s="108" t="s">
        <v>273</v>
      </c>
      <c r="K635" s="108" t="s">
        <v>1337</v>
      </c>
      <c r="L635" s="108" t="s">
        <v>1336</v>
      </c>
      <c r="N635" s="108" t="s">
        <v>1342</v>
      </c>
      <c r="P635" s="108">
        <v>0</v>
      </c>
      <c r="Q635" s="108"/>
      <c r="R635" s="114"/>
    </row>
    <row r="636" spans="1:18" ht="13" x14ac:dyDescent="0.3">
      <c r="A636" s="108" t="s">
        <v>1343</v>
      </c>
      <c r="B636" s="108">
        <v>101537</v>
      </c>
      <c r="C636" s="108" t="s">
        <v>269</v>
      </c>
      <c r="D636" s="108" t="s">
        <v>1343</v>
      </c>
      <c r="E636" s="108">
        <v>101537</v>
      </c>
      <c r="F636" s="108" t="s">
        <v>1343</v>
      </c>
      <c r="G636" s="108" t="s">
        <v>270</v>
      </c>
      <c r="H636" s="108" t="s">
        <v>271</v>
      </c>
      <c r="I636" s="108" t="s">
        <v>272</v>
      </c>
      <c r="J636" s="108" t="s">
        <v>273</v>
      </c>
      <c r="K636" s="108" t="s">
        <v>1335</v>
      </c>
      <c r="L636" s="108" t="s">
        <v>1343</v>
      </c>
      <c r="P636" s="108">
        <v>0</v>
      </c>
      <c r="Q636" s="108"/>
      <c r="R636" s="114"/>
    </row>
    <row r="637" spans="1:18" ht="13" x14ac:dyDescent="0.3">
      <c r="A637" s="108" t="s">
        <v>1344</v>
      </c>
      <c r="B637" s="108">
        <v>102275</v>
      </c>
      <c r="C637" s="108" t="s">
        <v>269</v>
      </c>
      <c r="D637" s="108" t="s">
        <v>1344</v>
      </c>
      <c r="E637" s="108">
        <v>102275</v>
      </c>
      <c r="F637" s="108" t="s">
        <v>1344</v>
      </c>
      <c r="G637" s="108" t="s">
        <v>270</v>
      </c>
      <c r="H637" s="108" t="s">
        <v>271</v>
      </c>
      <c r="I637" s="108" t="s">
        <v>272</v>
      </c>
      <c r="J637" s="108" t="s">
        <v>273</v>
      </c>
      <c r="K637" s="108" t="s">
        <v>1335</v>
      </c>
      <c r="L637" s="108" t="s">
        <v>1343</v>
      </c>
      <c r="N637" s="108" t="s">
        <v>1345</v>
      </c>
      <c r="P637" s="108">
        <v>0</v>
      </c>
      <c r="Q637" s="108"/>
      <c r="R637" s="114"/>
    </row>
    <row r="638" spans="1:18" ht="13" x14ac:dyDescent="0.3">
      <c r="A638" s="108" t="s">
        <v>1346</v>
      </c>
      <c r="B638" s="108">
        <v>102281</v>
      </c>
      <c r="C638" s="108" t="s">
        <v>269</v>
      </c>
      <c r="D638" s="108" t="s">
        <v>1346</v>
      </c>
      <c r="E638" s="108">
        <v>102281</v>
      </c>
      <c r="F638" s="108" t="s">
        <v>1346</v>
      </c>
      <c r="G638" s="108" t="s">
        <v>270</v>
      </c>
      <c r="H638" s="108" t="s">
        <v>271</v>
      </c>
      <c r="I638" s="108" t="s">
        <v>272</v>
      </c>
      <c r="J638" s="108" t="s">
        <v>273</v>
      </c>
      <c r="K638" s="108" t="s">
        <v>1335</v>
      </c>
      <c r="L638" s="108" t="s">
        <v>1343</v>
      </c>
      <c r="N638" s="108" t="s">
        <v>1347</v>
      </c>
      <c r="P638" s="108">
        <v>0</v>
      </c>
      <c r="Q638" s="108"/>
      <c r="R638" s="114"/>
    </row>
    <row r="639" spans="1:18" ht="13" x14ac:dyDescent="0.3">
      <c r="A639" s="108" t="s">
        <v>1348</v>
      </c>
      <c r="B639" s="108">
        <v>102292</v>
      </c>
      <c r="C639" s="108" t="s">
        <v>269</v>
      </c>
      <c r="D639" s="108" t="s">
        <v>1348</v>
      </c>
      <c r="E639" s="108">
        <v>102292</v>
      </c>
      <c r="F639" s="108" t="s">
        <v>1348</v>
      </c>
      <c r="G639" s="108" t="s">
        <v>270</v>
      </c>
      <c r="H639" s="108" t="s">
        <v>271</v>
      </c>
      <c r="I639" s="108" t="s">
        <v>272</v>
      </c>
      <c r="J639" s="108" t="s">
        <v>273</v>
      </c>
      <c r="K639" s="108" t="s">
        <v>1335</v>
      </c>
      <c r="L639" s="108" t="s">
        <v>1343</v>
      </c>
      <c r="N639" s="108" t="s">
        <v>1349</v>
      </c>
      <c r="P639" s="108">
        <v>0</v>
      </c>
      <c r="Q639" s="108"/>
      <c r="R639" s="114"/>
    </row>
    <row r="640" spans="1:18" ht="13" x14ac:dyDescent="0.3">
      <c r="A640" s="108" t="s">
        <v>1350</v>
      </c>
      <c r="B640" s="108">
        <v>138388</v>
      </c>
      <c r="C640" s="108" t="s">
        <v>269</v>
      </c>
      <c r="D640" s="108" t="s">
        <v>1350</v>
      </c>
      <c r="E640" s="108">
        <v>138388</v>
      </c>
      <c r="F640" s="108" t="s">
        <v>1350</v>
      </c>
      <c r="G640" s="108" t="s">
        <v>270</v>
      </c>
      <c r="H640" s="108" t="s">
        <v>280</v>
      </c>
      <c r="I640" s="108" t="s">
        <v>281</v>
      </c>
      <c r="J640" s="108" t="s">
        <v>282</v>
      </c>
      <c r="K640" s="108" t="s">
        <v>1351</v>
      </c>
      <c r="L640" s="108" t="s">
        <v>1350</v>
      </c>
      <c r="P640" s="108">
        <v>0</v>
      </c>
      <c r="Q640" s="108"/>
      <c r="R640" s="114"/>
    </row>
    <row r="641" spans="1:18" ht="13" x14ac:dyDescent="0.3">
      <c r="A641" s="108" t="s">
        <v>1352</v>
      </c>
      <c r="B641" s="108">
        <v>140868</v>
      </c>
      <c r="C641" s="108" t="s">
        <v>269</v>
      </c>
      <c r="D641" s="108" t="s">
        <v>1352</v>
      </c>
      <c r="E641" s="108">
        <v>140868</v>
      </c>
      <c r="F641" s="108" t="s">
        <v>1352</v>
      </c>
      <c r="G641" s="108" t="s">
        <v>270</v>
      </c>
      <c r="H641" s="108" t="s">
        <v>280</v>
      </c>
      <c r="I641" s="108" t="s">
        <v>281</v>
      </c>
      <c r="J641" s="108" t="s">
        <v>282</v>
      </c>
      <c r="K641" s="108" t="s">
        <v>1351</v>
      </c>
      <c r="L641" s="108" t="s">
        <v>1350</v>
      </c>
      <c r="N641" s="108" t="s">
        <v>1353</v>
      </c>
      <c r="P641" s="108">
        <v>0</v>
      </c>
      <c r="Q641" s="108"/>
      <c r="R641" s="114"/>
    </row>
    <row r="642" spans="1:18" ht="13" x14ac:dyDescent="0.3">
      <c r="A642" s="108" t="s">
        <v>1354</v>
      </c>
      <c r="B642" s="108">
        <v>140869</v>
      </c>
      <c r="C642" s="108" t="s">
        <v>269</v>
      </c>
      <c r="D642" s="108" t="s">
        <v>1354</v>
      </c>
      <c r="E642" s="108">
        <v>140869</v>
      </c>
      <c r="F642" s="108" t="s">
        <v>1354</v>
      </c>
      <c r="G642" s="108" t="s">
        <v>270</v>
      </c>
      <c r="H642" s="108" t="s">
        <v>280</v>
      </c>
      <c r="I642" s="108" t="s">
        <v>281</v>
      </c>
      <c r="J642" s="108" t="s">
        <v>282</v>
      </c>
      <c r="K642" s="108" t="s">
        <v>1351</v>
      </c>
      <c r="L642" s="108" t="s">
        <v>1350</v>
      </c>
      <c r="N642" s="108" t="s">
        <v>1355</v>
      </c>
      <c r="P642" s="108">
        <v>0</v>
      </c>
      <c r="Q642" s="108"/>
      <c r="R642" s="114"/>
    </row>
    <row r="643" spans="1:18" ht="13" x14ac:dyDescent="0.3">
      <c r="A643" s="108" t="s">
        <v>58</v>
      </c>
      <c r="B643" s="108">
        <v>140870</v>
      </c>
      <c r="C643" s="108" t="s">
        <v>269</v>
      </c>
      <c r="D643" s="108" t="s">
        <v>58</v>
      </c>
      <c r="E643" s="108">
        <v>140870</v>
      </c>
      <c r="F643" s="108" t="s">
        <v>58</v>
      </c>
      <c r="G643" s="108" t="s">
        <v>270</v>
      </c>
      <c r="H643" s="108" t="s">
        <v>280</v>
      </c>
      <c r="I643" s="108" t="s">
        <v>281</v>
      </c>
      <c r="J643" s="108" t="s">
        <v>282</v>
      </c>
      <c r="K643" s="108" t="s">
        <v>1351</v>
      </c>
      <c r="L643" s="108" t="s">
        <v>1350</v>
      </c>
      <c r="N643" s="108" t="s">
        <v>1356</v>
      </c>
      <c r="P643" s="108">
        <v>1</v>
      </c>
      <c r="Q643" s="108"/>
      <c r="R643" s="114" t="s">
        <v>58</v>
      </c>
    </row>
    <row r="644" spans="1:18" ht="13" x14ac:dyDescent="0.3">
      <c r="A644" s="108" t="s">
        <v>1357</v>
      </c>
      <c r="B644" s="108">
        <v>140873</v>
      </c>
      <c r="C644" s="108" t="s">
        <v>269</v>
      </c>
      <c r="D644" s="108" t="s">
        <v>1357</v>
      </c>
      <c r="E644" s="108">
        <v>140873</v>
      </c>
      <c r="F644" s="108" t="s">
        <v>1357</v>
      </c>
      <c r="G644" s="108" t="s">
        <v>270</v>
      </c>
      <c r="H644" s="108" t="s">
        <v>280</v>
      </c>
      <c r="I644" s="108" t="s">
        <v>281</v>
      </c>
      <c r="J644" s="108" t="s">
        <v>282</v>
      </c>
      <c r="K644" s="108" t="s">
        <v>1351</v>
      </c>
      <c r="L644" s="108" t="s">
        <v>1350</v>
      </c>
      <c r="N644" s="108" t="s">
        <v>1358</v>
      </c>
      <c r="P644" s="108">
        <v>0</v>
      </c>
      <c r="Q644" s="108"/>
      <c r="R644" s="114"/>
    </row>
    <row r="645" spans="1:18" ht="13" x14ac:dyDescent="0.3">
      <c r="A645" s="108" t="s">
        <v>3443</v>
      </c>
      <c r="B645" s="110">
        <v>117342</v>
      </c>
      <c r="C645" s="110" t="s">
        <v>269</v>
      </c>
      <c r="D645" s="110" t="s">
        <v>3443</v>
      </c>
      <c r="E645" s="110">
        <v>117342</v>
      </c>
      <c r="F645" s="110" t="s">
        <v>3443</v>
      </c>
      <c r="G645" s="106" t="s">
        <v>270</v>
      </c>
      <c r="H645" s="106" t="s">
        <v>339</v>
      </c>
      <c r="I645" s="106" t="s">
        <v>494</v>
      </c>
      <c r="J645" s="106" t="s">
        <v>493</v>
      </c>
      <c r="K645" s="106" t="s">
        <v>718</v>
      </c>
      <c r="L645" s="106" t="s">
        <v>3444</v>
      </c>
      <c r="M645" s="110"/>
      <c r="N645" s="106" t="s">
        <v>953</v>
      </c>
      <c r="O645" s="110"/>
      <c r="P645" s="106">
        <v>0</v>
      </c>
      <c r="Q645" s="108"/>
      <c r="R645" s="114"/>
    </row>
    <row r="646" spans="1:18" ht="13" x14ac:dyDescent="0.3">
      <c r="A646" s="108" t="s">
        <v>1359</v>
      </c>
      <c r="B646" s="108">
        <v>101</v>
      </c>
      <c r="C646" s="108" t="s">
        <v>269</v>
      </c>
      <c r="D646" s="108" t="s">
        <v>300</v>
      </c>
      <c r="E646" s="108">
        <v>101</v>
      </c>
      <c r="F646" s="108" t="s">
        <v>300</v>
      </c>
      <c r="G646" s="108" t="s">
        <v>270</v>
      </c>
      <c r="H646" s="108" t="s">
        <v>280</v>
      </c>
      <c r="I646" s="108" t="s">
        <v>300</v>
      </c>
      <c r="P646" s="108">
        <v>0</v>
      </c>
      <c r="Q646" s="108"/>
      <c r="R646" s="114"/>
    </row>
    <row r="647" spans="1:18" ht="13" x14ac:dyDescent="0.3">
      <c r="A647" s="108" t="s">
        <v>1360</v>
      </c>
      <c r="B647" s="108">
        <v>119859</v>
      </c>
      <c r="C647" s="108" t="s">
        <v>269</v>
      </c>
      <c r="D647" s="108" t="s">
        <v>1360</v>
      </c>
      <c r="E647" s="108">
        <v>119859</v>
      </c>
      <c r="F647" s="108" t="s">
        <v>1360</v>
      </c>
      <c r="G647" s="108" t="s">
        <v>270</v>
      </c>
      <c r="H647" s="108" t="s">
        <v>271</v>
      </c>
      <c r="I647" s="108" t="s">
        <v>272</v>
      </c>
      <c r="J647" s="108" t="s">
        <v>306</v>
      </c>
      <c r="K647" s="108" t="s">
        <v>307</v>
      </c>
      <c r="L647" s="108" t="s">
        <v>1360</v>
      </c>
      <c r="P647" s="108">
        <v>0</v>
      </c>
      <c r="Q647" s="108"/>
      <c r="R647" s="114"/>
    </row>
    <row r="648" spans="1:18" s="110" customFormat="1" ht="13" x14ac:dyDescent="0.3">
      <c r="A648" s="110" t="s">
        <v>3772</v>
      </c>
      <c r="B648" s="110">
        <v>120019</v>
      </c>
      <c r="C648" s="106" t="s">
        <v>269</v>
      </c>
      <c r="D648" s="110" t="s">
        <v>3772</v>
      </c>
      <c r="E648" s="110">
        <v>120019</v>
      </c>
      <c r="F648" s="110" t="s">
        <v>3772</v>
      </c>
      <c r="G648" s="106" t="s">
        <v>270</v>
      </c>
      <c r="H648" s="106" t="s">
        <v>271</v>
      </c>
      <c r="I648" s="106" t="s">
        <v>272</v>
      </c>
      <c r="J648" s="106" t="s">
        <v>306</v>
      </c>
      <c r="K648" s="106" t="s">
        <v>307</v>
      </c>
      <c r="L648" s="106" t="s">
        <v>1360</v>
      </c>
      <c r="N648" s="110" t="s">
        <v>3773</v>
      </c>
      <c r="P648" s="106">
        <v>0</v>
      </c>
      <c r="Q648" s="106"/>
      <c r="R648" s="111"/>
    </row>
    <row r="649" spans="1:18" ht="13" x14ac:dyDescent="0.3">
      <c r="A649" s="108" t="s">
        <v>1361</v>
      </c>
      <c r="B649" s="108">
        <v>120020</v>
      </c>
      <c r="C649" s="108" t="s">
        <v>269</v>
      </c>
      <c r="D649" s="108" t="s">
        <v>1361</v>
      </c>
      <c r="E649" s="108">
        <v>120020</v>
      </c>
      <c r="F649" s="108" t="s">
        <v>1361</v>
      </c>
      <c r="G649" s="108" t="s">
        <v>270</v>
      </c>
      <c r="H649" s="108" t="s">
        <v>271</v>
      </c>
      <c r="I649" s="108" t="s">
        <v>272</v>
      </c>
      <c r="J649" s="108" t="s">
        <v>306</v>
      </c>
      <c r="K649" s="108" t="s">
        <v>307</v>
      </c>
      <c r="L649" s="108" t="s">
        <v>1360</v>
      </c>
      <c r="N649" s="108" t="s">
        <v>411</v>
      </c>
      <c r="P649" s="108">
        <v>0</v>
      </c>
      <c r="Q649" s="108"/>
      <c r="R649" s="114"/>
    </row>
    <row r="650" spans="1:18" ht="13" x14ac:dyDescent="0.3">
      <c r="A650" s="108" t="s">
        <v>1362</v>
      </c>
      <c r="B650" s="108">
        <v>129488</v>
      </c>
      <c r="C650" s="108" t="s">
        <v>269</v>
      </c>
      <c r="D650" s="108" t="s">
        <v>1362</v>
      </c>
      <c r="E650" s="108">
        <v>129488</v>
      </c>
      <c r="F650" s="108" t="s">
        <v>1362</v>
      </c>
      <c r="G650" s="108" t="s">
        <v>270</v>
      </c>
      <c r="H650" s="108" t="s">
        <v>290</v>
      </c>
      <c r="I650" s="108" t="s">
        <v>291</v>
      </c>
      <c r="J650" s="108" t="s">
        <v>351</v>
      </c>
      <c r="K650" s="108" t="s">
        <v>498</v>
      </c>
      <c r="L650" s="108" t="s">
        <v>1362</v>
      </c>
      <c r="P650" s="108">
        <v>0</v>
      </c>
      <c r="Q650" s="108"/>
      <c r="R650" s="114"/>
    </row>
    <row r="651" spans="1:18" ht="13" x14ac:dyDescent="0.3">
      <c r="A651" s="108" t="s">
        <v>1363</v>
      </c>
      <c r="B651" s="108">
        <v>130748</v>
      </c>
      <c r="C651" s="108" t="s">
        <v>269</v>
      </c>
      <c r="D651" s="108" t="s">
        <v>1363</v>
      </c>
      <c r="E651" s="108">
        <v>130748</v>
      </c>
      <c r="F651" s="108" t="s">
        <v>1363</v>
      </c>
      <c r="G651" s="108" t="s">
        <v>270</v>
      </c>
      <c r="H651" s="108" t="s">
        <v>290</v>
      </c>
      <c r="I651" s="108" t="s">
        <v>291</v>
      </c>
      <c r="J651" s="108" t="s">
        <v>351</v>
      </c>
      <c r="K651" s="108" t="s">
        <v>498</v>
      </c>
      <c r="L651" s="108" t="s">
        <v>1362</v>
      </c>
      <c r="N651" s="108" t="s">
        <v>1364</v>
      </c>
      <c r="P651" s="108">
        <v>0</v>
      </c>
      <c r="Q651" s="108"/>
      <c r="R651" s="114"/>
    </row>
    <row r="652" spans="1:18" ht="13" x14ac:dyDescent="0.3">
      <c r="A652" s="108" t="s">
        <v>1365</v>
      </c>
      <c r="B652" s="108">
        <v>130749</v>
      </c>
      <c r="C652" s="108" t="s">
        <v>269</v>
      </c>
      <c r="D652" s="108" t="s">
        <v>1365</v>
      </c>
      <c r="E652" s="108">
        <v>130749</v>
      </c>
      <c r="F652" s="108" t="s">
        <v>1365</v>
      </c>
      <c r="G652" s="108" t="s">
        <v>270</v>
      </c>
      <c r="H652" s="108" t="s">
        <v>290</v>
      </c>
      <c r="I652" s="108" t="s">
        <v>291</v>
      </c>
      <c r="J652" s="108" t="s">
        <v>351</v>
      </c>
      <c r="K652" s="108" t="s">
        <v>498</v>
      </c>
      <c r="L652" s="108" t="s">
        <v>1362</v>
      </c>
      <c r="N652" s="108" t="s">
        <v>1366</v>
      </c>
      <c r="P652" s="108">
        <v>0</v>
      </c>
      <c r="Q652" s="108"/>
      <c r="R652" s="114"/>
    </row>
    <row r="653" spans="1:18" ht="13" x14ac:dyDescent="0.3">
      <c r="A653" s="108" t="s">
        <v>1367</v>
      </c>
      <c r="B653" s="108">
        <v>152313</v>
      </c>
      <c r="C653" s="108" t="s">
        <v>269</v>
      </c>
      <c r="D653" s="108" t="s">
        <v>1367</v>
      </c>
      <c r="E653" s="108">
        <v>130749</v>
      </c>
      <c r="F653" s="108" t="s">
        <v>1365</v>
      </c>
      <c r="G653" s="108" t="s">
        <v>270</v>
      </c>
      <c r="H653" s="108" t="s">
        <v>290</v>
      </c>
      <c r="I653" s="108" t="s">
        <v>291</v>
      </c>
      <c r="J653" s="108" t="s">
        <v>351</v>
      </c>
      <c r="K653" s="108" t="s">
        <v>498</v>
      </c>
      <c r="L653" s="108" t="s">
        <v>1362</v>
      </c>
      <c r="N653" s="108" t="s">
        <v>1368</v>
      </c>
      <c r="P653" s="108">
        <v>0</v>
      </c>
      <c r="Q653" s="108"/>
      <c r="R653" s="114"/>
    </row>
    <row r="654" spans="1:18" x14ac:dyDescent="0.25">
      <c r="A654" s="108" t="s">
        <v>1371</v>
      </c>
      <c r="B654" s="110">
        <v>138590</v>
      </c>
      <c r="C654" s="106" t="s">
        <v>269</v>
      </c>
      <c r="D654" s="106" t="s">
        <v>1371</v>
      </c>
      <c r="E654" s="110">
        <v>138590</v>
      </c>
      <c r="F654" s="106" t="s">
        <v>1371</v>
      </c>
      <c r="G654" s="110" t="s">
        <v>270</v>
      </c>
      <c r="H654" s="110" t="s">
        <v>280</v>
      </c>
      <c r="I654" s="110" t="s">
        <v>300</v>
      </c>
      <c r="J654" s="110" t="s">
        <v>763</v>
      </c>
      <c r="K654" s="110" t="s">
        <v>1370</v>
      </c>
      <c r="L654" s="110" t="s">
        <v>1371</v>
      </c>
      <c r="P654" s="108">
        <v>0</v>
      </c>
    </row>
    <row r="655" spans="1:18" ht="13" x14ac:dyDescent="0.3">
      <c r="A655" s="108" t="s">
        <v>2784</v>
      </c>
      <c r="B655" s="108">
        <v>141782</v>
      </c>
      <c r="C655" s="108" t="s">
        <v>269</v>
      </c>
      <c r="D655" s="108" t="s">
        <v>2784</v>
      </c>
      <c r="E655" s="108">
        <v>1039839</v>
      </c>
      <c r="F655" s="108" t="s">
        <v>2785</v>
      </c>
      <c r="G655" s="108" t="s">
        <v>270</v>
      </c>
      <c r="H655" s="108" t="s">
        <v>280</v>
      </c>
      <c r="I655" s="108" t="s">
        <v>300</v>
      </c>
      <c r="J655" s="108" t="s">
        <v>763</v>
      </c>
      <c r="K655" s="108" t="s">
        <v>1370</v>
      </c>
      <c r="L655" s="108" t="s">
        <v>1371</v>
      </c>
      <c r="N655" s="108" t="s">
        <v>2786</v>
      </c>
      <c r="P655" s="108">
        <v>0</v>
      </c>
      <c r="Q655" s="108"/>
      <c r="R655" s="114"/>
    </row>
    <row r="656" spans="1:18" ht="13" x14ac:dyDescent="0.3">
      <c r="A656" s="108" t="s">
        <v>1369</v>
      </c>
      <c r="B656" s="108">
        <v>141799</v>
      </c>
      <c r="C656" s="108" t="s">
        <v>269</v>
      </c>
      <c r="D656" s="108" t="s">
        <v>1369</v>
      </c>
      <c r="E656" s="108">
        <v>141799</v>
      </c>
      <c r="F656" s="108" t="s">
        <v>1369</v>
      </c>
      <c r="G656" s="108" t="s">
        <v>270</v>
      </c>
      <c r="H656" s="108" t="s">
        <v>280</v>
      </c>
      <c r="I656" s="108" t="s">
        <v>300</v>
      </c>
      <c r="J656" s="108" t="s">
        <v>763</v>
      </c>
      <c r="K656" s="108" t="s">
        <v>1370</v>
      </c>
      <c r="L656" s="108" t="s">
        <v>1371</v>
      </c>
      <c r="N656" s="108" t="s">
        <v>1036</v>
      </c>
      <c r="P656" s="108">
        <v>0</v>
      </c>
      <c r="Q656" s="108"/>
      <c r="R656" s="114"/>
    </row>
    <row r="657" spans="1:18" s="110" customFormat="1" ht="13" x14ac:dyDescent="0.3">
      <c r="A657" s="110" t="s">
        <v>1375</v>
      </c>
      <c r="B657" s="110">
        <v>137593</v>
      </c>
      <c r="C657" s="106" t="s">
        <v>269</v>
      </c>
      <c r="D657" s="110" t="s">
        <v>1375</v>
      </c>
      <c r="E657" s="110">
        <v>137593</v>
      </c>
      <c r="F657" s="110" t="s">
        <v>1375</v>
      </c>
      <c r="G657" s="106" t="s">
        <v>270</v>
      </c>
      <c r="H657" s="106" t="s">
        <v>1171</v>
      </c>
      <c r="I657" s="106" t="s">
        <v>1170</v>
      </c>
      <c r="J657" s="106" t="s">
        <v>1373</v>
      </c>
      <c r="K657" s="106" t="s">
        <v>1374</v>
      </c>
      <c r="L657" s="106" t="s">
        <v>1375</v>
      </c>
      <c r="N657" s="106"/>
      <c r="P657" s="106">
        <v>0</v>
      </c>
      <c r="Q657" s="106"/>
      <c r="R657" s="111"/>
    </row>
    <row r="658" spans="1:18" ht="13" x14ac:dyDescent="0.3">
      <c r="A658" s="108" t="s">
        <v>1372</v>
      </c>
      <c r="B658" s="108">
        <v>137607</v>
      </c>
      <c r="C658" s="108" t="s">
        <v>269</v>
      </c>
      <c r="D658" s="108" t="s">
        <v>1372</v>
      </c>
      <c r="E658" s="108">
        <v>137607</v>
      </c>
      <c r="F658" s="108" t="s">
        <v>1372</v>
      </c>
      <c r="G658" s="108" t="s">
        <v>270</v>
      </c>
      <c r="H658" s="108" t="s">
        <v>1171</v>
      </c>
      <c r="I658" s="108" t="s">
        <v>1170</v>
      </c>
      <c r="J658" s="108" t="s">
        <v>1373</v>
      </c>
      <c r="K658" s="108" t="s">
        <v>1374</v>
      </c>
      <c r="L658" s="108" t="s">
        <v>1375</v>
      </c>
      <c r="N658" s="108" t="s">
        <v>833</v>
      </c>
      <c r="P658" s="108">
        <v>0</v>
      </c>
      <c r="Q658" s="108"/>
      <c r="R658" s="114"/>
    </row>
    <row r="659" spans="1:18" ht="13" x14ac:dyDescent="0.3">
      <c r="A659" s="108" t="s">
        <v>1376</v>
      </c>
      <c r="B659" s="108">
        <v>129296</v>
      </c>
      <c r="C659" s="108" t="s">
        <v>269</v>
      </c>
      <c r="D659" s="108" t="s">
        <v>1376</v>
      </c>
      <c r="E659" s="108">
        <v>129296</v>
      </c>
      <c r="F659" s="108" t="s">
        <v>1376</v>
      </c>
      <c r="G659" s="108" t="s">
        <v>270</v>
      </c>
      <c r="H659" s="108" t="s">
        <v>290</v>
      </c>
      <c r="I659" s="108" t="s">
        <v>291</v>
      </c>
      <c r="J659" s="108" t="s">
        <v>351</v>
      </c>
      <c r="K659" s="108" t="s">
        <v>1377</v>
      </c>
      <c r="L659" s="108" t="s">
        <v>1376</v>
      </c>
      <c r="P659" s="108">
        <v>0</v>
      </c>
      <c r="Q659" s="108"/>
      <c r="R659" s="114"/>
    </row>
    <row r="660" spans="1:18" ht="13" x14ac:dyDescent="0.3">
      <c r="A660" s="108" t="s">
        <v>1378</v>
      </c>
      <c r="B660" s="108">
        <v>130116</v>
      </c>
      <c r="C660" s="108" t="s">
        <v>269</v>
      </c>
      <c r="D660" s="108" t="s">
        <v>1378</v>
      </c>
      <c r="E660" s="108">
        <v>130116</v>
      </c>
      <c r="F660" s="108" t="s">
        <v>1378</v>
      </c>
      <c r="G660" s="108" t="s">
        <v>270</v>
      </c>
      <c r="H660" s="108" t="s">
        <v>290</v>
      </c>
      <c r="I660" s="108" t="s">
        <v>291</v>
      </c>
      <c r="J660" s="108" t="s">
        <v>351</v>
      </c>
      <c r="K660" s="108" t="s">
        <v>1377</v>
      </c>
      <c r="L660" s="108" t="s">
        <v>1376</v>
      </c>
      <c r="N660" s="108" t="s">
        <v>284</v>
      </c>
      <c r="P660" s="108">
        <v>0</v>
      </c>
      <c r="Q660" s="108"/>
      <c r="R660" s="114"/>
    </row>
    <row r="661" spans="1:18" ht="13" x14ac:dyDescent="0.3">
      <c r="A661" s="108" t="s">
        <v>1379</v>
      </c>
      <c r="B661" s="108">
        <v>130119</v>
      </c>
      <c r="C661" s="108" t="s">
        <v>269</v>
      </c>
      <c r="D661" s="108" t="s">
        <v>1379</v>
      </c>
      <c r="E661" s="108">
        <v>130119</v>
      </c>
      <c r="F661" s="108" t="s">
        <v>1379</v>
      </c>
      <c r="G661" s="108" t="s">
        <v>270</v>
      </c>
      <c r="H661" s="108" t="s">
        <v>290</v>
      </c>
      <c r="I661" s="108" t="s">
        <v>291</v>
      </c>
      <c r="J661" s="108" t="s">
        <v>351</v>
      </c>
      <c r="K661" s="108" t="s">
        <v>1377</v>
      </c>
      <c r="L661" s="108" t="s">
        <v>1376</v>
      </c>
      <c r="N661" s="108" t="s">
        <v>1380</v>
      </c>
      <c r="P661" s="108">
        <v>0</v>
      </c>
      <c r="Q661" s="108"/>
      <c r="R661" s="114"/>
    </row>
    <row r="662" spans="1:18" ht="13" x14ac:dyDescent="0.3">
      <c r="A662" s="108" t="s">
        <v>1381</v>
      </c>
      <c r="B662" s="108">
        <v>336908</v>
      </c>
      <c r="C662" s="108" t="s">
        <v>269</v>
      </c>
      <c r="D662" s="108" t="s">
        <v>1381</v>
      </c>
      <c r="E662" s="108">
        <v>336908</v>
      </c>
      <c r="F662" s="108" t="s">
        <v>1381</v>
      </c>
      <c r="G662" s="108" t="s">
        <v>270</v>
      </c>
      <c r="H662" s="108" t="s">
        <v>290</v>
      </c>
      <c r="I662" s="108" t="s">
        <v>291</v>
      </c>
      <c r="J662" s="108" t="s">
        <v>351</v>
      </c>
      <c r="K662" s="108" t="s">
        <v>1377</v>
      </c>
      <c r="L662" s="108" t="s">
        <v>1376</v>
      </c>
      <c r="N662" s="108" t="s">
        <v>1382</v>
      </c>
      <c r="P662" s="108">
        <v>0</v>
      </c>
      <c r="Q662" s="108"/>
      <c r="R662" s="114"/>
    </row>
    <row r="663" spans="1:18" ht="13" x14ac:dyDescent="0.3">
      <c r="A663" s="108" t="s">
        <v>1383</v>
      </c>
      <c r="B663" s="108">
        <v>130123</v>
      </c>
      <c r="C663" s="108" t="s">
        <v>269</v>
      </c>
      <c r="D663" s="108" t="s">
        <v>1383</v>
      </c>
      <c r="E663" s="108">
        <v>130123</v>
      </c>
      <c r="F663" s="108" t="s">
        <v>1383</v>
      </c>
      <c r="G663" s="108" t="s">
        <v>270</v>
      </c>
      <c r="H663" s="108" t="s">
        <v>290</v>
      </c>
      <c r="I663" s="108" t="s">
        <v>291</v>
      </c>
      <c r="J663" s="108" t="s">
        <v>351</v>
      </c>
      <c r="K663" s="108" t="s">
        <v>1377</v>
      </c>
      <c r="L663" s="108" t="s">
        <v>1376</v>
      </c>
      <c r="N663" s="108" t="s">
        <v>1384</v>
      </c>
      <c r="P663" s="108">
        <v>0</v>
      </c>
      <c r="Q663" s="108"/>
      <c r="R663" s="114"/>
    </row>
    <row r="664" spans="1:18" ht="13" x14ac:dyDescent="0.3">
      <c r="A664" s="108" t="s">
        <v>1385</v>
      </c>
      <c r="B664" s="108">
        <v>130126</v>
      </c>
      <c r="C664" s="108" t="s">
        <v>269</v>
      </c>
      <c r="D664" s="108" t="s">
        <v>1385</v>
      </c>
      <c r="E664" s="108">
        <v>130126</v>
      </c>
      <c r="F664" s="108" t="s">
        <v>1385</v>
      </c>
      <c r="G664" s="108" t="s">
        <v>270</v>
      </c>
      <c r="H664" s="108" t="s">
        <v>290</v>
      </c>
      <c r="I664" s="108" t="s">
        <v>291</v>
      </c>
      <c r="J664" s="108" t="s">
        <v>351</v>
      </c>
      <c r="K664" s="108" t="s">
        <v>1377</v>
      </c>
      <c r="L664" s="108" t="s">
        <v>1376</v>
      </c>
      <c r="N664" s="108" t="s">
        <v>503</v>
      </c>
      <c r="P664" s="108">
        <v>0</v>
      </c>
      <c r="Q664" s="108"/>
      <c r="R664" s="114"/>
    </row>
    <row r="665" spans="1:18" ht="13" x14ac:dyDescent="0.3">
      <c r="A665" s="108" t="s">
        <v>1390</v>
      </c>
      <c r="B665" s="108">
        <v>183173</v>
      </c>
      <c r="C665" s="108" t="s">
        <v>269</v>
      </c>
      <c r="D665" s="108" t="s">
        <v>1390</v>
      </c>
      <c r="E665" s="108">
        <v>130131</v>
      </c>
      <c r="F665" s="108" t="s">
        <v>1391</v>
      </c>
      <c r="G665" s="108" t="s">
        <v>270</v>
      </c>
      <c r="H665" s="108" t="s">
        <v>290</v>
      </c>
      <c r="I665" s="108" t="s">
        <v>291</v>
      </c>
      <c r="J665" s="108" t="s">
        <v>351</v>
      </c>
      <c r="K665" s="108" t="s">
        <v>1377</v>
      </c>
      <c r="L665" s="108" t="s">
        <v>1376</v>
      </c>
      <c r="N665" s="108" t="s">
        <v>1392</v>
      </c>
      <c r="P665" s="108">
        <v>0</v>
      </c>
      <c r="Q665" s="108"/>
      <c r="R665" s="114"/>
    </row>
    <row r="666" spans="1:18" ht="13" x14ac:dyDescent="0.3">
      <c r="A666" s="108" t="s">
        <v>1386</v>
      </c>
      <c r="B666" s="108">
        <v>130128</v>
      </c>
      <c r="C666" s="108" t="s">
        <v>269</v>
      </c>
      <c r="D666" s="108" t="s">
        <v>1386</v>
      </c>
      <c r="E666" s="108">
        <v>130128</v>
      </c>
      <c r="F666" s="108" t="s">
        <v>1386</v>
      </c>
      <c r="G666" s="108" t="s">
        <v>270</v>
      </c>
      <c r="H666" s="108" t="s">
        <v>290</v>
      </c>
      <c r="I666" s="108" t="s">
        <v>291</v>
      </c>
      <c r="J666" s="108" t="s">
        <v>351</v>
      </c>
      <c r="K666" s="108" t="s">
        <v>1377</v>
      </c>
      <c r="L666" s="108" t="s">
        <v>1376</v>
      </c>
      <c r="N666" s="108" t="s">
        <v>1387</v>
      </c>
      <c r="P666" s="108">
        <v>0</v>
      </c>
      <c r="Q666" s="108"/>
      <c r="R666" s="114"/>
    </row>
    <row r="667" spans="1:18" ht="13" x14ac:dyDescent="0.3">
      <c r="A667" s="108" t="s">
        <v>1388</v>
      </c>
      <c r="B667" s="108">
        <v>130130</v>
      </c>
      <c r="C667" s="108" t="s">
        <v>269</v>
      </c>
      <c r="D667" s="108" t="s">
        <v>1388</v>
      </c>
      <c r="E667" s="108">
        <v>130130</v>
      </c>
      <c r="F667" s="108" t="s">
        <v>1388</v>
      </c>
      <c r="G667" s="108" t="s">
        <v>270</v>
      </c>
      <c r="H667" s="108" t="s">
        <v>290</v>
      </c>
      <c r="I667" s="108" t="s">
        <v>291</v>
      </c>
      <c r="J667" s="108" t="s">
        <v>351</v>
      </c>
      <c r="K667" s="108" t="s">
        <v>1377</v>
      </c>
      <c r="L667" s="108" t="s">
        <v>1376</v>
      </c>
      <c r="N667" s="108" t="s">
        <v>1389</v>
      </c>
      <c r="P667" s="108">
        <v>0</v>
      </c>
      <c r="Q667" s="108"/>
      <c r="R667" s="114"/>
    </row>
    <row r="668" spans="1:18" ht="13" x14ac:dyDescent="0.3">
      <c r="A668" s="108" t="s">
        <v>1391</v>
      </c>
      <c r="B668" s="108">
        <v>130131</v>
      </c>
      <c r="C668" s="108" t="s">
        <v>269</v>
      </c>
      <c r="D668" s="108" t="s">
        <v>1391</v>
      </c>
      <c r="E668" s="108">
        <v>130131</v>
      </c>
      <c r="F668" s="108" t="s">
        <v>1391</v>
      </c>
      <c r="G668" s="108" t="s">
        <v>270</v>
      </c>
      <c r="H668" s="108" t="s">
        <v>290</v>
      </c>
      <c r="I668" s="108" t="s">
        <v>291</v>
      </c>
      <c r="J668" s="108" t="s">
        <v>351</v>
      </c>
      <c r="K668" s="108" t="s">
        <v>1377</v>
      </c>
      <c r="L668" s="108" t="s">
        <v>1376</v>
      </c>
      <c r="N668" s="108" t="s">
        <v>1393</v>
      </c>
      <c r="P668" s="108">
        <v>0</v>
      </c>
      <c r="Q668" s="108"/>
      <c r="R668" s="114"/>
    </row>
    <row r="669" spans="1:18" ht="13" x14ac:dyDescent="0.3">
      <c r="A669" s="112" t="s">
        <v>1377</v>
      </c>
      <c r="B669" s="112">
        <v>952</v>
      </c>
      <c r="C669" s="108" t="s">
        <v>269</v>
      </c>
      <c r="D669" s="112" t="s">
        <v>1377</v>
      </c>
      <c r="E669" s="112">
        <v>952</v>
      </c>
      <c r="F669" s="112" t="s">
        <v>1377</v>
      </c>
      <c r="G669" s="108" t="s">
        <v>270</v>
      </c>
      <c r="H669" s="108" t="s">
        <v>290</v>
      </c>
      <c r="I669" s="108" t="s">
        <v>291</v>
      </c>
      <c r="J669" s="108" t="s">
        <v>351</v>
      </c>
      <c r="K669" s="108" t="s">
        <v>1377</v>
      </c>
      <c r="L669" s="108"/>
      <c r="N669" s="108"/>
      <c r="P669" s="108"/>
      <c r="Q669" s="108"/>
      <c r="R669" s="114"/>
    </row>
    <row r="670" spans="1:18" ht="13" x14ac:dyDescent="0.3">
      <c r="A670" s="108" t="s">
        <v>1394</v>
      </c>
      <c r="B670" s="108">
        <v>130136</v>
      </c>
      <c r="C670" s="108" t="s">
        <v>269</v>
      </c>
      <c r="D670" s="108" t="s">
        <v>1394</v>
      </c>
      <c r="E670" s="108">
        <v>130136</v>
      </c>
      <c r="F670" s="108" t="s">
        <v>1394</v>
      </c>
      <c r="G670" s="108" t="s">
        <v>270</v>
      </c>
      <c r="H670" s="108" t="s">
        <v>290</v>
      </c>
      <c r="I670" s="108" t="s">
        <v>291</v>
      </c>
      <c r="J670" s="108" t="s">
        <v>351</v>
      </c>
      <c r="K670" s="108" t="s">
        <v>1395</v>
      </c>
      <c r="L670" s="108" t="s">
        <v>1396</v>
      </c>
      <c r="N670" s="108" t="s">
        <v>1397</v>
      </c>
      <c r="P670" s="108">
        <v>0</v>
      </c>
      <c r="Q670" s="108"/>
      <c r="R670" s="114"/>
    </row>
    <row r="671" spans="1:18" ht="13" x14ac:dyDescent="0.3">
      <c r="A671" s="108" t="s">
        <v>1398</v>
      </c>
      <c r="B671" s="108">
        <v>130696</v>
      </c>
      <c r="C671" s="108" t="s">
        <v>269</v>
      </c>
      <c r="D671" s="108" t="s">
        <v>1398</v>
      </c>
      <c r="E671" s="108">
        <v>130696</v>
      </c>
      <c r="F671" s="108" t="s">
        <v>1398</v>
      </c>
      <c r="G671" s="108" t="s">
        <v>270</v>
      </c>
      <c r="H671" s="108" t="s">
        <v>290</v>
      </c>
      <c r="I671" s="108" t="s">
        <v>291</v>
      </c>
      <c r="J671" s="108" t="s">
        <v>351</v>
      </c>
      <c r="K671" s="108" t="s">
        <v>1399</v>
      </c>
      <c r="L671" s="108" t="s">
        <v>1400</v>
      </c>
      <c r="N671" s="108" t="s">
        <v>1401</v>
      </c>
      <c r="P671" s="108">
        <v>0</v>
      </c>
      <c r="Q671" s="108"/>
      <c r="R671" s="114"/>
    </row>
    <row r="672" spans="1:18" ht="13" x14ac:dyDescent="0.3">
      <c r="A672" s="108" t="s">
        <v>1404</v>
      </c>
      <c r="B672" s="108">
        <v>118437</v>
      </c>
      <c r="C672" s="108" t="s">
        <v>269</v>
      </c>
      <c r="D672" s="108" t="s">
        <v>1404</v>
      </c>
      <c r="E672" s="108">
        <v>118437</v>
      </c>
      <c r="F672" s="108" t="s">
        <v>1404</v>
      </c>
      <c r="G672" s="108" t="s">
        <v>270</v>
      </c>
      <c r="H672" s="108" t="s">
        <v>271</v>
      </c>
      <c r="I672" s="108" t="s">
        <v>272</v>
      </c>
      <c r="J672" s="108" t="s">
        <v>606</v>
      </c>
      <c r="K672" s="108" t="s">
        <v>1405</v>
      </c>
      <c r="L672" s="108" t="s">
        <v>1404</v>
      </c>
      <c r="P672" s="108">
        <v>0</v>
      </c>
      <c r="Q672" s="108"/>
      <c r="R672" s="114"/>
    </row>
    <row r="673" spans="1:18" ht="13" x14ac:dyDescent="0.3">
      <c r="A673" s="108" t="s">
        <v>1406</v>
      </c>
      <c r="B673" s="108">
        <v>118990</v>
      </c>
      <c r="C673" s="108" t="s">
        <v>269</v>
      </c>
      <c r="D673" s="108" t="s">
        <v>1406</v>
      </c>
      <c r="E673" s="108">
        <v>118990</v>
      </c>
      <c r="F673" s="108" t="s">
        <v>1406</v>
      </c>
      <c r="G673" s="108" t="s">
        <v>270</v>
      </c>
      <c r="H673" s="108" t="s">
        <v>271</v>
      </c>
      <c r="I673" s="108" t="s">
        <v>272</v>
      </c>
      <c r="J673" s="108" t="s">
        <v>606</v>
      </c>
      <c r="K673" s="108" t="s">
        <v>1405</v>
      </c>
      <c r="L673" s="108" t="s">
        <v>1404</v>
      </c>
      <c r="N673" s="108" t="s">
        <v>1407</v>
      </c>
      <c r="P673" s="108">
        <v>0</v>
      </c>
      <c r="Q673" s="108"/>
      <c r="R673" s="114"/>
    </row>
    <row r="674" spans="1:18" ht="13" x14ac:dyDescent="0.3">
      <c r="A674" s="108" t="s">
        <v>1408</v>
      </c>
      <c r="B674" s="108">
        <v>118994</v>
      </c>
      <c r="C674" s="108" t="s">
        <v>269</v>
      </c>
      <c r="D674" s="108" t="s">
        <v>1408</v>
      </c>
      <c r="E674" s="108">
        <v>118994</v>
      </c>
      <c r="F674" s="108" t="s">
        <v>1408</v>
      </c>
      <c r="G674" s="108" t="s">
        <v>270</v>
      </c>
      <c r="H674" s="108" t="s">
        <v>271</v>
      </c>
      <c r="I674" s="108" t="s">
        <v>272</v>
      </c>
      <c r="J674" s="108" t="s">
        <v>606</v>
      </c>
      <c r="K674" s="108" t="s">
        <v>1405</v>
      </c>
      <c r="L674" s="108" t="s">
        <v>1404</v>
      </c>
      <c r="N674" s="108" t="s">
        <v>1409</v>
      </c>
      <c r="P674" s="108">
        <v>0</v>
      </c>
      <c r="Q674" s="108"/>
      <c r="R674" s="114"/>
    </row>
    <row r="675" spans="1:18" ht="13" x14ac:dyDescent="0.3">
      <c r="A675" s="108" t="s">
        <v>1410</v>
      </c>
      <c r="B675" s="108">
        <v>118995</v>
      </c>
      <c r="C675" s="108" t="s">
        <v>269</v>
      </c>
      <c r="D675" s="108" t="s">
        <v>1410</v>
      </c>
      <c r="E675" s="108">
        <v>118995</v>
      </c>
      <c r="F675" s="108" t="s">
        <v>1410</v>
      </c>
      <c r="G675" s="108" t="s">
        <v>270</v>
      </c>
      <c r="H675" s="108" t="s">
        <v>271</v>
      </c>
      <c r="I675" s="108" t="s">
        <v>272</v>
      </c>
      <c r="J675" s="108" t="s">
        <v>606</v>
      </c>
      <c r="K675" s="108" t="s">
        <v>1405</v>
      </c>
      <c r="L675" s="108" t="s">
        <v>1404</v>
      </c>
      <c r="N675" s="108" t="s">
        <v>1411</v>
      </c>
      <c r="P675" s="108">
        <v>0</v>
      </c>
      <c r="Q675" s="108"/>
      <c r="R675" s="114"/>
    </row>
    <row r="676" spans="1:18" ht="13" x14ac:dyDescent="0.3">
      <c r="A676" s="108" t="s">
        <v>1405</v>
      </c>
      <c r="B676" s="108">
        <v>118278</v>
      </c>
      <c r="C676" s="108" t="s">
        <v>269</v>
      </c>
      <c r="D676" s="108" t="s">
        <v>1405</v>
      </c>
      <c r="E676" s="108">
        <v>118278</v>
      </c>
      <c r="F676" s="108" t="s">
        <v>1405</v>
      </c>
      <c r="G676" s="108" t="s">
        <v>270</v>
      </c>
      <c r="H676" s="108" t="s">
        <v>271</v>
      </c>
      <c r="I676" s="108" t="s">
        <v>272</v>
      </c>
      <c r="J676" s="108" t="s">
        <v>606</v>
      </c>
      <c r="K676" s="108" t="s">
        <v>1405</v>
      </c>
      <c r="P676" s="108">
        <v>0</v>
      </c>
      <c r="Q676" s="108"/>
      <c r="R676" s="114"/>
    </row>
    <row r="677" spans="1:18" ht="13" x14ac:dyDescent="0.3">
      <c r="A677" s="108" t="s">
        <v>1412</v>
      </c>
      <c r="B677" s="108">
        <v>125537</v>
      </c>
      <c r="C677" s="108" t="s">
        <v>269</v>
      </c>
      <c r="D677" s="108" t="s">
        <v>1412</v>
      </c>
      <c r="E677" s="108">
        <v>125537</v>
      </c>
      <c r="F677" s="108" t="s">
        <v>1412</v>
      </c>
      <c r="G677" s="108" t="s">
        <v>270</v>
      </c>
      <c r="H677" s="108" t="s">
        <v>342</v>
      </c>
      <c r="I677" s="108" t="s">
        <v>341</v>
      </c>
      <c r="J677" s="108" t="s">
        <v>391</v>
      </c>
      <c r="K677" s="108" t="s">
        <v>1412</v>
      </c>
      <c r="P677" s="108">
        <v>0</v>
      </c>
      <c r="Q677" s="108"/>
      <c r="R677" s="114"/>
    </row>
    <row r="678" spans="1:18" ht="13" x14ac:dyDescent="0.3">
      <c r="A678" s="108" t="s">
        <v>1413</v>
      </c>
      <c r="B678" s="108">
        <v>136021</v>
      </c>
      <c r="C678" s="108" t="s">
        <v>269</v>
      </c>
      <c r="D678" s="108" t="s">
        <v>1413</v>
      </c>
      <c r="E678" s="108">
        <v>136021</v>
      </c>
      <c r="F678" s="108" t="s">
        <v>1413</v>
      </c>
      <c r="G678" s="108" t="s">
        <v>270</v>
      </c>
      <c r="H678" s="108" t="s">
        <v>599</v>
      </c>
      <c r="I678" s="108" t="s">
        <v>1414</v>
      </c>
      <c r="J678" s="108" t="s">
        <v>1415</v>
      </c>
      <c r="K678" s="108" t="s">
        <v>1416</v>
      </c>
      <c r="L678" s="108" t="s">
        <v>1413</v>
      </c>
      <c r="P678" s="108">
        <v>0</v>
      </c>
      <c r="Q678" s="108"/>
      <c r="R678" s="114"/>
    </row>
    <row r="679" spans="1:18" ht="13" x14ac:dyDescent="0.3">
      <c r="A679" s="108" t="s">
        <v>1417</v>
      </c>
      <c r="B679" s="108">
        <v>175026</v>
      </c>
      <c r="C679" s="108" t="s">
        <v>269</v>
      </c>
      <c r="D679" s="108" t="s">
        <v>1417</v>
      </c>
      <c r="E679" s="108">
        <v>175026</v>
      </c>
      <c r="F679" s="108" t="s">
        <v>1417</v>
      </c>
      <c r="G679" s="108" t="s">
        <v>270</v>
      </c>
      <c r="H679" s="108" t="s">
        <v>599</v>
      </c>
      <c r="I679" s="108" t="s">
        <v>1414</v>
      </c>
      <c r="J679" s="108" t="s">
        <v>1415</v>
      </c>
      <c r="K679" s="108" t="s">
        <v>1416</v>
      </c>
      <c r="L679" s="108" t="s">
        <v>1413</v>
      </c>
      <c r="M679" s="108" t="s">
        <v>1413</v>
      </c>
      <c r="N679" s="108" t="s">
        <v>1205</v>
      </c>
      <c r="P679" s="108">
        <v>0</v>
      </c>
      <c r="Q679" s="108"/>
      <c r="R679" s="114"/>
    </row>
    <row r="680" spans="1:18" ht="13" x14ac:dyDescent="0.3">
      <c r="A680" s="108" t="s">
        <v>1419</v>
      </c>
      <c r="B680" s="108">
        <v>136050</v>
      </c>
      <c r="C680" s="108" t="s">
        <v>269</v>
      </c>
      <c r="D680" s="108" t="s">
        <v>1419</v>
      </c>
      <c r="E680" s="108">
        <v>410724</v>
      </c>
      <c r="F680" s="108" t="s">
        <v>1420</v>
      </c>
      <c r="G680" s="108" t="s">
        <v>270</v>
      </c>
      <c r="H680" s="108" t="s">
        <v>599</v>
      </c>
      <c r="I680" s="108" t="s">
        <v>1414</v>
      </c>
      <c r="J680" s="108" t="s">
        <v>1415</v>
      </c>
      <c r="K680" s="108" t="s">
        <v>1416</v>
      </c>
      <c r="L680" s="108" t="s">
        <v>1413</v>
      </c>
      <c r="M680" s="108" t="s">
        <v>1413</v>
      </c>
      <c r="N680" s="108" t="s">
        <v>1421</v>
      </c>
      <c r="P680" s="108">
        <v>0</v>
      </c>
      <c r="Q680" s="108"/>
      <c r="R680" s="114"/>
    </row>
    <row r="681" spans="1:18" ht="13" x14ac:dyDescent="0.3">
      <c r="A681" s="108" t="s">
        <v>1420</v>
      </c>
      <c r="B681" s="108">
        <v>425241</v>
      </c>
      <c r="C681" s="108" t="s">
        <v>269</v>
      </c>
      <c r="D681" s="108" t="s">
        <v>1422</v>
      </c>
      <c r="E681" s="108">
        <v>410724</v>
      </c>
      <c r="F681" s="108" t="s">
        <v>1420</v>
      </c>
      <c r="G681" s="108" t="s">
        <v>270</v>
      </c>
      <c r="H681" s="108" t="s">
        <v>599</v>
      </c>
      <c r="I681" s="108" t="s">
        <v>1414</v>
      </c>
      <c r="J681" s="108" t="s">
        <v>1415</v>
      </c>
      <c r="K681" s="108" t="s">
        <v>1416</v>
      </c>
      <c r="L681" s="108" t="s">
        <v>1413</v>
      </c>
      <c r="N681" s="108" t="s">
        <v>1421</v>
      </c>
      <c r="O681" s="108" t="s">
        <v>1421</v>
      </c>
      <c r="P681" s="108">
        <v>0</v>
      </c>
      <c r="Q681" s="108"/>
      <c r="R681" s="114"/>
    </row>
    <row r="682" spans="1:18" ht="13" x14ac:dyDescent="0.3">
      <c r="A682" s="108" t="s">
        <v>1418</v>
      </c>
      <c r="B682" s="108">
        <v>136041</v>
      </c>
      <c r="C682" s="108" t="s">
        <v>269</v>
      </c>
      <c r="D682" s="108" t="s">
        <v>1418</v>
      </c>
      <c r="E682" s="108">
        <v>175026</v>
      </c>
      <c r="F682" s="108" t="s">
        <v>1417</v>
      </c>
      <c r="G682" s="108" t="s">
        <v>270</v>
      </c>
      <c r="H682" s="108" t="s">
        <v>599</v>
      </c>
      <c r="I682" s="108" t="s">
        <v>1414</v>
      </c>
      <c r="J682" s="108" t="s">
        <v>1415</v>
      </c>
      <c r="K682" s="108" t="s">
        <v>1416</v>
      </c>
      <c r="L682" s="108" t="s">
        <v>1413</v>
      </c>
      <c r="N682" s="108" t="s">
        <v>1205</v>
      </c>
      <c r="P682" s="108">
        <v>0</v>
      </c>
      <c r="Q682" s="108"/>
      <c r="R682" s="114"/>
    </row>
    <row r="683" spans="1:18" ht="13" x14ac:dyDescent="0.3">
      <c r="A683" s="108" t="s">
        <v>2901</v>
      </c>
      <c r="B683" s="108">
        <v>136049</v>
      </c>
      <c r="C683" s="108" t="s">
        <v>269</v>
      </c>
      <c r="D683" s="108" t="s">
        <v>2901</v>
      </c>
      <c r="E683" s="108">
        <v>136063</v>
      </c>
      <c r="F683" s="108" t="s">
        <v>2902</v>
      </c>
      <c r="G683" s="108" t="s">
        <v>270</v>
      </c>
      <c r="H683" s="108" t="s">
        <v>599</v>
      </c>
      <c r="I683" s="108" t="s">
        <v>1414</v>
      </c>
      <c r="J683" s="108" t="s">
        <v>1415</v>
      </c>
      <c r="K683" s="108" t="s">
        <v>1416</v>
      </c>
      <c r="L683" s="108" t="s">
        <v>1413</v>
      </c>
      <c r="N683" s="108" t="s">
        <v>1721</v>
      </c>
      <c r="P683" s="108">
        <v>0</v>
      </c>
      <c r="Q683" s="108"/>
      <c r="R683" s="114"/>
    </row>
    <row r="684" spans="1:18" ht="13" x14ac:dyDescent="0.3">
      <c r="A684" s="108" t="s">
        <v>1423</v>
      </c>
      <c r="B684" s="108">
        <v>424332</v>
      </c>
      <c r="C684" s="108" t="s">
        <v>269</v>
      </c>
      <c r="D684" s="108" t="s">
        <v>1423</v>
      </c>
      <c r="E684" s="108">
        <v>410724</v>
      </c>
      <c r="F684" s="108" t="s">
        <v>1420</v>
      </c>
      <c r="G684" s="108" t="s">
        <v>270</v>
      </c>
      <c r="H684" s="108" t="s">
        <v>599</v>
      </c>
      <c r="I684" s="108" t="s">
        <v>1414</v>
      </c>
      <c r="J684" s="108" t="s">
        <v>1415</v>
      </c>
      <c r="K684" s="108" t="s">
        <v>1416</v>
      </c>
      <c r="L684" s="108" t="s">
        <v>1413</v>
      </c>
      <c r="N684" s="108" t="s">
        <v>1421</v>
      </c>
      <c r="P684" s="108">
        <v>0</v>
      </c>
      <c r="Q684" s="108"/>
      <c r="R684" s="114"/>
    </row>
    <row r="685" spans="1:18" s="110" customFormat="1" ht="13" x14ac:dyDescent="0.3">
      <c r="A685" s="106" t="s">
        <v>1416</v>
      </c>
      <c r="B685" s="110">
        <v>2032</v>
      </c>
      <c r="C685" s="110" t="s">
        <v>269</v>
      </c>
      <c r="D685" s="110" t="s">
        <v>1416</v>
      </c>
      <c r="E685" s="110">
        <v>2032</v>
      </c>
      <c r="F685" s="110" t="s">
        <v>1416</v>
      </c>
      <c r="G685" s="106" t="s">
        <v>270</v>
      </c>
      <c r="H685" s="106" t="s">
        <v>599</v>
      </c>
      <c r="I685" s="106" t="s">
        <v>1414</v>
      </c>
      <c r="J685" s="106" t="s">
        <v>1415</v>
      </c>
      <c r="K685" s="106" t="s">
        <v>1416</v>
      </c>
      <c r="L685" s="106"/>
      <c r="N685" s="106"/>
      <c r="P685" s="106">
        <v>0</v>
      </c>
      <c r="Q685" s="106"/>
      <c r="R685" s="111"/>
    </row>
    <row r="686" spans="1:18" ht="13" x14ac:dyDescent="0.3">
      <c r="A686" s="108" t="s">
        <v>84</v>
      </c>
      <c r="B686" s="108">
        <v>107292</v>
      </c>
      <c r="C686" s="108" t="s">
        <v>269</v>
      </c>
      <c r="D686" s="108" t="s">
        <v>84</v>
      </c>
      <c r="E686" s="108">
        <v>107292</v>
      </c>
      <c r="F686" s="108" t="s">
        <v>84</v>
      </c>
      <c r="G686" s="108" t="s">
        <v>270</v>
      </c>
      <c r="H686" s="108" t="s">
        <v>271</v>
      </c>
      <c r="I686" s="108" t="s">
        <v>272</v>
      </c>
      <c r="J686" s="108" t="s">
        <v>463</v>
      </c>
      <c r="K686" s="108" t="s">
        <v>1424</v>
      </c>
      <c r="L686" s="108" t="s">
        <v>1425</v>
      </c>
      <c r="N686" s="108" t="s">
        <v>1426</v>
      </c>
      <c r="P686" s="108">
        <v>1</v>
      </c>
      <c r="Q686" s="108"/>
      <c r="R686" s="114" t="s">
        <v>84</v>
      </c>
    </row>
    <row r="687" spans="1:18" s="110" customFormat="1" ht="13" x14ac:dyDescent="0.3">
      <c r="A687" s="110" t="s">
        <v>1427</v>
      </c>
      <c r="B687" s="110">
        <v>129300</v>
      </c>
      <c r="C687" s="106" t="s">
        <v>269</v>
      </c>
      <c r="D687" s="110" t="s">
        <v>1427</v>
      </c>
      <c r="E687" s="110">
        <v>129300</v>
      </c>
      <c r="F687" s="110" t="s">
        <v>1427</v>
      </c>
      <c r="G687" s="106" t="s">
        <v>270</v>
      </c>
      <c r="H687" s="106" t="s">
        <v>290</v>
      </c>
      <c r="I687" s="106" t="s">
        <v>291</v>
      </c>
      <c r="J687" s="106" t="s">
        <v>351</v>
      </c>
      <c r="K687" s="106" t="s">
        <v>1395</v>
      </c>
      <c r="L687" s="106" t="s">
        <v>1427</v>
      </c>
      <c r="N687" s="106"/>
      <c r="P687" s="106">
        <v>0</v>
      </c>
      <c r="Q687" s="106"/>
      <c r="R687" s="111"/>
    </row>
    <row r="688" spans="1:18" s="110" customFormat="1" ht="13" x14ac:dyDescent="0.3">
      <c r="A688" s="110" t="s">
        <v>3774</v>
      </c>
      <c r="B688" s="110">
        <v>130137</v>
      </c>
      <c r="C688" s="106" t="s">
        <v>269</v>
      </c>
      <c r="D688" s="110" t="s">
        <v>3774</v>
      </c>
      <c r="E688" s="110">
        <v>130137</v>
      </c>
      <c r="F688" s="110" t="s">
        <v>3774</v>
      </c>
      <c r="G688" s="106" t="s">
        <v>270</v>
      </c>
      <c r="H688" s="106" t="s">
        <v>290</v>
      </c>
      <c r="I688" s="106" t="s">
        <v>291</v>
      </c>
      <c r="J688" s="106" t="s">
        <v>351</v>
      </c>
      <c r="K688" s="106" t="s">
        <v>1395</v>
      </c>
      <c r="L688" s="106" t="s">
        <v>1427</v>
      </c>
      <c r="N688" s="106" t="s">
        <v>3775</v>
      </c>
      <c r="P688" s="106">
        <v>0</v>
      </c>
      <c r="Q688" s="106"/>
      <c r="R688" s="111"/>
    </row>
    <row r="689" spans="1:18" ht="13" x14ac:dyDescent="0.3">
      <c r="A689" s="108" t="s">
        <v>59</v>
      </c>
      <c r="B689" s="108">
        <v>130140</v>
      </c>
      <c r="C689" s="108" t="s">
        <v>269</v>
      </c>
      <c r="D689" s="108" t="s">
        <v>59</v>
      </c>
      <c r="E689" s="108">
        <v>130140</v>
      </c>
      <c r="F689" s="108" t="s">
        <v>59</v>
      </c>
      <c r="G689" s="108" t="s">
        <v>270</v>
      </c>
      <c r="H689" s="108" t="s">
        <v>290</v>
      </c>
      <c r="I689" s="108" t="s">
        <v>291</v>
      </c>
      <c r="J689" s="108" t="s">
        <v>351</v>
      </c>
      <c r="K689" s="108" t="s">
        <v>1395</v>
      </c>
      <c r="L689" s="108" t="s">
        <v>1427</v>
      </c>
      <c r="N689" s="108" t="s">
        <v>1339</v>
      </c>
      <c r="P689" s="108">
        <v>1</v>
      </c>
      <c r="Q689" s="108"/>
      <c r="R689" s="114" t="s">
        <v>59</v>
      </c>
    </row>
    <row r="690" spans="1:18" s="110" customFormat="1" ht="13" x14ac:dyDescent="0.3">
      <c r="A690" s="110" t="s">
        <v>1429</v>
      </c>
      <c r="B690" s="112">
        <v>129301</v>
      </c>
      <c r="C690" s="106" t="s">
        <v>269</v>
      </c>
      <c r="D690" s="110" t="s">
        <v>1429</v>
      </c>
      <c r="E690" s="112">
        <v>129301</v>
      </c>
      <c r="F690" s="110" t="s">
        <v>1429</v>
      </c>
      <c r="G690" s="106" t="s">
        <v>270</v>
      </c>
      <c r="H690" s="106" t="s">
        <v>290</v>
      </c>
      <c r="I690" s="106" t="s">
        <v>291</v>
      </c>
      <c r="J690" s="106" t="s">
        <v>351</v>
      </c>
      <c r="K690" s="106" t="s">
        <v>1395</v>
      </c>
      <c r="L690" s="106" t="s">
        <v>1429</v>
      </c>
      <c r="N690" s="106"/>
      <c r="P690" s="106">
        <v>0</v>
      </c>
      <c r="Q690" s="106"/>
      <c r="R690" s="111"/>
    </row>
    <row r="691" spans="1:18" ht="13" x14ac:dyDescent="0.3">
      <c r="A691" s="108" t="s">
        <v>1428</v>
      </c>
      <c r="B691" s="108">
        <v>147475</v>
      </c>
      <c r="C691" s="108" t="s">
        <v>269</v>
      </c>
      <c r="D691" s="108" t="s">
        <v>1428</v>
      </c>
      <c r="E691" s="108">
        <v>130143</v>
      </c>
      <c r="F691" s="108" t="s">
        <v>14</v>
      </c>
      <c r="G691" s="108" t="s">
        <v>270</v>
      </c>
      <c r="H691" s="108" t="s">
        <v>290</v>
      </c>
      <c r="I691" s="108" t="s">
        <v>291</v>
      </c>
      <c r="J691" s="108" t="s">
        <v>351</v>
      </c>
      <c r="K691" s="108" t="s">
        <v>1395</v>
      </c>
      <c r="L691" s="108" t="s">
        <v>1429</v>
      </c>
      <c r="N691" s="108" t="s">
        <v>1430</v>
      </c>
      <c r="P691" s="108">
        <v>1</v>
      </c>
      <c r="Q691" s="108"/>
      <c r="R691" s="114" t="s">
        <v>14</v>
      </c>
    </row>
    <row r="692" spans="1:18" ht="13" x14ac:dyDescent="0.3">
      <c r="A692" s="108" t="s">
        <v>14</v>
      </c>
      <c r="B692" s="108">
        <v>130143</v>
      </c>
      <c r="C692" s="108" t="s">
        <v>269</v>
      </c>
      <c r="D692" s="108" t="s">
        <v>14</v>
      </c>
      <c r="E692" s="108">
        <v>130143</v>
      </c>
      <c r="F692" s="108" t="s">
        <v>14</v>
      </c>
      <c r="G692" s="108" t="s">
        <v>270</v>
      </c>
      <c r="H692" s="108" t="s">
        <v>290</v>
      </c>
      <c r="I692" s="108" t="s">
        <v>291</v>
      </c>
      <c r="J692" s="108" t="s">
        <v>351</v>
      </c>
      <c r="K692" s="108" t="s">
        <v>1395</v>
      </c>
      <c r="L692" s="108" t="s">
        <v>1429</v>
      </c>
      <c r="N692" s="108" t="s">
        <v>1431</v>
      </c>
      <c r="P692" s="108">
        <v>1</v>
      </c>
      <c r="Q692" s="108"/>
      <c r="R692" s="114" t="s">
        <v>14</v>
      </c>
    </row>
    <row r="693" spans="1:18" ht="13" x14ac:dyDescent="0.3">
      <c r="A693" s="108" t="s">
        <v>1432</v>
      </c>
      <c r="B693" s="108">
        <v>130145</v>
      </c>
      <c r="C693" s="108" t="s">
        <v>269</v>
      </c>
      <c r="D693" s="108" t="s">
        <v>1432</v>
      </c>
      <c r="E693" s="108">
        <v>130145</v>
      </c>
      <c r="F693" s="108" t="s">
        <v>1432</v>
      </c>
      <c r="G693" s="108" t="s">
        <v>270</v>
      </c>
      <c r="H693" s="108" t="s">
        <v>290</v>
      </c>
      <c r="I693" s="108" t="s">
        <v>291</v>
      </c>
      <c r="J693" s="108" t="s">
        <v>351</v>
      </c>
      <c r="K693" s="108" t="s">
        <v>1395</v>
      </c>
      <c r="L693" s="108" t="s">
        <v>1429</v>
      </c>
      <c r="N693" s="108" t="s">
        <v>359</v>
      </c>
      <c r="P693" s="108">
        <v>0</v>
      </c>
      <c r="Q693" s="108"/>
      <c r="R693" s="114"/>
    </row>
    <row r="694" spans="1:18" ht="13" x14ac:dyDescent="0.3">
      <c r="A694" s="108" t="s">
        <v>1395</v>
      </c>
      <c r="B694" s="108">
        <v>953</v>
      </c>
      <c r="C694" s="108" t="s">
        <v>269</v>
      </c>
      <c r="D694" s="108" t="s">
        <v>1395</v>
      </c>
      <c r="E694" s="108">
        <v>953</v>
      </c>
      <c r="F694" s="108" t="s">
        <v>1395</v>
      </c>
      <c r="G694" s="108" t="s">
        <v>270</v>
      </c>
      <c r="H694" s="108" t="s">
        <v>290</v>
      </c>
      <c r="I694" s="108" t="s">
        <v>291</v>
      </c>
      <c r="J694" s="108" t="s">
        <v>351</v>
      </c>
      <c r="K694" s="108" t="s">
        <v>1395</v>
      </c>
      <c r="P694" s="108">
        <v>0</v>
      </c>
      <c r="Q694" s="108"/>
      <c r="R694" s="114"/>
    </row>
    <row r="695" spans="1:18" s="110" customFormat="1" ht="13" x14ac:dyDescent="0.3">
      <c r="A695" s="110" t="s">
        <v>1434</v>
      </c>
      <c r="B695" s="106">
        <v>174</v>
      </c>
      <c r="C695" s="106" t="s">
        <v>269</v>
      </c>
      <c r="D695" s="110" t="s">
        <v>1434</v>
      </c>
      <c r="E695" s="106">
        <v>174</v>
      </c>
      <c r="F695" s="110" t="s">
        <v>1434</v>
      </c>
      <c r="G695" s="106" t="s">
        <v>270</v>
      </c>
      <c r="H695" s="106" t="s">
        <v>280</v>
      </c>
      <c r="I695" s="106" t="s">
        <v>300</v>
      </c>
      <c r="J695" s="106" t="s">
        <v>301</v>
      </c>
      <c r="K695" s="106" t="s">
        <v>1434</v>
      </c>
      <c r="P695" s="106">
        <v>0</v>
      </c>
      <c r="Q695" s="106"/>
      <c r="R695" s="111"/>
    </row>
    <row r="696" spans="1:18" ht="13" x14ac:dyDescent="0.3">
      <c r="A696" s="108" t="s">
        <v>1433</v>
      </c>
      <c r="B696" s="108">
        <v>140033</v>
      </c>
      <c r="C696" s="108" t="s">
        <v>269</v>
      </c>
      <c r="D696" s="108" t="s">
        <v>1433</v>
      </c>
      <c r="E696" s="108">
        <v>140033</v>
      </c>
      <c r="F696" s="108" t="s">
        <v>1433</v>
      </c>
      <c r="G696" s="108" t="s">
        <v>270</v>
      </c>
      <c r="H696" s="108" t="s">
        <v>280</v>
      </c>
      <c r="I696" s="108" t="s">
        <v>300</v>
      </c>
      <c r="J696" s="108" t="s">
        <v>301</v>
      </c>
      <c r="K696" s="108" t="s">
        <v>1434</v>
      </c>
      <c r="L696" s="108" t="s">
        <v>1435</v>
      </c>
      <c r="N696" s="108" t="s">
        <v>1269</v>
      </c>
      <c r="P696" s="108">
        <v>0</v>
      </c>
      <c r="Q696" s="108"/>
      <c r="R696" s="114"/>
    </row>
    <row r="697" spans="1:18" ht="13" x14ac:dyDescent="0.3">
      <c r="A697" s="108" t="s">
        <v>1436</v>
      </c>
      <c r="B697" s="108">
        <v>138831</v>
      </c>
      <c r="C697" s="108" t="s">
        <v>269</v>
      </c>
      <c r="D697" s="108" t="s">
        <v>1436</v>
      </c>
      <c r="E697" s="108">
        <v>138831</v>
      </c>
      <c r="F697" s="108" t="s">
        <v>1436</v>
      </c>
      <c r="G697" s="108" t="s">
        <v>270</v>
      </c>
      <c r="H697" s="108" t="s">
        <v>280</v>
      </c>
      <c r="I697" s="108" t="s">
        <v>281</v>
      </c>
      <c r="J697" s="108" t="s">
        <v>610</v>
      </c>
      <c r="K697" s="108" t="s">
        <v>611</v>
      </c>
      <c r="L697" s="108" t="s">
        <v>1437</v>
      </c>
      <c r="N697" s="108" t="s">
        <v>1438</v>
      </c>
      <c r="P697" s="108">
        <v>0</v>
      </c>
      <c r="Q697" s="108"/>
      <c r="R697" s="114"/>
    </row>
    <row r="698" spans="1:18" ht="13" x14ac:dyDescent="0.3">
      <c r="A698" s="108" t="s">
        <v>1439</v>
      </c>
      <c r="B698" s="108">
        <v>141916</v>
      </c>
      <c r="C698" s="108" t="s">
        <v>269</v>
      </c>
      <c r="D698" s="108" t="s">
        <v>1439</v>
      </c>
      <c r="E698" s="108">
        <v>141916</v>
      </c>
      <c r="F698" s="108" t="s">
        <v>1439</v>
      </c>
      <c r="G698" s="108" t="s">
        <v>270</v>
      </c>
      <c r="H698" s="108" t="s">
        <v>280</v>
      </c>
      <c r="I698" s="108" t="s">
        <v>281</v>
      </c>
      <c r="J698" s="108" t="s">
        <v>546</v>
      </c>
      <c r="K698" s="108" t="s">
        <v>866</v>
      </c>
      <c r="L698" s="108" t="s">
        <v>1440</v>
      </c>
      <c r="N698" s="108" t="s">
        <v>1441</v>
      </c>
      <c r="P698" s="108">
        <v>0</v>
      </c>
      <c r="Q698" s="108"/>
      <c r="R698" s="114"/>
    </row>
    <row r="699" spans="1:18" x14ac:dyDescent="0.25">
      <c r="A699" s="108" t="s">
        <v>1445</v>
      </c>
      <c r="B699" s="110">
        <v>369702</v>
      </c>
      <c r="C699" s="106" t="s">
        <v>269</v>
      </c>
      <c r="D699" s="106" t="s">
        <v>1445</v>
      </c>
      <c r="E699" s="110">
        <v>369702</v>
      </c>
      <c r="F699" s="106" t="s">
        <v>1445</v>
      </c>
      <c r="G699" s="106" t="s">
        <v>270</v>
      </c>
      <c r="H699" s="106" t="s">
        <v>290</v>
      </c>
      <c r="I699" s="106" t="s">
        <v>679</v>
      </c>
      <c r="J699" s="106" t="s">
        <v>1443</v>
      </c>
      <c r="K699" s="106" t="s">
        <v>1444</v>
      </c>
      <c r="L699" s="106" t="s">
        <v>1445</v>
      </c>
      <c r="P699" s="108">
        <v>0</v>
      </c>
    </row>
    <row r="700" spans="1:18" ht="13" x14ac:dyDescent="0.3">
      <c r="A700" s="108" t="s">
        <v>1442</v>
      </c>
      <c r="B700" s="108">
        <v>137416</v>
      </c>
      <c r="C700" s="108" t="s">
        <v>269</v>
      </c>
      <c r="D700" s="108" t="s">
        <v>1442</v>
      </c>
      <c r="E700" s="108">
        <v>137416</v>
      </c>
      <c r="F700" s="108" t="s">
        <v>1442</v>
      </c>
      <c r="G700" s="108" t="s">
        <v>270</v>
      </c>
      <c r="H700" s="108" t="s">
        <v>290</v>
      </c>
      <c r="I700" s="108" t="s">
        <v>679</v>
      </c>
      <c r="J700" s="108" t="s">
        <v>1443</v>
      </c>
      <c r="K700" s="108" t="s">
        <v>1444</v>
      </c>
      <c r="L700" s="108" t="s">
        <v>1445</v>
      </c>
      <c r="N700" s="108" t="s">
        <v>1446</v>
      </c>
      <c r="P700" s="108">
        <v>0</v>
      </c>
      <c r="Q700" s="108"/>
      <c r="R700" s="114"/>
    </row>
    <row r="701" spans="1:18" ht="13" x14ac:dyDescent="0.3">
      <c r="A701" s="108" t="s">
        <v>1447</v>
      </c>
      <c r="B701" s="108">
        <v>388029</v>
      </c>
      <c r="C701" s="108" t="s">
        <v>269</v>
      </c>
      <c r="D701" s="108" t="s">
        <v>1447</v>
      </c>
      <c r="E701" s="108">
        <v>388029</v>
      </c>
      <c r="F701" s="108" t="s">
        <v>1447</v>
      </c>
      <c r="G701" s="108" t="s">
        <v>270</v>
      </c>
      <c r="H701" s="108" t="s">
        <v>290</v>
      </c>
      <c r="I701" s="108" t="s">
        <v>679</v>
      </c>
      <c r="J701" s="108" t="s">
        <v>1443</v>
      </c>
      <c r="K701" s="108" t="s">
        <v>1444</v>
      </c>
      <c r="L701" s="108" t="s">
        <v>1445</v>
      </c>
      <c r="N701" s="108" t="s">
        <v>1448</v>
      </c>
      <c r="P701" s="108">
        <v>0</v>
      </c>
      <c r="Q701" s="108"/>
      <c r="R701" s="114"/>
    </row>
    <row r="702" spans="1:18" s="110" customFormat="1" ht="13" x14ac:dyDescent="0.3">
      <c r="A702" s="110" t="s">
        <v>3776</v>
      </c>
      <c r="B702" s="110">
        <v>102137</v>
      </c>
      <c r="C702" s="106" t="s">
        <v>269</v>
      </c>
      <c r="D702" s="110" t="s">
        <v>3776</v>
      </c>
      <c r="E702" s="110">
        <v>102137</v>
      </c>
      <c r="F702" s="110" t="s">
        <v>3776</v>
      </c>
      <c r="G702" s="106" t="s">
        <v>270</v>
      </c>
      <c r="H702" s="106" t="s">
        <v>271</v>
      </c>
      <c r="I702" s="106" t="s">
        <v>272</v>
      </c>
      <c r="J702" s="106" t="s">
        <v>273</v>
      </c>
      <c r="K702" s="106" t="s">
        <v>3777</v>
      </c>
      <c r="L702" s="106" t="s">
        <v>3778</v>
      </c>
      <c r="M702" s="110" t="s">
        <v>3778</v>
      </c>
      <c r="N702" s="106" t="s">
        <v>3779</v>
      </c>
      <c r="P702" s="106">
        <v>0</v>
      </c>
      <c r="Q702" s="106"/>
      <c r="R702" s="111"/>
    </row>
    <row r="703" spans="1:18" ht="13" x14ac:dyDescent="0.3">
      <c r="A703" s="108" t="s">
        <v>1449</v>
      </c>
      <c r="B703" s="108">
        <v>118216</v>
      </c>
      <c r="C703" s="108" t="s">
        <v>269</v>
      </c>
      <c r="D703" s="108" t="s">
        <v>1449</v>
      </c>
      <c r="E703" s="108">
        <v>118216</v>
      </c>
      <c r="F703" s="108" t="s">
        <v>1449</v>
      </c>
      <c r="G703" s="108" t="s">
        <v>270</v>
      </c>
      <c r="H703" s="108" t="s">
        <v>271</v>
      </c>
      <c r="I703" s="108" t="s">
        <v>272</v>
      </c>
      <c r="J703" s="108" t="s">
        <v>606</v>
      </c>
      <c r="K703" s="108" t="s">
        <v>713</v>
      </c>
      <c r="L703" s="108" t="s">
        <v>1450</v>
      </c>
      <c r="N703" s="108" t="s">
        <v>1451</v>
      </c>
      <c r="P703" s="108">
        <v>0</v>
      </c>
      <c r="Q703" s="108"/>
      <c r="R703" s="114"/>
    </row>
    <row r="704" spans="1:18" s="110" customFormat="1" ht="13" x14ac:dyDescent="0.3">
      <c r="A704" s="110" t="s">
        <v>3780</v>
      </c>
      <c r="B704" s="106">
        <v>126754</v>
      </c>
      <c r="C704" s="106" t="s">
        <v>269</v>
      </c>
      <c r="D704" s="110" t="s">
        <v>3780</v>
      </c>
      <c r="E704" s="106">
        <v>126754</v>
      </c>
      <c r="F704" s="110" t="s">
        <v>3780</v>
      </c>
      <c r="G704" s="106" t="s">
        <v>270</v>
      </c>
      <c r="H704" s="106" t="s">
        <v>342</v>
      </c>
      <c r="I704" s="106" t="s">
        <v>341</v>
      </c>
      <c r="J704" s="106" t="s">
        <v>391</v>
      </c>
      <c r="K704" s="106" t="s">
        <v>392</v>
      </c>
      <c r="L704" s="106" t="s">
        <v>3781</v>
      </c>
      <c r="N704" s="106" t="s">
        <v>3782</v>
      </c>
      <c r="P704" s="106">
        <v>0</v>
      </c>
      <c r="Q704" s="106"/>
      <c r="R704" s="111"/>
    </row>
    <row r="705" spans="1:18" x14ac:dyDescent="0.25">
      <c r="A705" s="108" t="s">
        <v>1454</v>
      </c>
      <c r="B705" s="110">
        <v>129307</v>
      </c>
      <c r="C705" s="106" t="s">
        <v>269</v>
      </c>
      <c r="D705" s="106" t="s">
        <v>1454</v>
      </c>
      <c r="E705" s="110">
        <v>129307</v>
      </c>
      <c r="F705" s="106" t="s">
        <v>1454</v>
      </c>
      <c r="G705" s="106" t="s">
        <v>270</v>
      </c>
      <c r="H705" s="106" t="s">
        <v>290</v>
      </c>
      <c r="I705" s="106" t="s">
        <v>291</v>
      </c>
      <c r="J705" s="106" t="s">
        <v>351</v>
      </c>
      <c r="K705" s="106" t="s">
        <v>1453</v>
      </c>
      <c r="L705" s="106" t="s">
        <v>1454</v>
      </c>
      <c r="P705" s="108">
        <v>0</v>
      </c>
    </row>
    <row r="706" spans="1:18" ht="13" x14ac:dyDescent="0.3">
      <c r="A706" s="108" t="s">
        <v>2413</v>
      </c>
      <c r="B706" s="108">
        <v>152386</v>
      </c>
      <c r="C706" s="108" t="s">
        <v>269</v>
      </c>
      <c r="D706" s="108" t="s">
        <v>2413</v>
      </c>
      <c r="E706" s="108">
        <v>130195</v>
      </c>
      <c r="F706" s="108" t="s">
        <v>2414</v>
      </c>
      <c r="G706" s="108" t="s">
        <v>270</v>
      </c>
      <c r="H706" s="108" t="s">
        <v>290</v>
      </c>
      <c r="I706" s="108" t="s">
        <v>291</v>
      </c>
      <c r="J706" s="108" t="s">
        <v>351</v>
      </c>
      <c r="K706" s="108" t="s">
        <v>1453</v>
      </c>
      <c r="L706" s="108" t="s">
        <v>1454</v>
      </c>
      <c r="N706" s="108" t="s">
        <v>2415</v>
      </c>
      <c r="P706" s="108">
        <v>0</v>
      </c>
      <c r="Q706" s="108"/>
      <c r="R706" s="114"/>
    </row>
    <row r="707" spans="1:18" ht="13" x14ac:dyDescent="0.3">
      <c r="A707" s="108" t="s">
        <v>1452</v>
      </c>
      <c r="B707" s="108">
        <v>130156</v>
      </c>
      <c r="C707" s="108" t="s">
        <v>269</v>
      </c>
      <c r="D707" s="108" t="s">
        <v>1452</v>
      </c>
      <c r="E707" s="108">
        <v>130156</v>
      </c>
      <c r="F707" s="108" t="s">
        <v>1452</v>
      </c>
      <c r="G707" s="108" t="s">
        <v>270</v>
      </c>
      <c r="H707" s="108" t="s">
        <v>290</v>
      </c>
      <c r="I707" s="108" t="s">
        <v>291</v>
      </c>
      <c r="J707" s="108" t="s">
        <v>351</v>
      </c>
      <c r="K707" s="108" t="s">
        <v>1453</v>
      </c>
      <c r="L707" s="108" t="s">
        <v>1454</v>
      </c>
      <c r="N707" s="108" t="s">
        <v>1455</v>
      </c>
      <c r="P707" s="108">
        <v>0</v>
      </c>
      <c r="Q707" s="108"/>
      <c r="R707" s="114"/>
    </row>
    <row r="708" spans="1:18" s="110" customFormat="1" ht="13" x14ac:dyDescent="0.3">
      <c r="A708" s="110" t="s">
        <v>3783</v>
      </c>
      <c r="B708" s="106">
        <v>100667</v>
      </c>
      <c r="C708" s="106" t="s">
        <v>269</v>
      </c>
      <c r="D708" s="110" t="s">
        <v>3783</v>
      </c>
      <c r="E708" s="106">
        <v>100667</v>
      </c>
      <c r="F708" s="110" t="s">
        <v>3783</v>
      </c>
      <c r="G708" s="106" t="s">
        <v>270</v>
      </c>
      <c r="H708" s="106" t="s">
        <v>339</v>
      </c>
      <c r="I708" s="106" t="s">
        <v>340</v>
      </c>
      <c r="J708" s="106" t="s">
        <v>338</v>
      </c>
      <c r="K708" s="106" t="s">
        <v>3783</v>
      </c>
      <c r="L708" s="106"/>
      <c r="N708" s="106"/>
      <c r="P708" s="106">
        <v>0</v>
      </c>
      <c r="Q708" s="106"/>
      <c r="R708" s="111"/>
    </row>
    <row r="709" spans="1:18" s="110" customFormat="1" ht="13" x14ac:dyDescent="0.3">
      <c r="A709" s="110" t="s">
        <v>3449</v>
      </c>
      <c r="B709" s="110">
        <v>117103</v>
      </c>
      <c r="C709" s="106" t="s">
        <v>269</v>
      </c>
      <c r="D709" s="110" t="s">
        <v>3449</v>
      </c>
      <c r="E709" s="110">
        <v>117103</v>
      </c>
      <c r="F709" s="110" t="s">
        <v>3449</v>
      </c>
      <c r="G709" s="106" t="s">
        <v>270</v>
      </c>
      <c r="H709" s="106" t="s">
        <v>339</v>
      </c>
      <c r="I709" s="106" t="s">
        <v>494</v>
      </c>
      <c r="J709" s="106" t="s">
        <v>772</v>
      </c>
      <c r="K709" s="106" t="s">
        <v>3448</v>
      </c>
      <c r="L709" s="106" t="s">
        <v>3449</v>
      </c>
      <c r="N709" s="106"/>
      <c r="P709" s="106">
        <v>0</v>
      </c>
      <c r="Q709" s="106"/>
      <c r="R709" s="111"/>
    </row>
    <row r="710" spans="1:18" s="110" customFormat="1" ht="13" x14ac:dyDescent="0.3">
      <c r="A710" s="106" t="s">
        <v>3445</v>
      </c>
      <c r="B710" s="106">
        <v>157947</v>
      </c>
      <c r="C710" s="106" t="s">
        <v>269</v>
      </c>
      <c r="D710" s="106" t="s">
        <v>3445</v>
      </c>
      <c r="E710" s="106">
        <v>157947</v>
      </c>
      <c r="F710" s="106" t="s">
        <v>3445</v>
      </c>
      <c r="G710" s="106" t="s">
        <v>270</v>
      </c>
      <c r="H710" s="106" t="s">
        <v>339</v>
      </c>
      <c r="I710" s="106" t="s">
        <v>494</v>
      </c>
      <c r="J710" s="106" t="s">
        <v>772</v>
      </c>
      <c r="K710" s="106" t="s">
        <v>3448</v>
      </c>
      <c r="L710" s="106" t="s">
        <v>3449</v>
      </c>
      <c r="N710" s="106" t="s">
        <v>383</v>
      </c>
      <c r="P710" s="106">
        <v>0</v>
      </c>
      <c r="Q710" s="106"/>
      <c r="R710" s="111"/>
    </row>
    <row r="711" spans="1:18" s="110" customFormat="1" ht="13" x14ac:dyDescent="0.3">
      <c r="A711" s="106" t="s">
        <v>3450</v>
      </c>
      <c r="B711" s="106">
        <v>131807</v>
      </c>
      <c r="C711" s="106" t="s">
        <v>269</v>
      </c>
      <c r="D711" s="106" t="s">
        <v>3450</v>
      </c>
      <c r="E711" s="106">
        <v>131807</v>
      </c>
      <c r="F711" s="106" t="s">
        <v>3450</v>
      </c>
      <c r="G711" s="106" t="s">
        <v>270</v>
      </c>
      <c r="H711" s="106" t="s">
        <v>1709</v>
      </c>
      <c r="I711" s="106" t="s">
        <v>3404</v>
      </c>
      <c r="J711" s="106" t="s">
        <v>3452</v>
      </c>
      <c r="K711" s="106" t="s">
        <v>3453</v>
      </c>
      <c r="L711" s="106" t="s">
        <v>3450</v>
      </c>
      <c r="N711" s="106"/>
      <c r="P711" s="106">
        <v>0</v>
      </c>
      <c r="Q711" s="106"/>
      <c r="R711" s="111"/>
    </row>
    <row r="712" spans="1:18" s="110" customFormat="1" ht="13" x14ac:dyDescent="0.3">
      <c r="A712" s="106" t="s">
        <v>3562</v>
      </c>
      <c r="B712" s="106">
        <v>132627</v>
      </c>
      <c r="C712" s="106" t="s">
        <v>3413</v>
      </c>
      <c r="D712" s="106" t="s">
        <v>3446</v>
      </c>
      <c r="E712" s="106">
        <v>165853</v>
      </c>
      <c r="F712" s="106" t="s">
        <v>3446</v>
      </c>
      <c r="G712" s="106" t="s">
        <v>270</v>
      </c>
      <c r="H712" s="106" t="s">
        <v>1709</v>
      </c>
      <c r="I712" s="106" t="s">
        <v>3404</v>
      </c>
      <c r="J712" s="106" t="s">
        <v>3452</v>
      </c>
      <c r="K712" s="106" t="s">
        <v>3453</v>
      </c>
      <c r="L712" s="106" t="s">
        <v>3450</v>
      </c>
      <c r="N712" s="106" t="s">
        <v>3454</v>
      </c>
      <c r="P712" s="106">
        <v>0</v>
      </c>
      <c r="Q712" s="106"/>
      <c r="R712" s="111"/>
    </row>
    <row r="713" spans="1:18" s="110" customFormat="1" ht="13" x14ac:dyDescent="0.3">
      <c r="A713" s="106" t="s">
        <v>3446</v>
      </c>
      <c r="B713" s="106">
        <v>165853</v>
      </c>
      <c r="C713" s="106" t="s">
        <v>269</v>
      </c>
      <c r="D713" s="106" t="s">
        <v>3446</v>
      </c>
      <c r="E713" s="106">
        <v>165853</v>
      </c>
      <c r="F713" s="106" t="s">
        <v>3446</v>
      </c>
      <c r="G713" s="106" t="s">
        <v>270</v>
      </c>
      <c r="H713" s="106" t="s">
        <v>1709</v>
      </c>
      <c r="I713" s="106" t="s">
        <v>3404</v>
      </c>
      <c r="J713" s="106" t="s">
        <v>3452</v>
      </c>
      <c r="K713" s="106" t="s">
        <v>3453</v>
      </c>
      <c r="L713" s="106" t="s">
        <v>3450</v>
      </c>
      <c r="M713" s="110" t="s">
        <v>3450</v>
      </c>
      <c r="N713" s="106" t="s">
        <v>3454</v>
      </c>
      <c r="P713" s="106">
        <v>0</v>
      </c>
      <c r="Q713" s="106"/>
      <c r="R713" s="111"/>
    </row>
    <row r="714" spans="1:18" s="110" customFormat="1" ht="13" x14ac:dyDescent="0.3">
      <c r="A714" s="106" t="s">
        <v>3447</v>
      </c>
      <c r="B714" s="106">
        <v>834720</v>
      </c>
      <c r="C714" s="106" t="s">
        <v>269</v>
      </c>
      <c r="D714" s="106" t="s">
        <v>3447</v>
      </c>
      <c r="E714" s="106">
        <v>834720</v>
      </c>
      <c r="F714" s="106" t="s">
        <v>3447</v>
      </c>
      <c r="G714" s="106" t="s">
        <v>270</v>
      </c>
      <c r="H714" s="106" t="s">
        <v>339</v>
      </c>
      <c r="I714" s="106" t="s">
        <v>494</v>
      </c>
      <c r="J714" s="106" t="s">
        <v>493</v>
      </c>
      <c r="K714" s="106" t="s">
        <v>3456</v>
      </c>
      <c r="L714" s="106" t="s">
        <v>3451</v>
      </c>
      <c r="N714" s="106" t="s">
        <v>3455</v>
      </c>
      <c r="P714" s="106">
        <v>0</v>
      </c>
      <c r="Q714" s="106"/>
      <c r="R714" s="111"/>
    </row>
    <row r="715" spans="1:18" ht="13" x14ac:dyDescent="0.3">
      <c r="A715" s="108" t="s">
        <v>1456</v>
      </c>
      <c r="B715" s="108">
        <v>101958</v>
      </c>
      <c r="C715" s="108" t="s">
        <v>269</v>
      </c>
      <c r="D715" s="108" t="s">
        <v>1456</v>
      </c>
      <c r="E715" s="108">
        <v>101958</v>
      </c>
      <c r="F715" s="108" t="s">
        <v>1456</v>
      </c>
      <c r="G715" s="108" t="s">
        <v>270</v>
      </c>
      <c r="H715" s="108" t="s">
        <v>271</v>
      </c>
      <c r="I715" s="108" t="s">
        <v>272</v>
      </c>
      <c r="J715" s="108" t="s">
        <v>273</v>
      </c>
      <c r="K715" s="108" t="s">
        <v>398</v>
      </c>
      <c r="L715" s="108" t="s">
        <v>1457</v>
      </c>
      <c r="N715" s="108" t="s">
        <v>1458</v>
      </c>
      <c r="P715" s="108">
        <v>0</v>
      </c>
      <c r="Q715" s="108"/>
      <c r="R715" s="114"/>
    </row>
    <row r="716" spans="1:18" s="110" customFormat="1" ht="13" x14ac:dyDescent="0.3">
      <c r="A716" s="110" t="s">
        <v>3784</v>
      </c>
      <c r="B716" s="106">
        <v>103110</v>
      </c>
      <c r="C716" s="106" t="s">
        <v>269</v>
      </c>
      <c r="D716" s="110" t="s">
        <v>3784</v>
      </c>
      <c r="E716" s="106">
        <v>103110</v>
      </c>
      <c r="F716" s="110" t="s">
        <v>3784</v>
      </c>
      <c r="G716" s="106" t="s">
        <v>270</v>
      </c>
      <c r="H716" s="106" t="s">
        <v>271</v>
      </c>
      <c r="I716" s="106" t="s">
        <v>272</v>
      </c>
      <c r="J716" s="106" t="s">
        <v>273</v>
      </c>
      <c r="K716" s="106" t="s">
        <v>1908</v>
      </c>
      <c r="L716" s="106" t="s">
        <v>3785</v>
      </c>
      <c r="N716" s="106" t="s">
        <v>3786</v>
      </c>
      <c r="P716" s="106">
        <v>0</v>
      </c>
      <c r="Q716" s="106"/>
      <c r="R716" s="111"/>
    </row>
    <row r="717" spans="1:18" ht="13" x14ac:dyDescent="0.3">
      <c r="A717" s="108" t="s">
        <v>751</v>
      </c>
      <c r="B717" s="108">
        <v>129491</v>
      </c>
      <c r="C717" s="108" t="s">
        <v>269</v>
      </c>
      <c r="D717" s="108" t="s">
        <v>751</v>
      </c>
      <c r="E717" s="108">
        <v>129491</v>
      </c>
      <c r="F717" s="108" t="s">
        <v>751</v>
      </c>
      <c r="G717" s="108" t="s">
        <v>270</v>
      </c>
      <c r="H717" s="108" t="s">
        <v>290</v>
      </c>
      <c r="I717" s="108" t="s">
        <v>291</v>
      </c>
      <c r="J717" s="108" t="s">
        <v>351</v>
      </c>
      <c r="K717" s="108" t="s">
        <v>498</v>
      </c>
      <c r="L717" s="108" t="s">
        <v>751</v>
      </c>
      <c r="P717" s="108">
        <v>0</v>
      </c>
      <c r="Q717" s="108"/>
      <c r="R717" s="114"/>
    </row>
    <row r="718" spans="1:18" s="110" customFormat="1" ht="13" x14ac:dyDescent="0.3">
      <c r="A718" s="110" t="s">
        <v>3787</v>
      </c>
      <c r="B718" s="110">
        <v>130754</v>
      </c>
      <c r="C718" s="106" t="s">
        <v>269</v>
      </c>
      <c r="D718" s="110" t="s">
        <v>3787</v>
      </c>
      <c r="E718" s="110">
        <v>130754</v>
      </c>
      <c r="F718" s="110" t="s">
        <v>3787</v>
      </c>
      <c r="G718" s="106" t="s">
        <v>270</v>
      </c>
      <c r="H718" s="106" t="s">
        <v>290</v>
      </c>
      <c r="I718" s="106" t="s">
        <v>291</v>
      </c>
      <c r="J718" s="106" t="s">
        <v>351</v>
      </c>
      <c r="K718" s="106" t="s">
        <v>498</v>
      </c>
      <c r="L718" s="106" t="s">
        <v>751</v>
      </c>
      <c r="N718" s="110" t="s">
        <v>3788</v>
      </c>
      <c r="P718" s="106">
        <v>0</v>
      </c>
      <c r="Q718" s="106"/>
      <c r="R718" s="111"/>
    </row>
    <row r="719" spans="1:18" ht="13" x14ac:dyDescent="0.3">
      <c r="A719" s="108" t="s">
        <v>1459</v>
      </c>
      <c r="B719" s="108">
        <v>130756</v>
      </c>
      <c r="C719" s="108" t="s">
        <v>269</v>
      </c>
      <c r="D719" s="108" t="s">
        <v>1459</v>
      </c>
      <c r="E719" s="108">
        <v>130756</v>
      </c>
      <c r="F719" s="108" t="s">
        <v>1459</v>
      </c>
      <c r="G719" s="108" t="s">
        <v>270</v>
      </c>
      <c r="H719" s="108" t="s">
        <v>290</v>
      </c>
      <c r="I719" s="108" t="s">
        <v>291</v>
      </c>
      <c r="J719" s="108" t="s">
        <v>351</v>
      </c>
      <c r="K719" s="108" t="s">
        <v>498</v>
      </c>
      <c r="L719" s="108" t="s">
        <v>751</v>
      </c>
      <c r="N719" s="108" t="s">
        <v>1286</v>
      </c>
      <c r="P719" s="108">
        <v>0</v>
      </c>
      <c r="Q719" s="108"/>
      <c r="R719" s="114"/>
    </row>
    <row r="720" spans="1:18" ht="13" x14ac:dyDescent="0.3">
      <c r="A720" s="108" t="s">
        <v>1460</v>
      </c>
      <c r="B720" s="108">
        <v>130760</v>
      </c>
      <c r="C720" s="108" t="s">
        <v>269</v>
      </c>
      <c r="D720" s="108" t="s">
        <v>1460</v>
      </c>
      <c r="E720" s="108">
        <v>130760</v>
      </c>
      <c r="F720" s="108" t="s">
        <v>1460</v>
      </c>
      <c r="G720" s="108" t="s">
        <v>270</v>
      </c>
      <c r="H720" s="108" t="s">
        <v>290</v>
      </c>
      <c r="I720" s="108" t="s">
        <v>291</v>
      </c>
      <c r="J720" s="108" t="s">
        <v>351</v>
      </c>
      <c r="K720" s="108" t="s">
        <v>498</v>
      </c>
      <c r="L720" s="108" t="s">
        <v>751</v>
      </c>
      <c r="N720" s="108" t="s">
        <v>1461</v>
      </c>
      <c r="P720" s="108">
        <v>0</v>
      </c>
      <c r="Q720" s="108"/>
      <c r="R720" s="114"/>
    </row>
    <row r="721" spans="1:18" ht="13" x14ac:dyDescent="0.3">
      <c r="A721" s="108" t="s">
        <v>1462</v>
      </c>
      <c r="B721" s="108">
        <v>130762</v>
      </c>
      <c r="C721" s="108" t="s">
        <v>269</v>
      </c>
      <c r="D721" s="108" t="s">
        <v>1462</v>
      </c>
      <c r="E721" s="108">
        <v>130762</v>
      </c>
      <c r="F721" s="108" t="s">
        <v>1462</v>
      </c>
      <c r="G721" s="108" t="s">
        <v>270</v>
      </c>
      <c r="H721" s="108" t="s">
        <v>290</v>
      </c>
      <c r="I721" s="108" t="s">
        <v>291</v>
      </c>
      <c r="J721" s="108" t="s">
        <v>351</v>
      </c>
      <c r="K721" s="108" t="s">
        <v>498</v>
      </c>
      <c r="L721" s="108" t="s">
        <v>751</v>
      </c>
      <c r="N721" s="108" t="s">
        <v>1463</v>
      </c>
      <c r="P721" s="108">
        <v>0</v>
      </c>
      <c r="Q721" s="108"/>
      <c r="R721" s="114"/>
    </row>
    <row r="722" spans="1:18" ht="13" x14ac:dyDescent="0.3">
      <c r="A722" s="108" t="s">
        <v>1464</v>
      </c>
      <c r="B722" s="108">
        <v>130763</v>
      </c>
      <c r="C722" s="108" t="s">
        <v>269</v>
      </c>
      <c r="D722" s="108" t="s">
        <v>1464</v>
      </c>
      <c r="E722" s="108">
        <v>130763</v>
      </c>
      <c r="F722" s="108" t="s">
        <v>1464</v>
      </c>
      <c r="G722" s="108" t="s">
        <v>270</v>
      </c>
      <c r="H722" s="108" t="s">
        <v>290</v>
      </c>
      <c r="I722" s="108" t="s">
        <v>291</v>
      </c>
      <c r="J722" s="108" t="s">
        <v>351</v>
      </c>
      <c r="K722" s="108" t="s">
        <v>498</v>
      </c>
      <c r="L722" s="108" t="s">
        <v>751</v>
      </c>
      <c r="N722" s="108" t="s">
        <v>1465</v>
      </c>
      <c r="P722" s="108">
        <v>0</v>
      </c>
      <c r="Q722" s="108"/>
      <c r="R722" s="114"/>
    </row>
    <row r="723" spans="1:18" ht="13" x14ac:dyDescent="0.3">
      <c r="A723" s="108" t="s">
        <v>1466</v>
      </c>
      <c r="B723" s="108">
        <v>571832</v>
      </c>
      <c r="C723" s="108" t="s">
        <v>269</v>
      </c>
      <c r="D723" s="108" t="s">
        <v>1466</v>
      </c>
      <c r="E723" s="108">
        <v>571832</v>
      </c>
      <c r="F723" s="108" t="s">
        <v>1466</v>
      </c>
      <c r="G723" s="108" t="s">
        <v>270</v>
      </c>
      <c r="H723" s="108" t="s">
        <v>290</v>
      </c>
      <c r="I723" s="108" t="s">
        <v>291</v>
      </c>
      <c r="J723" s="108" t="s">
        <v>351</v>
      </c>
      <c r="K723" s="108" t="s">
        <v>498</v>
      </c>
      <c r="L723" s="108" t="s">
        <v>751</v>
      </c>
      <c r="N723" s="108" t="s">
        <v>777</v>
      </c>
      <c r="P723" s="108">
        <v>0</v>
      </c>
      <c r="Q723" s="108"/>
      <c r="R723" s="114"/>
    </row>
    <row r="724" spans="1:18" ht="13" x14ac:dyDescent="0.3">
      <c r="A724" s="108" t="s">
        <v>1469</v>
      </c>
      <c r="B724" s="108">
        <v>130769</v>
      </c>
      <c r="C724" s="108" t="s">
        <v>269</v>
      </c>
      <c r="D724" s="108" t="s">
        <v>1469</v>
      </c>
      <c r="E724" s="108">
        <v>130769</v>
      </c>
      <c r="F724" s="108" t="s">
        <v>1469</v>
      </c>
      <c r="G724" s="108" t="s">
        <v>270</v>
      </c>
      <c r="H724" s="108" t="s">
        <v>290</v>
      </c>
      <c r="I724" s="108" t="s">
        <v>291</v>
      </c>
      <c r="J724" s="108" t="s">
        <v>351</v>
      </c>
      <c r="K724" s="108" t="s">
        <v>498</v>
      </c>
      <c r="L724" s="108" t="s">
        <v>751</v>
      </c>
      <c r="N724" s="108" t="s">
        <v>1470</v>
      </c>
      <c r="P724" s="108">
        <v>0</v>
      </c>
      <c r="Q724" s="108"/>
      <c r="R724" s="114"/>
    </row>
    <row r="725" spans="1:18" ht="13" x14ac:dyDescent="0.3">
      <c r="A725" s="108" t="s">
        <v>1471</v>
      </c>
      <c r="B725" s="108">
        <v>130770</v>
      </c>
      <c r="C725" s="108" t="s">
        <v>269</v>
      </c>
      <c r="D725" s="108" t="s">
        <v>1471</v>
      </c>
      <c r="E725" s="108">
        <v>130770</v>
      </c>
      <c r="F725" s="108" t="s">
        <v>1471</v>
      </c>
      <c r="G725" s="108" t="s">
        <v>270</v>
      </c>
      <c r="H725" s="108" t="s">
        <v>290</v>
      </c>
      <c r="I725" s="108" t="s">
        <v>291</v>
      </c>
      <c r="J725" s="108" t="s">
        <v>351</v>
      </c>
      <c r="K725" s="108" t="s">
        <v>498</v>
      </c>
      <c r="L725" s="108" t="s">
        <v>751</v>
      </c>
      <c r="N725" s="108" t="s">
        <v>1472</v>
      </c>
      <c r="P725" s="108">
        <v>0</v>
      </c>
      <c r="Q725" s="108"/>
      <c r="R725" s="114"/>
    </row>
    <row r="726" spans="1:18" ht="13" x14ac:dyDescent="0.3">
      <c r="A726" s="108" t="s">
        <v>1858</v>
      </c>
      <c r="B726" s="108">
        <v>231706</v>
      </c>
      <c r="C726" s="108" t="s">
        <v>269</v>
      </c>
      <c r="D726" s="108" t="s">
        <v>1858</v>
      </c>
      <c r="E726" s="108">
        <v>152304</v>
      </c>
      <c r="F726" s="108" t="s">
        <v>1859</v>
      </c>
      <c r="G726" s="108" t="s">
        <v>270</v>
      </c>
      <c r="H726" s="108" t="s">
        <v>290</v>
      </c>
      <c r="I726" s="108" t="s">
        <v>291</v>
      </c>
      <c r="J726" s="108" t="s">
        <v>351</v>
      </c>
      <c r="K726" s="108" t="s">
        <v>498</v>
      </c>
      <c r="L726" s="108" t="s">
        <v>751</v>
      </c>
      <c r="N726" s="108" t="s">
        <v>1860</v>
      </c>
      <c r="P726" s="108">
        <v>0</v>
      </c>
      <c r="Q726" s="108"/>
      <c r="R726" s="114"/>
    </row>
    <row r="727" spans="1:18" ht="13" x14ac:dyDescent="0.3">
      <c r="A727" s="108" t="s">
        <v>1862</v>
      </c>
      <c r="B727" s="108">
        <v>152287</v>
      </c>
      <c r="C727" s="108" t="s">
        <v>269</v>
      </c>
      <c r="D727" s="108" t="s">
        <v>1862</v>
      </c>
      <c r="E727" s="108">
        <v>155194</v>
      </c>
      <c r="F727" s="108" t="s">
        <v>1863</v>
      </c>
      <c r="G727" s="108" t="s">
        <v>270</v>
      </c>
      <c r="H727" s="108" t="s">
        <v>290</v>
      </c>
      <c r="I727" s="108" t="s">
        <v>291</v>
      </c>
      <c r="J727" s="108" t="s">
        <v>351</v>
      </c>
      <c r="K727" s="108" t="s">
        <v>498</v>
      </c>
      <c r="L727" s="108" t="s">
        <v>751</v>
      </c>
      <c r="N727" s="108" t="s">
        <v>1864</v>
      </c>
      <c r="P727" s="108">
        <v>0</v>
      </c>
      <c r="Q727" s="108"/>
      <c r="R727" s="114"/>
    </row>
    <row r="728" spans="1:18" ht="13" x14ac:dyDescent="0.3">
      <c r="A728" s="108" t="s">
        <v>1270</v>
      </c>
      <c r="B728" s="108">
        <v>155173</v>
      </c>
      <c r="C728" s="108" t="s">
        <v>269</v>
      </c>
      <c r="D728" s="108" t="s">
        <v>1270</v>
      </c>
      <c r="E728" s="108">
        <v>130745</v>
      </c>
      <c r="F728" s="108" t="s">
        <v>1267</v>
      </c>
      <c r="G728" s="108" t="s">
        <v>270</v>
      </c>
      <c r="H728" s="108" t="s">
        <v>290</v>
      </c>
      <c r="I728" s="108" t="s">
        <v>291</v>
      </c>
      <c r="J728" s="108" t="s">
        <v>351</v>
      </c>
      <c r="K728" s="108" t="s">
        <v>498</v>
      </c>
      <c r="L728" s="108" t="s">
        <v>751</v>
      </c>
      <c r="N728" s="108" t="s">
        <v>1269</v>
      </c>
      <c r="P728" s="108">
        <v>0</v>
      </c>
      <c r="Q728" s="108"/>
      <c r="R728" s="114"/>
    </row>
    <row r="729" spans="1:18" ht="13" x14ac:dyDescent="0.3">
      <c r="A729" s="108" t="s">
        <v>1473</v>
      </c>
      <c r="B729" s="108">
        <v>130777</v>
      </c>
      <c r="C729" s="108" t="s">
        <v>269</v>
      </c>
      <c r="D729" s="108" t="s">
        <v>1473</v>
      </c>
      <c r="E729" s="108">
        <v>130777</v>
      </c>
      <c r="F729" s="108" t="s">
        <v>1473</v>
      </c>
      <c r="G729" s="108" t="s">
        <v>270</v>
      </c>
      <c r="H729" s="108" t="s">
        <v>290</v>
      </c>
      <c r="I729" s="108" t="s">
        <v>291</v>
      </c>
      <c r="J729" s="108" t="s">
        <v>351</v>
      </c>
      <c r="K729" s="108" t="s">
        <v>498</v>
      </c>
      <c r="L729" s="108" t="s">
        <v>751</v>
      </c>
      <c r="N729" s="108" t="s">
        <v>1474</v>
      </c>
      <c r="P729" s="108">
        <v>0</v>
      </c>
      <c r="Q729" s="108"/>
      <c r="R729" s="114"/>
    </row>
    <row r="730" spans="1:18" ht="13" x14ac:dyDescent="0.3">
      <c r="A730" s="108" t="s">
        <v>750</v>
      </c>
      <c r="B730" s="108">
        <v>340478</v>
      </c>
      <c r="C730" s="108" t="s">
        <v>269</v>
      </c>
      <c r="D730" s="108" t="s">
        <v>750</v>
      </c>
      <c r="E730" s="108">
        <v>130735</v>
      </c>
      <c r="F730" s="108" t="s">
        <v>748</v>
      </c>
      <c r="G730" s="108" t="s">
        <v>270</v>
      </c>
      <c r="H730" s="108" t="s">
        <v>290</v>
      </c>
      <c r="I730" s="108" t="s">
        <v>291</v>
      </c>
      <c r="J730" s="108" t="s">
        <v>351</v>
      </c>
      <c r="K730" s="108" t="s">
        <v>498</v>
      </c>
      <c r="L730" s="108" t="s">
        <v>751</v>
      </c>
      <c r="N730" s="108" t="s">
        <v>482</v>
      </c>
      <c r="P730" s="108">
        <v>0</v>
      </c>
      <c r="Q730" s="108"/>
      <c r="R730" s="114"/>
    </row>
    <row r="731" spans="1:18" ht="13" x14ac:dyDescent="0.3">
      <c r="A731" s="108" t="s">
        <v>1475</v>
      </c>
      <c r="B731" s="108">
        <v>1102</v>
      </c>
      <c r="C731" s="108" t="s">
        <v>269</v>
      </c>
      <c r="D731" s="108" t="s">
        <v>1476</v>
      </c>
      <c r="E731" s="108">
        <v>1102</v>
      </c>
      <c r="F731" s="108" t="s">
        <v>1476</v>
      </c>
      <c r="G731" s="108" t="s">
        <v>270</v>
      </c>
      <c r="H731" s="108" t="s">
        <v>271</v>
      </c>
      <c r="I731" s="108" t="s">
        <v>666</v>
      </c>
      <c r="J731" s="108" t="s">
        <v>1476</v>
      </c>
      <c r="P731" s="108">
        <v>0</v>
      </c>
      <c r="Q731" s="108"/>
      <c r="R731" s="114"/>
    </row>
    <row r="732" spans="1:18" ht="13" x14ac:dyDescent="0.3">
      <c r="A732" s="108" t="s">
        <v>1477</v>
      </c>
      <c r="B732" s="108">
        <v>101716</v>
      </c>
      <c r="C732" s="108" t="s">
        <v>269</v>
      </c>
      <c r="D732" s="108" t="s">
        <v>1477</v>
      </c>
      <c r="E732" s="108">
        <v>101716</v>
      </c>
      <c r="F732" s="108" t="s">
        <v>1477</v>
      </c>
      <c r="G732" s="108" t="s">
        <v>270</v>
      </c>
      <c r="H732" s="108" t="s">
        <v>271</v>
      </c>
      <c r="I732" s="108" t="s">
        <v>272</v>
      </c>
      <c r="J732" s="108" t="s">
        <v>273</v>
      </c>
      <c r="K732" s="108" t="s">
        <v>1478</v>
      </c>
      <c r="L732" s="108" t="s">
        <v>1477</v>
      </c>
      <c r="P732" s="108">
        <v>0</v>
      </c>
      <c r="Q732" s="108"/>
      <c r="R732" s="114"/>
    </row>
    <row r="733" spans="1:18" ht="13" x14ac:dyDescent="0.3">
      <c r="A733" s="108" t="s">
        <v>1479</v>
      </c>
      <c r="B733" s="108">
        <v>102960</v>
      </c>
      <c r="C733" s="108" t="s">
        <v>269</v>
      </c>
      <c r="D733" s="108" t="s">
        <v>1479</v>
      </c>
      <c r="E733" s="108">
        <v>102960</v>
      </c>
      <c r="F733" s="108" t="s">
        <v>1479</v>
      </c>
      <c r="G733" s="108" t="s">
        <v>270</v>
      </c>
      <c r="H733" s="108" t="s">
        <v>271</v>
      </c>
      <c r="I733" s="108" t="s">
        <v>272</v>
      </c>
      <c r="J733" s="108" t="s">
        <v>273</v>
      </c>
      <c r="K733" s="108" t="s">
        <v>1478</v>
      </c>
      <c r="L733" s="108" t="s">
        <v>1477</v>
      </c>
      <c r="N733" s="108" t="s">
        <v>1480</v>
      </c>
      <c r="P733" s="108">
        <v>0</v>
      </c>
      <c r="Q733" s="108"/>
      <c r="R733" s="114"/>
    </row>
    <row r="734" spans="1:18" ht="13" x14ac:dyDescent="0.3">
      <c r="A734" s="108" t="s">
        <v>1481</v>
      </c>
      <c r="B734" s="108">
        <v>102963</v>
      </c>
      <c r="C734" s="108" t="s">
        <v>269</v>
      </c>
      <c r="D734" s="108" t="s">
        <v>1481</v>
      </c>
      <c r="E734" s="108">
        <v>102963</v>
      </c>
      <c r="F734" s="108" t="s">
        <v>1481</v>
      </c>
      <c r="G734" s="108" t="s">
        <v>270</v>
      </c>
      <c r="H734" s="108" t="s">
        <v>271</v>
      </c>
      <c r="I734" s="108" t="s">
        <v>272</v>
      </c>
      <c r="J734" s="108" t="s">
        <v>273</v>
      </c>
      <c r="K734" s="108" t="s">
        <v>1478</v>
      </c>
      <c r="L734" s="108" t="s">
        <v>1477</v>
      </c>
      <c r="N734" s="108" t="s">
        <v>1482</v>
      </c>
      <c r="P734" s="108">
        <v>0</v>
      </c>
      <c r="Q734" s="108"/>
      <c r="R734" s="114"/>
    </row>
    <row r="735" spans="1:18" ht="13" x14ac:dyDescent="0.3">
      <c r="A735" s="108" t="s">
        <v>1483</v>
      </c>
      <c r="B735" s="108">
        <v>102968</v>
      </c>
      <c r="C735" s="108" t="s">
        <v>269</v>
      </c>
      <c r="D735" s="108" t="s">
        <v>1483</v>
      </c>
      <c r="E735" s="108">
        <v>102968</v>
      </c>
      <c r="F735" s="108" t="s">
        <v>1483</v>
      </c>
      <c r="G735" s="108" t="s">
        <v>270</v>
      </c>
      <c r="H735" s="108" t="s">
        <v>271</v>
      </c>
      <c r="I735" s="108" t="s">
        <v>272</v>
      </c>
      <c r="J735" s="108" t="s">
        <v>273</v>
      </c>
      <c r="K735" s="108" t="s">
        <v>1478</v>
      </c>
      <c r="L735" s="108" t="s">
        <v>1477</v>
      </c>
      <c r="N735" s="108" t="s">
        <v>466</v>
      </c>
      <c r="P735" s="108">
        <v>0</v>
      </c>
      <c r="Q735" s="108"/>
      <c r="R735" s="114"/>
    </row>
    <row r="736" spans="1:18" ht="13" x14ac:dyDescent="0.3">
      <c r="A736" s="108" t="s">
        <v>1484</v>
      </c>
      <c r="B736" s="108">
        <v>102972</v>
      </c>
      <c r="C736" s="108" t="s">
        <v>269</v>
      </c>
      <c r="D736" s="108" t="s">
        <v>1484</v>
      </c>
      <c r="E736" s="108">
        <v>102972</v>
      </c>
      <c r="F736" s="108" t="s">
        <v>1484</v>
      </c>
      <c r="G736" s="108" t="s">
        <v>270</v>
      </c>
      <c r="H736" s="108" t="s">
        <v>271</v>
      </c>
      <c r="I736" s="108" t="s">
        <v>272</v>
      </c>
      <c r="J736" s="108" t="s">
        <v>273</v>
      </c>
      <c r="K736" s="108" t="s">
        <v>1478</v>
      </c>
      <c r="L736" s="108" t="s">
        <v>1477</v>
      </c>
      <c r="N736" s="108" t="s">
        <v>1485</v>
      </c>
      <c r="P736" s="108">
        <v>0</v>
      </c>
      <c r="Q736" s="108"/>
      <c r="R736" s="114"/>
    </row>
    <row r="737" spans="1:18" s="110" customFormat="1" ht="13" x14ac:dyDescent="0.3">
      <c r="A737" s="110" t="s">
        <v>3789</v>
      </c>
      <c r="B737" s="110">
        <v>102975</v>
      </c>
      <c r="C737" s="106" t="s">
        <v>269</v>
      </c>
      <c r="D737" s="110" t="s">
        <v>3789</v>
      </c>
      <c r="E737" s="110">
        <v>102975</v>
      </c>
      <c r="F737" s="110" t="s">
        <v>3789</v>
      </c>
      <c r="G737" s="106" t="s">
        <v>270</v>
      </c>
      <c r="H737" s="106" t="s">
        <v>271</v>
      </c>
      <c r="I737" s="106" t="s">
        <v>272</v>
      </c>
      <c r="J737" s="106" t="s">
        <v>273</v>
      </c>
      <c r="K737" s="106" t="s">
        <v>1478</v>
      </c>
      <c r="L737" s="106" t="s">
        <v>1477</v>
      </c>
      <c r="N737" s="106" t="s">
        <v>1611</v>
      </c>
      <c r="P737" s="106">
        <v>0</v>
      </c>
      <c r="Q737" s="106"/>
      <c r="R737" s="111"/>
    </row>
    <row r="738" spans="1:18" ht="13" x14ac:dyDescent="0.3">
      <c r="A738" s="108" t="s">
        <v>1486</v>
      </c>
      <c r="B738" s="108">
        <v>2018</v>
      </c>
      <c r="C738" s="108" t="s">
        <v>269</v>
      </c>
      <c r="D738" s="108" t="s">
        <v>1486</v>
      </c>
      <c r="E738" s="108">
        <v>2018</v>
      </c>
      <c r="F738" s="108" t="s">
        <v>1486</v>
      </c>
      <c r="G738" s="108" t="s">
        <v>270</v>
      </c>
      <c r="H738" s="108" t="s">
        <v>1171</v>
      </c>
      <c r="I738" s="108" t="s">
        <v>1170</v>
      </c>
      <c r="J738" s="108" t="s">
        <v>1373</v>
      </c>
      <c r="K738" s="108" t="s">
        <v>1486</v>
      </c>
      <c r="P738" s="108">
        <v>0</v>
      </c>
      <c r="Q738" s="108"/>
      <c r="R738" s="114"/>
    </row>
    <row r="739" spans="1:18" x14ac:dyDescent="0.25">
      <c r="A739" s="108" t="s">
        <v>3048</v>
      </c>
      <c r="B739" s="110">
        <v>102317</v>
      </c>
      <c r="C739" s="106" t="s">
        <v>269</v>
      </c>
      <c r="D739" s="106" t="s">
        <v>3048</v>
      </c>
      <c r="E739" s="110">
        <v>102317</v>
      </c>
      <c r="F739" s="106" t="s">
        <v>3048</v>
      </c>
      <c r="G739" s="106" t="s">
        <v>270</v>
      </c>
      <c r="H739" s="106" t="s">
        <v>271</v>
      </c>
      <c r="I739" s="106" t="s">
        <v>272</v>
      </c>
      <c r="J739" s="106" t="s">
        <v>273</v>
      </c>
      <c r="K739" s="106" t="s">
        <v>3457</v>
      </c>
      <c r="L739" s="106" t="s">
        <v>3458</v>
      </c>
      <c r="M739" s="110"/>
      <c r="N739" s="106" t="s">
        <v>2455</v>
      </c>
      <c r="P739" s="108">
        <v>0</v>
      </c>
    </row>
    <row r="740" spans="1:18" ht="13" x14ac:dyDescent="0.3">
      <c r="A740" s="108" t="s">
        <v>1487</v>
      </c>
      <c r="B740" s="108">
        <v>152302</v>
      </c>
      <c r="C740" s="108" t="s">
        <v>269</v>
      </c>
      <c r="D740" s="108" t="s">
        <v>1487</v>
      </c>
      <c r="E740" s="108">
        <v>152302</v>
      </c>
      <c r="F740" s="108" t="s">
        <v>1487</v>
      </c>
      <c r="G740" s="108" t="s">
        <v>270</v>
      </c>
      <c r="H740" s="108" t="s">
        <v>290</v>
      </c>
      <c r="I740" s="108" t="s">
        <v>291</v>
      </c>
      <c r="J740" s="108" t="s">
        <v>351</v>
      </c>
      <c r="K740" s="108" t="s">
        <v>368</v>
      </c>
      <c r="L740" s="108" t="s">
        <v>1488</v>
      </c>
      <c r="N740" s="108" t="s">
        <v>1489</v>
      </c>
      <c r="P740" s="108">
        <v>0</v>
      </c>
      <c r="Q740" s="108"/>
      <c r="R740" s="114"/>
    </row>
    <row r="741" spans="1:18" ht="13" x14ac:dyDescent="0.3">
      <c r="A741" s="108" t="s">
        <v>1171</v>
      </c>
      <c r="B741" s="108">
        <v>1818</v>
      </c>
      <c r="C741" s="108" t="s">
        <v>269</v>
      </c>
      <c r="D741" s="108" t="s">
        <v>1171</v>
      </c>
      <c r="E741" s="108">
        <v>1818</v>
      </c>
      <c r="F741" s="108" t="s">
        <v>1171</v>
      </c>
      <c r="G741" s="108" t="s">
        <v>270</v>
      </c>
      <c r="H741" s="108" t="s">
        <v>1171</v>
      </c>
      <c r="P741" s="108">
        <v>0</v>
      </c>
      <c r="Q741" s="108"/>
      <c r="R741" s="114"/>
    </row>
    <row r="742" spans="1:18" ht="13" x14ac:dyDescent="0.3">
      <c r="A742" s="108" t="s">
        <v>1491</v>
      </c>
      <c r="B742" s="108">
        <v>110514</v>
      </c>
      <c r="C742" s="108" t="s">
        <v>269</v>
      </c>
      <c r="D742" s="108" t="s">
        <v>1491</v>
      </c>
      <c r="E742" s="108">
        <v>110514</v>
      </c>
      <c r="F742" s="108" t="s">
        <v>1491</v>
      </c>
      <c r="G742" s="108" t="s">
        <v>270</v>
      </c>
      <c r="H742" s="108" t="s">
        <v>271</v>
      </c>
      <c r="I742" s="108" t="s">
        <v>272</v>
      </c>
      <c r="J742" s="108" t="s">
        <v>705</v>
      </c>
      <c r="K742" s="108" t="s">
        <v>1492</v>
      </c>
      <c r="L742" s="108" t="s">
        <v>1493</v>
      </c>
      <c r="N742" s="108" t="s">
        <v>835</v>
      </c>
      <c r="P742" s="108">
        <v>0</v>
      </c>
      <c r="Q742" s="108"/>
      <c r="R742" s="114"/>
    </row>
    <row r="743" spans="1:18" ht="13" x14ac:dyDescent="0.3">
      <c r="A743" s="108" t="s">
        <v>1494</v>
      </c>
      <c r="B743" s="108">
        <v>246148</v>
      </c>
      <c r="C743" s="108" t="s">
        <v>269</v>
      </c>
      <c r="D743" s="108" t="s">
        <v>1494</v>
      </c>
      <c r="E743" s="108">
        <v>246148</v>
      </c>
      <c r="F743" s="108" t="s">
        <v>1494</v>
      </c>
      <c r="G743" s="108" t="s">
        <v>270</v>
      </c>
      <c r="H743" s="108" t="s">
        <v>280</v>
      </c>
      <c r="I743" s="108" t="s">
        <v>281</v>
      </c>
      <c r="J743" s="108" t="s">
        <v>374</v>
      </c>
      <c r="K743" s="108" t="s">
        <v>375</v>
      </c>
      <c r="L743" s="108" t="s">
        <v>1495</v>
      </c>
      <c r="N743" s="108" t="s">
        <v>1496</v>
      </c>
      <c r="P743" s="108">
        <v>0</v>
      </c>
      <c r="Q743" s="108"/>
      <c r="R743" s="114"/>
    </row>
    <row r="744" spans="1:18" ht="13" x14ac:dyDescent="0.3">
      <c r="A744" s="108" t="s">
        <v>1499</v>
      </c>
      <c r="B744" s="108">
        <v>123970</v>
      </c>
      <c r="C744" s="108" t="s">
        <v>269</v>
      </c>
      <c r="D744" s="108" t="s">
        <v>1499</v>
      </c>
      <c r="E744" s="108">
        <v>123970</v>
      </c>
      <c r="F744" s="108" t="s">
        <v>1499</v>
      </c>
      <c r="G744" s="108" t="s">
        <v>270</v>
      </c>
      <c r="H744" s="108" t="s">
        <v>328</v>
      </c>
      <c r="I744" s="108" t="s">
        <v>621</v>
      </c>
      <c r="J744" s="108" t="s">
        <v>1500</v>
      </c>
      <c r="K744" s="108" t="s">
        <v>1501</v>
      </c>
      <c r="L744" s="108" t="s">
        <v>1502</v>
      </c>
      <c r="N744" s="108" t="s">
        <v>1332</v>
      </c>
      <c r="P744" s="108">
        <v>0</v>
      </c>
      <c r="Q744" s="108"/>
      <c r="R744" s="114"/>
    </row>
    <row r="745" spans="1:18" ht="13" x14ac:dyDescent="0.3">
      <c r="A745" s="108" t="s">
        <v>1503</v>
      </c>
      <c r="B745" s="108">
        <v>154889</v>
      </c>
      <c r="C745" s="108" t="s">
        <v>269</v>
      </c>
      <c r="D745" s="108" t="s">
        <v>1503</v>
      </c>
      <c r="E745" s="108">
        <v>154889</v>
      </c>
      <c r="F745" s="108" t="s">
        <v>1503</v>
      </c>
      <c r="G745" s="108" t="s">
        <v>270</v>
      </c>
      <c r="H745" s="108" t="s">
        <v>290</v>
      </c>
      <c r="I745" s="108" t="s">
        <v>679</v>
      </c>
      <c r="J745" s="108" t="s">
        <v>1504</v>
      </c>
      <c r="K745" s="108" t="s">
        <v>1505</v>
      </c>
      <c r="L745" s="108" t="s">
        <v>1503</v>
      </c>
      <c r="P745" s="108">
        <v>0</v>
      </c>
      <c r="Q745" s="108"/>
      <c r="R745" s="114"/>
    </row>
    <row r="746" spans="1:18" ht="13" x14ac:dyDescent="0.3">
      <c r="A746" s="108" t="s">
        <v>1506</v>
      </c>
      <c r="B746" s="108">
        <v>867492</v>
      </c>
      <c r="C746" s="108" t="s">
        <v>269</v>
      </c>
      <c r="D746" s="108" t="s">
        <v>1506</v>
      </c>
      <c r="E746" s="108">
        <v>867492</v>
      </c>
      <c r="F746" s="108" t="s">
        <v>1506</v>
      </c>
      <c r="G746" s="108" t="s">
        <v>270</v>
      </c>
      <c r="H746" s="108" t="s">
        <v>280</v>
      </c>
      <c r="I746" s="108" t="s">
        <v>300</v>
      </c>
      <c r="J746" s="108" t="s">
        <v>1003</v>
      </c>
      <c r="K746" s="108" t="s">
        <v>1507</v>
      </c>
      <c r="L746" s="108" t="s">
        <v>1508</v>
      </c>
      <c r="N746" s="108" t="s">
        <v>597</v>
      </c>
      <c r="P746" s="108">
        <v>0</v>
      </c>
      <c r="Q746" s="108"/>
      <c r="R746" s="114"/>
    </row>
    <row r="747" spans="1:18" ht="13" x14ac:dyDescent="0.3">
      <c r="A747" s="108" t="s">
        <v>1511</v>
      </c>
      <c r="B747" s="108">
        <v>128842</v>
      </c>
      <c r="C747" s="108" t="s">
        <v>269</v>
      </c>
      <c r="D747" s="108" t="s">
        <v>1511</v>
      </c>
      <c r="E747" s="108">
        <v>128842</v>
      </c>
      <c r="F747" s="108" t="s">
        <v>1511</v>
      </c>
      <c r="G747" s="108" t="s">
        <v>270</v>
      </c>
      <c r="H747" s="108" t="s">
        <v>271</v>
      </c>
      <c r="I747" s="108" t="s">
        <v>666</v>
      </c>
      <c r="J747" s="108" t="s">
        <v>1512</v>
      </c>
      <c r="K747" s="108" t="s">
        <v>1513</v>
      </c>
      <c r="L747" s="108" t="s">
        <v>1514</v>
      </c>
      <c r="N747" s="108" t="s">
        <v>1515</v>
      </c>
      <c r="P747" s="108">
        <v>0</v>
      </c>
      <c r="Q747" s="108"/>
      <c r="R747" s="114"/>
    </row>
    <row r="748" spans="1:18" ht="13" x14ac:dyDescent="0.3">
      <c r="A748" s="108" t="s">
        <v>1453</v>
      </c>
      <c r="B748" s="108">
        <v>946</v>
      </c>
      <c r="C748" s="108" t="s">
        <v>269</v>
      </c>
      <c r="D748" s="108" t="s">
        <v>1453</v>
      </c>
      <c r="E748" s="108">
        <v>946</v>
      </c>
      <c r="F748" s="108" t="s">
        <v>1453</v>
      </c>
      <c r="G748" s="108" t="s">
        <v>270</v>
      </c>
      <c r="H748" s="108" t="s">
        <v>290</v>
      </c>
      <c r="I748" s="108" t="s">
        <v>291</v>
      </c>
      <c r="J748" s="108" t="s">
        <v>351</v>
      </c>
      <c r="K748" s="108" t="s">
        <v>1453</v>
      </c>
      <c r="P748" s="108">
        <v>0</v>
      </c>
      <c r="Q748" s="108"/>
      <c r="R748" s="114"/>
    </row>
    <row r="749" spans="1:18" ht="13" x14ac:dyDescent="0.3">
      <c r="A749" s="108" t="s">
        <v>1516</v>
      </c>
      <c r="B749" s="108">
        <v>130649</v>
      </c>
      <c r="C749" s="108" t="s">
        <v>269</v>
      </c>
      <c r="D749" s="108" t="s">
        <v>1516</v>
      </c>
      <c r="E749" s="108">
        <v>130649</v>
      </c>
      <c r="F749" s="108" t="s">
        <v>1516</v>
      </c>
      <c r="G749" s="108" t="s">
        <v>270</v>
      </c>
      <c r="H749" s="108" t="s">
        <v>290</v>
      </c>
      <c r="I749" s="108" t="s">
        <v>291</v>
      </c>
      <c r="J749" s="108" t="s">
        <v>351</v>
      </c>
      <c r="K749" s="108" t="s">
        <v>849</v>
      </c>
      <c r="L749" s="108" t="s">
        <v>1517</v>
      </c>
      <c r="N749" s="108" t="s">
        <v>1205</v>
      </c>
      <c r="P749" s="108">
        <v>0</v>
      </c>
      <c r="Q749" s="108"/>
      <c r="R749" s="114"/>
    </row>
    <row r="750" spans="1:18" ht="13" x14ac:dyDescent="0.3">
      <c r="A750" s="108" t="s">
        <v>1518</v>
      </c>
      <c r="B750" s="108">
        <v>138749</v>
      </c>
      <c r="C750" s="108" t="s">
        <v>269</v>
      </c>
      <c r="D750" s="108" t="s">
        <v>1518</v>
      </c>
      <c r="E750" s="108">
        <v>138749</v>
      </c>
      <c r="F750" s="108" t="s">
        <v>1518</v>
      </c>
      <c r="G750" s="108" t="s">
        <v>270</v>
      </c>
      <c r="H750" s="108" t="s">
        <v>280</v>
      </c>
      <c r="I750" s="108" t="s">
        <v>281</v>
      </c>
      <c r="J750" s="108" t="s">
        <v>346</v>
      </c>
      <c r="K750" s="108" t="s">
        <v>474</v>
      </c>
      <c r="L750" s="108" t="s">
        <v>1519</v>
      </c>
      <c r="N750" s="108" t="s">
        <v>1520</v>
      </c>
      <c r="P750" s="108">
        <v>0</v>
      </c>
      <c r="Q750" s="108"/>
      <c r="R750" s="114"/>
    </row>
    <row r="751" spans="1:18" ht="13" x14ac:dyDescent="0.3">
      <c r="A751" s="108" t="s">
        <v>677</v>
      </c>
      <c r="B751" s="108">
        <v>137554</v>
      </c>
      <c r="C751" s="108" t="s">
        <v>269</v>
      </c>
      <c r="D751" s="108" t="s">
        <v>677</v>
      </c>
      <c r="E751" s="108">
        <v>743898</v>
      </c>
      <c r="F751" s="108" t="s">
        <v>678</v>
      </c>
      <c r="G751" s="108" t="s">
        <v>270</v>
      </c>
      <c r="H751" s="108" t="s">
        <v>290</v>
      </c>
      <c r="I751" s="108" t="s">
        <v>679</v>
      </c>
      <c r="J751" s="108" t="s">
        <v>680</v>
      </c>
      <c r="K751" s="108" t="s">
        <v>681</v>
      </c>
      <c r="L751" s="108" t="s">
        <v>682</v>
      </c>
      <c r="N751" s="108" t="s">
        <v>683</v>
      </c>
      <c r="P751" s="108">
        <v>0</v>
      </c>
      <c r="Q751" s="108"/>
      <c r="R751" s="114"/>
    </row>
    <row r="752" spans="1:18" ht="13" x14ac:dyDescent="0.3">
      <c r="A752" s="108" t="s">
        <v>1521</v>
      </c>
      <c r="B752" s="108">
        <v>129884</v>
      </c>
      <c r="C752" s="108" t="s">
        <v>269</v>
      </c>
      <c r="D752" s="108" t="s">
        <v>1521</v>
      </c>
      <c r="E752" s="108">
        <v>129884</v>
      </c>
      <c r="F752" s="108" t="s">
        <v>1521</v>
      </c>
      <c r="G752" s="108" t="s">
        <v>270</v>
      </c>
      <c r="H752" s="108" t="s">
        <v>290</v>
      </c>
      <c r="I752" s="108" t="s">
        <v>291</v>
      </c>
      <c r="K752" s="108" t="s">
        <v>674</v>
      </c>
      <c r="L752" s="108" t="s">
        <v>1522</v>
      </c>
      <c r="N752" s="108" t="s">
        <v>457</v>
      </c>
      <c r="P752" s="108">
        <v>0</v>
      </c>
      <c r="Q752" s="108"/>
      <c r="R752" s="114"/>
    </row>
    <row r="753" spans="1:18" x14ac:dyDescent="0.25">
      <c r="A753" s="108" t="s">
        <v>3049</v>
      </c>
      <c r="C753" s="106" t="s">
        <v>3423</v>
      </c>
      <c r="D753" s="106" t="s">
        <v>674</v>
      </c>
      <c r="E753" s="106">
        <v>921</v>
      </c>
      <c r="F753" s="106" t="s">
        <v>674</v>
      </c>
      <c r="G753" s="106" t="s">
        <v>270</v>
      </c>
      <c r="H753" s="106" t="s">
        <v>290</v>
      </c>
      <c r="I753" s="106" t="s">
        <v>291</v>
      </c>
      <c r="J753" s="110"/>
      <c r="K753" s="106" t="s">
        <v>674</v>
      </c>
      <c r="P753" s="108">
        <v>0</v>
      </c>
    </row>
    <row r="754" spans="1:18" ht="13" x14ac:dyDescent="0.3">
      <c r="A754" s="108" t="s">
        <v>1523</v>
      </c>
      <c r="B754" s="108">
        <v>148701</v>
      </c>
      <c r="C754" s="108" t="s">
        <v>269</v>
      </c>
      <c r="D754" s="108" t="s">
        <v>1523</v>
      </c>
      <c r="E754" s="108">
        <v>148701</v>
      </c>
      <c r="F754" s="108" t="s">
        <v>1523</v>
      </c>
      <c r="G754" s="108" t="s">
        <v>270</v>
      </c>
      <c r="H754" s="108" t="s">
        <v>271</v>
      </c>
      <c r="I754" s="108" t="s">
        <v>272</v>
      </c>
      <c r="J754" s="108" t="s">
        <v>306</v>
      </c>
      <c r="K754" s="108" t="s">
        <v>307</v>
      </c>
      <c r="L754" s="108" t="s">
        <v>1524</v>
      </c>
      <c r="M754" s="108" t="s">
        <v>1524</v>
      </c>
      <c r="N754" s="108" t="s">
        <v>1525</v>
      </c>
      <c r="P754" s="108">
        <v>0</v>
      </c>
      <c r="Q754" s="108"/>
      <c r="R754" s="114"/>
    </row>
    <row r="755" spans="1:18" ht="13" x14ac:dyDescent="0.3">
      <c r="A755" s="108" t="s">
        <v>1526</v>
      </c>
      <c r="B755" s="108">
        <v>120037</v>
      </c>
      <c r="C755" s="108" t="s">
        <v>579</v>
      </c>
      <c r="D755" s="108" t="s">
        <v>1527</v>
      </c>
      <c r="E755" s="108">
        <v>120037</v>
      </c>
      <c r="F755" s="108" t="s">
        <v>1527</v>
      </c>
      <c r="G755" s="108" t="s">
        <v>270</v>
      </c>
      <c r="H755" s="108" t="s">
        <v>271</v>
      </c>
      <c r="I755" s="108" t="s">
        <v>272</v>
      </c>
      <c r="J755" s="108" t="s">
        <v>306</v>
      </c>
      <c r="K755" s="108" t="s">
        <v>307</v>
      </c>
      <c r="L755" s="108" t="s">
        <v>1524</v>
      </c>
      <c r="M755" s="108" t="s">
        <v>1524</v>
      </c>
      <c r="N755" s="108" t="s">
        <v>1528</v>
      </c>
      <c r="P755" s="108">
        <v>0</v>
      </c>
      <c r="Q755" s="108"/>
      <c r="R755" s="114"/>
    </row>
    <row r="756" spans="1:18" ht="13" x14ac:dyDescent="0.3">
      <c r="A756" s="108" t="s">
        <v>830</v>
      </c>
      <c r="B756" s="108">
        <v>122305</v>
      </c>
      <c r="C756" s="108" t="s">
        <v>269</v>
      </c>
      <c r="D756" s="108" t="s">
        <v>830</v>
      </c>
      <c r="E756" s="108">
        <v>122305</v>
      </c>
      <c r="F756" s="108" t="s">
        <v>830</v>
      </c>
      <c r="G756" s="108" t="s">
        <v>270</v>
      </c>
      <c r="H756" s="108" t="s">
        <v>828</v>
      </c>
      <c r="I756" s="108" t="s">
        <v>829</v>
      </c>
      <c r="J756" s="108" t="s">
        <v>830</v>
      </c>
      <c r="P756" s="108">
        <v>0</v>
      </c>
      <c r="Q756" s="108"/>
      <c r="R756" s="114"/>
    </row>
    <row r="757" spans="1:18" s="110" customFormat="1" ht="13" x14ac:dyDescent="0.3">
      <c r="A757" s="110" t="s">
        <v>3790</v>
      </c>
      <c r="B757" s="106">
        <v>1340</v>
      </c>
      <c r="C757" s="106" t="s">
        <v>269</v>
      </c>
      <c r="D757" s="110" t="s">
        <v>3790</v>
      </c>
      <c r="E757" s="106">
        <v>1340</v>
      </c>
      <c r="F757" s="106" t="s">
        <v>3790</v>
      </c>
      <c r="G757" s="106" t="s">
        <v>270</v>
      </c>
      <c r="H757" s="106" t="s">
        <v>339</v>
      </c>
      <c r="I757" s="106" t="s">
        <v>340</v>
      </c>
      <c r="J757" s="106"/>
      <c r="P757" s="106">
        <v>0</v>
      </c>
      <c r="Q757" s="106"/>
      <c r="R757" s="111"/>
    </row>
    <row r="758" spans="1:18" ht="13" x14ac:dyDescent="0.3">
      <c r="A758" s="108" t="s">
        <v>1529</v>
      </c>
      <c r="B758" s="108">
        <v>140103</v>
      </c>
      <c r="C758" s="108" t="s">
        <v>269</v>
      </c>
      <c r="D758" s="108" t="s">
        <v>1529</v>
      </c>
      <c r="E758" s="108">
        <v>140103</v>
      </c>
      <c r="F758" s="108" t="s">
        <v>1529</v>
      </c>
      <c r="G758" s="108" t="s">
        <v>270</v>
      </c>
      <c r="H758" s="108" t="s">
        <v>280</v>
      </c>
      <c r="I758" s="108" t="s">
        <v>281</v>
      </c>
      <c r="J758" s="108" t="s">
        <v>1159</v>
      </c>
      <c r="K758" s="108" t="s">
        <v>1530</v>
      </c>
      <c r="L758" s="108" t="s">
        <v>1531</v>
      </c>
      <c r="N758" s="108" t="s">
        <v>1532</v>
      </c>
      <c r="P758" s="108">
        <v>0</v>
      </c>
      <c r="Q758" s="108"/>
      <c r="R758" s="114"/>
    </row>
    <row r="759" spans="1:18" ht="13" x14ac:dyDescent="0.3">
      <c r="A759" s="108" t="s">
        <v>1533</v>
      </c>
      <c r="B759" s="108">
        <v>607402</v>
      </c>
      <c r="C759" s="108" t="s">
        <v>269</v>
      </c>
      <c r="D759" s="108" t="s">
        <v>1533</v>
      </c>
      <c r="E759" s="108">
        <v>607402</v>
      </c>
      <c r="F759" s="108" t="s">
        <v>1533</v>
      </c>
      <c r="G759" s="108" t="s">
        <v>270</v>
      </c>
      <c r="H759" s="108" t="s">
        <v>290</v>
      </c>
      <c r="I759" s="108" t="s">
        <v>291</v>
      </c>
      <c r="J759" s="108" t="s">
        <v>292</v>
      </c>
      <c r="K759" s="108" t="s">
        <v>293</v>
      </c>
      <c r="L759" s="108" t="s">
        <v>1534</v>
      </c>
      <c r="N759" s="108" t="s">
        <v>359</v>
      </c>
      <c r="P759" s="108">
        <v>0</v>
      </c>
      <c r="Q759" s="108"/>
      <c r="R759" s="114"/>
    </row>
    <row r="760" spans="1:18" ht="13" x14ac:dyDescent="0.3">
      <c r="A760" s="108" t="s">
        <v>1535</v>
      </c>
      <c r="B760" s="108">
        <v>107518</v>
      </c>
      <c r="C760" s="108" t="s">
        <v>269</v>
      </c>
      <c r="D760" s="108" t="s">
        <v>1535</v>
      </c>
      <c r="E760" s="108">
        <v>107518</v>
      </c>
      <c r="F760" s="108" t="s">
        <v>1535</v>
      </c>
      <c r="G760" s="108" t="s">
        <v>270</v>
      </c>
      <c r="H760" s="108" t="s">
        <v>271</v>
      </c>
      <c r="I760" s="108" t="s">
        <v>272</v>
      </c>
      <c r="J760" s="108" t="s">
        <v>463</v>
      </c>
      <c r="K760" s="108" t="s">
        <v>1536</v>
      </c>
      <c r="L760" s="108" t="s">
        <v>1537</v>
      </c>
      <c r="N760" s="108" t="s">
        <v>1538</v>
      </c>
      <c r="P760" s="108">
        <v>0</v>
      </c>
      <c r="Q760" s="108"/>
      <c r="R760" s="114"/>
    </row>
    <row r="761" spans="1:18" ht="13" x14ac:dyDescent="0.3">
      <c r="A761" s="108" t="s">
        <v>1539</v>
      </c>
      <c r="B761" s="108">
        <v>102570</v>
      </c>
      <c r="C761" s="108" t="s">
        <v>269</v>
      </c>
      <c r="D761" s="108" t="s">
        <v>1539</v>
      </c>
      <c r="E761" s="108">
        <v>102570</v>
      </c>
      <c r="F761" s="108" t="s">
        <v>1539</v>
      </c>
      <c r="G761" s="108" t="s">
        <v>270</v>
      </c>
      <c r="H761" s="108" t="s">
        <v>271</v>
      </c>
      <c r="I761" s="108" t="s">
        <v>272</v>
      </c>
      <c r="J761" s="108" t="s">
        <v>273</v>
      </c>
      <c r="K761" s="108" t="s">
        <v>1540</v>
      </c>
      <c r="L761" s="108" t="s">
        <v>1541</v>
      </c>
      <c r="N761" s="108" t="s">
        <v>1542</v>
      </c>
      <c r="P761" s="108">
        <v>0</v>
      </c>
      <c r="Q761" s="108"/>
      <c r="R761" s="114"/>
    </row>
    <row r="762" spans="1:18" s="110" customFormat="1" ht="13" x14ac:dyDescent="0.3">
      <c r="A762" s="110" t="s">
        <v>3791</v>
      </c>
      <c r="B762" s="112">
        <v>111079</v>
      </c>
      <c r="C762" s="106" t="s">
        <v>269</v>
      </c>
      <c r="D762" s="110" t="s">
        <v>3791</v>
      </c>
      <c r="E762" s="112">
        <v>111079</v>
      </c>
      <c r="F762" s="110" t="s">
        <v>3791</v>
      </c>
      <c r="G762" s="106" t="s">
        <v>270</v>
      </c>
      <c r="H762" s="106" t="s">
        <v>361</v>
      </c>
      <c r="I762" s="106" t="s">
        <v>362</v>
      </c>
      <c r="J762" s="106" t="s">
        <v>1128</v>
      </c>
      <c r="K762" s="106" t="s">
        <v>3794</v>
      </c>
      <c r="L762" s="106" t="s">
        <v>3795</v>
      </c>
      <c r="N762" s="106" t="s">
        <v>3797</v>
      </c>
      <c r="P762" s="106">
        <v>0</v>
      </c>
      <c r="Q762" s="106"/>
      <c r="R762" s="111"/>
    </row>
    <row r="763" spans="1:18" s="110" customFormat="1" ht="13" x14ac:dyDescent="0.3">
      <c r="A763" s="110" t="s">
        <v>3792</v>
      </c>
      <c r="B763" s="112">
        <v>111399</v>
      </c>
      <c r="C763" s="106" t="s">
        <v>269</v>
      </c>
      <c r="D763" s="110" t="s">
        <v>3792</v>
      </c>
      <c r="E763" s="112">
        <v>111399</v>
      </c>
      <c r="F763" s="110" t="s">
        <v>3792</v>
      </c>
      <c r="G763" s="106" t="s">
        <v>270</v>
      </c>
      <c r="H763" s="106" t="s">
        <v>361</v>
      </c>
      <c r="I763" s="106" t="s">
        <v>362</v>
      </c>
      <c r="J763" s="106" t="s">
        <v>1128</v>
      </c>
      <c r="K763" s="106" t="s">
        <v>3398</v>
      </c>
      <c r="L763" s="106" t="s">
        <v>3796</v>
      </c>
      <c r="N763" s="106" t="s">
        <v>3798</v>
      </c>
      <c r="P763" s="106">
        <v>0</v>
      </c>
      <c r="Q763" s="106"/>
      <c r="R763" s="111"/>
    </row>
    <row r="764" spans="1:18" s="110" customFormat="1" ht="13" x14ac:dyDescent="0.3">
      <c r="A764" s="110" t="s">
        <v>3793</v>
      </c>
      <c r="B764" s="112">
        <v>2041</v>
      </c>
      <c r="C764" s="106" t="s">
        <v>269</v>
      </c>
      <c r="D764" s="110" t="s">
        <v>3793</v>
      </c>
      <c r="E764" s="112">
        <v>2041</v>
      </c>
      <c r="F764" s="110" t="s">
        <v>3793</v>
      </c>
      <c r="G764" s="106" t="s">
        <v>270</v>
      </c>
      <c r="H764" s="106" t="s">
        <v>290</v>
      </c>
      <c r="I764" s="106" t="s">
        <v>679</v>
      </c>
      <c r="J764" s="106"/>
      <c r="K764" s="106"/>
      <c r="L764" s="106"/>
      <c r="N764" s="106"/>
      <c r="P764" s="106">
        <v>0</v>
      </c>
      <c r="Q764" s="106"/>
      <c r="R764" s="111"/>
    </row>
    <row r="765" spans="1:18" x14ac:dyDescent="0.25">
      <c r="A765" s="108" t="s">
        <v>3050</v>
      </c>
      <c r="B765" s="110">
        <v>123456</v>
      </c>
      <c r="C765" s="106" t="s">
        <v>269</v>
      </c>
      <c r="D765" s="106" t="s">
        <v>3050</v>
      </c>
      <c r="E765" s="110">
        <v>123456</v>
      </c>
      <c r="F765" s="106" t="s">
        <v>3050</v>
      </c>
      <c r="G765" s="106" t="s">
        <v>270</v>
      </c>
      <c r="H765" s="106" t="s">
        <v>328</v>
      </c>
      <c r="I765" s="106" t="s">
        <v>984</v>
      </c>
      <c r="J765" s="106" t="s">
        <v>1544</v>
      </c>
      <c r="K765" s="106" t="s">
        <v>1543</v>
      </c>
      <c r="L765" s="106" t="s">
        <v>3050</v>
      </c>
      <c r="M765" s="110"/>
      <c r="P765" s="108">
        <v>0</v>
      </c>
    </row>
    <row r="766" spans="1:18" ht="13" x14ac:dyDescent="0.3">
      <c r="A766" s="108" t="s">
        <v>1543</v>
      </c>
      <c r="B766" s="108">
        <v>731943</v>
      </c>
      <c r="C766" s="108" t="s">
        <v>269</v>
      </c>
      <c r="D766" s="108" t="s">
        <v>1543</v>
      </c>
      <c r="E766" s="108">
        <v>731943</v>
      </c>
      <c r="F766" s="108" t="s">
        <v>1543</v>
      </c>
      <c r="G766" s="108" t="s">
        <v>270</v>
      </c>
      <c r="H766" s="108" t="s">
        <v>328</v>
      </c>
      <c r="I766" s="108" t="s">
        <v>984</v>
      </c>
      <c r="J766" s="108" t="s">
        <v>1544</v>
      </c>
      <c r="K766" s="108" t="s">
        <v>1543</v>
      </c>
      <c r="P766" s="108">
        <v>0</v>
      </c>
      <c r="Q766" s="108"/>
      <c r="R766" s="114"/>
    </row>
    <row r="767" spans="1:18" ht="13" x14ac:dyDescent="0.3">
      <c r="A767" s="108" t="s">
        <v>1545</v>
      </c>
      <c r="B767" s="108">
        <v>149846</v>
      </c>
      <c r="C767" s="108" t="s">
        <v>269</v>
      </c>
      <c r="D767" s="108" t="s">
        <v>1546</v>
      </c>
      <c r="E767" s="108">
        <v>123083</v>
      </c>
      <c r="F767" s="108" t="s">
        <v>984</v>
      </c>
      <c r="G767" s="108" t="s">
        <v>270</v>
      </c>
      <c r="H767" s="108" t="s">
        <v>328</v>
      </c>
      <c r="I767" s="108" t="s">
        <v>1546</v>
      </c>
      <c r="P767" s="108">
        <v>0</v>
      </c>
      <c r="Q767" s="108"/>
      <c r="R767" s="114"/>
    </row>
    <row r="768" spans="1:18" ht="13" x14ac:dyDescent="0.3">
      <c r="A768" s="108" t="s">
        <v>984</v>
      </c>
      <c r="B768" s="108">
        <v>123083</v>
      </c>
      <c r="C768" s="108" t="s">
        <v>269</v>
      </c>
      <c r="D768" s="108" t="s">
        <v>984</v>
      </c>
      <c r="E768" s="108">
        <v>123083</v>
      </c>
      <c r="F768" s="108" t="s">
        <v>984</v>
      </c>
      <c r="G768" s="108" t="s">
        <v>270</v>
      </c>
      <c r="H768" s="108" t="s">
        <v>328</v>
      </c>
      <c r="I768" s="108" t="s">
        <v>984</v>
      </c>
      <c r="P768" s="108">
        <v>0</v>
      </c>
      <c r="Q768" s="108"/>
      <c r="R768" s="114"/>
    </row>
    <row r="769" spans="1:18" ht="13" x14ac:dyDescent="0.3">
      <c r="A769" s="108" t="s">
        <v>1547</v>
      </c>
      <c r="B769" s="108">
        <v>100950</v>
      </c>
      <c r="C769" s="108" t="s">
        <v>269</v>
      </c>
      <c r="D769" s="108" t="s">
        <v>1547</v>
      </c>
      <c r="E769" s="108">
        <v>100950</v>
      </c>
      <c r="F769" s="108" t="s">
        <v>1547</v>
      </c>
      <c r="G769" s="108" t="s">
        <v>270</v>
      </c>
      <c r="H769" s="108" t="s">
        <v>339</v>
      </c>
      <c r="I769" s="108" t="s">
        <v>340</v>
      </c>
      <c r="J769" s="108" t="s">
        <v>338</v>
      </c>
      <c r="K769" s="108" t="s">
        <v>1548</v>
      </c>
      <c r="L769" s="108" t="s">
        <v>1549</v>
      </c>
      <c r="N769" s="108" t="s">
        <v>1550</v>
      </c>
      <c r="P769" s="108">
        <v>0</v>
      </c>
      <c r="Q769" s="108"/>
      <c r="R769" s="114"/>
    </row>
    <row r="770" spans="1:18" ht="13" x14ac:dyDescent="0.3">
      <c r="A770" s="108" t="s">
        <v>1551</v>
      </c>
      <c r="B770" s="108">
        <v>140129</v>
      </c>
      <c r="C770" s="108" t="s">
        <v>269</v>
      </c>
      <c r="D770" s="108" t="s">
        <v>1551</v>
      </c>
      <c r="E770" s="108">
        <v>140129</v>
      </c>
      <c r="F770" s="108" t="s">
        <v>1551</v>
      </c>
      <c r="G770" s="108" t="s">
        <v>270</v>
      </c>
      <c r="H770" s="108" t="s">
        <v>280</v>
      </c>
      <c r="I770" s="108" t="s">
        <v>300</v>
      </c>
      <c r="J770" s="108" t="s">
        <v>323</v>
      </c>
      <c r="K770" s="108" t="s">
        <v>1552</v>
      </c>
      <c r="L770" s="108" t="s">
        <v>1553</v>
      </c>
      <c r="N770" s="108" t="s">
        <v>1554</v>
      </c>
      <c r="P770" s="108">
        <v>0</v>
      </c>
      <c r="Q770" s="108"/>
      <c r="R770" s="114"/>
    </row>
    <row r="771" spans="1:18" ht="13" x14ac:dyDescent="0.3">
      <c r="A771" s="108" t="s">
        <v>1555</v>
      </c>
      <c r="B771" s="108">
        <v>130464</v>
      </c>
      <c r="C771" s="108" t="s">
        <v>269</v>
      </c>
      <c r="D771" s="108" t="s">
        <v>1555</v>
      </c>
      <c r="E771" s="108">
        <v>130464</v>
      </c>
      <c r="F771" s="108" t="s">
        <v>1555</v>
      </c>
      <c r="G771" s="108" t="s">
        <v>270</v>
      </c>
      <c r="H771" s="108" t="s">
        <v>290</v>
      </c>
      <c r="I771" s="108" t="s">
        <v>291</v>
      </c>
      <c r="J771" s="108" t="s">
        <v>292</v>
      </c>
      <c r="K771" s="108" t="s">
        <v>1556</v>
      </c>
      <c r="L771" s="108" t="s">
        <v>1557</v>
      </c>
      <c r="N771" s="108" t="s">
        <v>1458</v>
      </c>
      <c r="P771" s="108">
        <v>0</v>
      </c>
      <c r="Q771" s="108"/>
      <c r="R771" s="114"/>
    </row>
    <row r="772" spans="1:18" ht="13" x14ac:dyDescent="0.3">
      <c r="A772" s="108" t="s">
        <v>1558</v>
      </c>
      <c r="B772" s="108">
        <v>106903</v>
      </c>
      <c r="C772" s="108" t="s">
        <v>269</v>
      </c>
      <c r="D772" s="108" t="s">
        <v>1558</v>
      </c>
      <c r="E772" s="108">
        <v>106903</v>
      </c>
      <c r="F772" s="108" t="s">
        <v>1558</v>
      </c>
      <c r="G772" s="108" t="s">
        <v>270</v>
      </c>
      <c r="H772" s="108" t="s">
        <v>271</v>
      </c>
      <c r="I772" s="108" t="s">
        <v>272</v>
      </c>
      <c r="J772" s="108" t="s">
        <v>463</v>
      </c>
      <c r="K772" s="108" t="s">
        <v>1559</v>
      </c>
      <c r="L772" s="108" t="s">
        <v>1558</v>
      </c>
      <c r="P772" s="108">
        <v>0</v>
      </c>
      <c r="Q772" s="108"/>
      <c r="R772" s="114"/>
    </row>
    <row r="773" spans="1:18" ht="13" x14ac:dyDescent="0.3">
      <c r="A773" s="108" t="s">
        <v>1560</v>
      </c>
      <c r="B773" s="108">
        <v>107322</v>
      </c>
      <c r="C773" s="108" t="s">
        <v>269</v>
      </c>
      <c r="D773" s="108" t="s">
        <v>1560</v>
      </c>
      <c r="E773" s="108">
        <v>107322</v>
      </c>
      <c r="F773" s="108" t="s">
        <v>1560</v>
      </c>
      <c r="G773" s="108" t="s">
        <v>270</v>
      </c>
      <c r="H773" s="108" t="s">
        <v>271</v>
      </c>
      <c r="I773" s="108" t="s">
        <v>272</v>
      </c>
      <c r="J773" s="108" t="s">
        <v>463</v>
      </c>
      <c r="K773" s="108" t="s">
        <v>1559</v>
      </c>
      <c r="L773" s="108" t="s">
        <v>1558</v>
      </c>
      <c r="N773" s="108" t="s">
        <v>1561</v>
      </c>
      <c r="P773" s="108">
        <v>0</v>
      </c>
      <c r="Q773" s="108"/>
      <c r="R773" s="114"/>
    </row>
    <row r="774" spans="1:18" ht="13" x14ac:dyDescent="0.3">
      <c r="A774" s="108" t="s">
        <v>1562</v>
      </c>
      <c r="B774" s="108">
        <v>107323</v>
      </c>
      <c r="C774" s="108" t="s">
        <v>269</v>
      </c>
      <c r="D774" s="108" t="s">
        <v>1562</v>
      </c>
      <c r="E774" s="108">
        <v>107323</v>
      </c>
      <c r="F774" s="108" t="s">
        <v>1562</v>
      </c>
      <c r="G774" s="108" t="s">
        <v>270</v>
      </c>
      <c r="H774" s="108" t="s">
        <v>271</v>
      </c>
      <c r="I774" s="108" t="s">
        <v>272</v>
      </c>
      <c r="J774" s="108" t="s">
        <v>463</v>
      </c>
      <c r="K774" s="108" t="s">
        <v>1559</v>
      </c>
      <c r="L774" s="108" t="s">
        <v>1558</v>
      </c>
      <c r="N774" s="108" t="s">
        <v>1563</v>
      </c>
      <c r="P774" s="108">
        <v>0</v>
      </c>
      <c r="Q774" s="108"/>
      <c r="R774" s="114"/>
    </row>
    <row r="775" spans="1:18" ht="13" x14ac:dyDescent="0.3">
      <c r="A775" s="108" t="s">
        <v>1564</v>
      </c>
      <c r="B775" s="108">
        <v>117117</v>
      </c>
      <c r="C775" s="108" t="s">
        <v>269</v>
      </c>
      <c r="D775" s="108" t="s">
        <v>1564</v>
      </c>
      <c r="E775" s="108">
        <v>117117</v>
      </c>
      <c r="F775" s="108" t="s">
        <v>1564</v>
      </c>
      <c r="G775" s="108" t="s">
        <v>270</v>
      </c>
      <c r="H775" s="108" t="s">
        <v>339</v>
      </c>
      <c r="I775" s="108" t="s">
        <v>494</v>
      </c>
      <c r="J775" s="108" t="s">
        <v>493</v>
      </c>
      <c r="K775" s="108" t="s">
        <v>1565</v>
      </c>
      <c r="L775" s="108" t="s">
        <v>1564</v>
      </c>
      <c r="P775" s="108">
        <v>0</v>
      </c>
      <c r="Q775" s="108"/>
      <c r="R775" s="114"/>
    </row>
    <row r="776" spans="1:18" ht="13" x14ac:dyDescent="0.3">
      <c r="A776" s="108" t="s">
        <v>1566</v>
      </c>
      <c r="B776" s="108">
        <v>117644</v>
      </c>
      <c r="C776" s="108" t="s">
        <v>269</v>
      </c>
      <c r="D776" s="108" t="s">
        <v>1566</v>
      </c>
      <c r="E776" s="108">
        <v>117644</v>
      </c>
      <c r="F776" s="108" t="s">
        <v>1566</v>
      </c>
      <c r="G776" s="108" t="s">
        <v>270</v>
      </c>
      <c r="H776" s="108" t="s">
        <v>339</v>
      </c>
      <c r="I776" s="108" t="s">
        <v>494</v>
      </c>
      <c r="J776" s="108" t="s">
        <v>493</v>
      </c>
      <c r="K776" s="108" t="s">
        <v>1565</v>
      </c>
      <c r="L776" s="108" t="s">
        <v>1564</v>
      </c>
      <c r="N776" s="108" t="s">
        <v>298</v>
      </c>
      <c r="P776" s="108">
        <v>0</v>
      </c>
      <c r="Q776" s="108"/>
      <c r="R776" s="114"/>
    </row>
    <row r="777" spans="1:18" s="110" customFormat="1" ht="13" x14ac:dyDescent="0.3">
      <c r="A777" s="106" t="s">
        <v>1565</v>
      </c>
      <c r="B777" s="106">
        <v>1601</v>
      </c>
      <c r="C777" s="110" t="s">
        <v>269</v>
      </c>
      <c r="D777" s="106" t="s">
        <v>1565</v>
      </c>
      <c r="E777" s="106">
        <v>1601</v>
      </c>
      <c r="F777" s="106" t="s">
        <v>1565</v>
      </c>
      <c r="G777" s="106" t="s">
        <v>270</v>
      </c>
      <c r="H777" s="106" t="s">
        <v>339</v>
      </c>
      <c r="I777" s="106" t="s">
        <v>494</v>
      </c>
      <c r="J777" s="106" t="s">
        <v>493</v>
      </c>
      <c r="K777" s="106" t="s">
        <v>1565</v>
      </c>
      <c r="L777" s="106"/>
      <c r="N777" s="106"/>
      <c r="P777" s="106">
        <v>0</v>
      </c>
      <c r="Q777" s="106"/>
      <c r="R777" s="111"/>
    </row>
    <row r="778" spans="1:18" s="110" customFormat="1" ht="13" x14ac:dyDescent="0.3">
      <c r="A778" s="110" t="s">
        <v>3459</v>
      </c>
      <c r="B778" s="110">
        <v>117890</v>
      </c>
      <c r="C778" s="110" t="s">
        <v>269</v>
      </c>
      <c r="D778" s="110" t="s">
        <v>3459</v>
      </c>
      <c r="E778" s="110">
        <v>117890</v>
      </c>
      <c r="F778" s="110" t="s">
        <v>3459</v>
      </c>
      <c r="G778" s="106" t="s">
        <v>270</v>
      </c>
      <c r="H778" s="106" t="s">
        <v>339</v>
      </c>
      <c r="I778" s="106" t="s">
        <v>494</v>
      </c>
      <c r="J778" s="106" t="s">
        <v>772</v>
      </c>
      <c r="K778" s="106" t="s">
        <v>3460</v>
      </c>
      <c r="L778" s="106" t="s">
        <v>3461</v>
      </c>
      <c r="N778" s="106" t="s">
        <v>425</v>
      </c>
      <c r="P778" s="106">
        <v>0</v>
      </c>
      <c r="Q778" s="106"/>
      <c r="R778" s="111"/>
    </row>
    <row r="779" spans="1:18" ht="13" x14ac:dyDescent="0.3">
      <c r="A779" s="108" t="s">
        <v>2290</v>
      </c>
      <c r="B779" s="108">
        <v>140126</v>
      </c>
      <c r="C779" s="108" t="s">
        <v>269</v>
      </c>
      <c r="D779" s="108" t="s">
        <v>2290</v>
      </c>
      <c r="E779" s="108">
        <v>151628</v>
      </c>
      <c r="F779" s="108" t="s">
        <v>2291</v>
      </c>
      <c r="G779" s="108" t="s">
        <v>270</v>
      </c>
      <c r="H779" s="108" t="s">
        <v>280</v>
      </c>
      <c r="I779" s="108" t="s">
        <v>300</v>
      </c>
      <c r="J779" s="108" t="s">
        <v>323</v>
      </c>
      <c r="K779" s="108" t="s">
        <v>2292</v>
      </c>
      <c r="L779" s="108" t="s">
        <v>2293</v>
      </c>
      <c r="N779" s="108" t="s">
        <v>2294</v>
      </c>
      <c r="P779" s="108">
        <v>0</v>
      </c>
      <c r="Q779" s="108"/>
      <c r="R779" s="114"/>
    </row>
    <row r="780" spans="1:18" s="110" customFormat="1" ht="13" x14ac:dyDescent="0.3">
      <c r="A780" s="110" t="s">
        <v>1568</v>
      </c>
      <c r="B780" s="110">
        <v>129566</v>
      </c>
      <c r="C780" s="106" t="s">
        <v>269</v>
      </c>
      <c r="D780" s="110" t="s">
        <v>1568</v>
      </c>
      <c r="E780" s="110">
        <v>129566</v>
      </c>
      <c r="F780" s="110" t="s">
        <v>1568</v>
      </c>
      <c r="G780" s="106" t="s">
        <v>270</v>
      </c>
      <c r="H780" s="106" t="s">
        <v>290</v>
      </c>
      <c r="I780" s="106" t="s">
        <v>291</v>
      </c>
      <c r="J780" s="106" t="s">
        <v>880</v>
      </c>
      <c r="K780" s="106" t="s">
        <v>895</v>
      </c>
      <c r="L780" s="106" t="s">
        <v>1568</v>
      </c>
      <c r="N780" s="106"/>
      <c r="P780" s="106">
        <v>0</v>
      </c>
      <c r="Q780" s="106"/>
      <c r="R780" s="111"/>
    </row>
    <row r="781" spans="1:18" s="110" customFormat="1" ht="13" x14ac:dyDescent="0.3">
      <c r="A781" s="110" t="s">
        <v>3799</v>
      </c>
      <c r="B781" s="110">
        <v>131002</v>
      </c>
      <c r="C781" s="106" t="s">
        <v>269</v>
      </c>
      <c r="D781" s="110" t="s">
        <v>3799</v>
      </c>
      <c r="E781" s="110">
        <v>131002</v>
      </c>
      <c r="F781" s="110" t="s">
        <v>3799</v>
      </c>
      <c r="G781" s="106" t="s">
        <v>270</v>
      </c>
      <c r="H781" s="106" t="s">
        <v>290</v>
      </c>
      <c r="I781" s="106" t="s">
        <v>291</v>
      </c>
      <c r="J781" s="106" t="s">
        <v>880</v>
      </c>
      <c r="K781" s="106" t="s">
        <v>895</v>
      </c>
      <c r="L781" s="106" t="s">
        <v>1568</v>
      </c>
      <c r="N781" s="106" t="s">
        <v>686</v>
      </c>
      <c r="P781" s="106">
        <v>0</v>
      </c>
      <c r="Q781" s="106"/>
      <c r="R781" s="111"/>
    </row>
    <row r="782" spans="1:18" ht="13" x14ac:dyDescent="0.3">
      <c r="A782" s="108" t="s">
        <v>1567</v>
      </c>
      <c r="B782" s="108">
        <v>131009</v>
      </c>
      <c r="C782" s="108" t="s">
        <v>269</v>
      </c>
      <c r="D782" s="108" t="s">
        <v>1567</v>
      </c>
      <c r="E782" s="108">
        <v>131009</v>
      </c>
      <c r="F782" s="108" t="s">
        <v>1567</v>
      </c>
      <c r="G782" s="108" t="s">
        <v>270</v>
      </c>
      <c r="H782" s="108" t="s">
        <v>290</v>
      </c>
      <c r="I782" s="108" t="s">
        <v>291</v>
      </c>
      <c r="J782" s="108" t="s">
        <v>880</v>
      </c>
      <c r="K782" s="108" t="s">
        <v>895</v>
      </c>
      <c r="L782" s="108" t="s">
        <v>1568</v>
      </c>
      <c r="N782" s="108" t="s">
        <v>1569</v>
      </c>
      <c r="P782" s="108">
        <v>0</v>
      </c>
      <c r="Q782" s="108"/>
      <c r="R782" s="114"/>
    </row>
    <row r="783" spans="1:18" ht="13" x14ac:dyDescent="0.3">
      <c r="A783" s="108" t="s">
        <v>1570</v>
      </c>
      <c r="B783" s="108">
        <v>157437</v>
      </c>
      <c r="C783" s="108" t="s">
        <v>269</v>
      </c>
      <c r="D783" s="108" t="s">
        <v>1570</v>
      </c>
      <c r="E783" s="108">
        <v>131009</v>
      </c>
      <c r="F783" s="108" t="s">
        <v>1567</v>
      </c>
      <c r="G783" s="108" t="s">
        <v>270</v>
      </c>
      <c r="H783" s="108" t="s">
        <v>290</v>
      </c>
      <c r="I783" s="108" t="s">
        <v>291</v>
      </c>
      <c r="J783" s="108" t="s">
        <v>880</v>
      </c>
      <c r="K783" s="108" t="s">
        <v>895</v>
      </c>
      <c r="L783" s="108" t="s">
        <v>1568</v>
      </c>
      <c r="N783" s="108" t="s">
        <v>1571</v>
      </c>
      <c r="P783" s="108">
        <v>0</v>
      </c>
      <c r="Q783" s="108"/>
      <c r="R783" s="114"/>
    </row>
    <row r="784" spans="1:18" s="110" customFormat="1" ht="13" x14ac:dyDescent="0.3">
      <c r="A784" s="110" t="s">
        <v>3800</v>
      </c>
      <c r="B784" s="106">
        <v>19494</v>
      </c>
      <c r="C784" s="106" t="s">
        <v>269</v>
      </c>
      <c r="D784" s="110" t="s">
        <v>3800</v>
      </c>
      <c r="E784" s="106">
        <v>19494</v>
      </c>
      <c r="F784" s="110" t="s">
        <v>3800</v>
      </c>
      <c r="G784" s="106" t="s">
        <v>270</v>
      </c>
      <c r="H784" s="106" t="s">
        <v>339</v>
      </c>
      <c r="I784" s="106" t="s">
        <v>494</v>
      </c>
      <c r="J784" s="106"/>
      <c r="K784" s="106"/>
      <c r="L784" s="106"/>
      <c r="N784" s="106"/>
      <c r="P784" s="106">
        <v>0</v>
      </c>
      <c r="Q784" s="106"/>
      <c r="R784" s="111"/>
    </row>
    <row r="785" spans="1:18" ht="13" x14ac:dyDescent="0.3">
      <c r="A785" s="108" t="s">
        <v>1572</v>
      </c>
      <c r="B785" s="108">
        <v>1337</v>
      </c>
      <c r="C785" s="108" t="s">
        <v>269</v>
      </c>
      <c r="D785" s="108" t="s">
        <v>494</v>
      </c>
      <c r="E785" s="108">
        <v>1337</v>
      </c>
      <c r="F785" s="108" t="s">
        <v>494</v>
      </c>
      <c r="G785" s="108" t="s">
        <v>270</v>
      </c>
      <c r="H785" s="108" t="s">
        <v>339</v>
      </c>
      <c r="I785" s="108" t="s">
        <v>494</v>
      </c>
      <c r="P785" s="108">
        <v>0</v>
      </c>
      <c r="Q785" s="108"/>
      <c r="R785" s="114"/>
    </row>
    <row r="786" spans="1:18" ht="13" x14ac:dyDescent="0.3">
      <c r="A786" s="108" t="s">
        <v>1574</v>
      </c>
      <c r="B786" s="108">
        <v>152250</v>
      </c>
      <c r="C786" s="108" t="s">
        <v>269</v>
      </c>
      <c r="D786" s="108" t="s">
        <v>1574</v>
      </c>
      <c r="E786" s="108">
        <v>152250</v>
      </c>
      <c r="F786" s="108" t="s">
        <v>1574</v>
      </c>
      <c r="G786" s="108" t="s">
        <v>270</v>
      </c>
      <c r="H786" s="108" t="s">
        <v>290</v>
      </c>
      <c r="I786" s="108" t="s">
        <v>291</v>
      </c>
      <c r="J786" s="108" t="s">
        <v>351</v>
      </c>
      <c r="K786" s="108" t="s">
        <v>849</v>
      </c>
      <c r="L786" s="108" t="s">
        <v>1576</v>
      </c>
      <c r="N786" s="108" t="s">
        <v>1575</v>
      </c>
      <c r="P786" s="108">
        <v>0</v>
      </c>
      <c r="Q786" s="108"/>
      <c r="R786" s="114"/>
    </row>
    <row r="787" spans="1:18" x14ac:dyDescent="0.25">
      <c r="A787" s="108" t="s">
        <v>1579</v>
      </c>
      <c r="B787" s="110">
        <v>101796</v>
      </c>
      <c r="C787" s="106" t="s">
        <v>269</v>
      </c>
      <c r="D787" s="106" t="s">
        <v>1579</v>
      </c>
      <c r="E787" s="110">
        <v>101796</v>
      </c>
      <c r="F787" s="106" t="s">
        <v>1579</v>
      </c>
      <c r="G787" s="106" t="s">
        <v>270</v>
      </c>
      <c r="H787" s="106" t="s">
        <v>271</v>
      </c>
      <c r="I787" s="106" t="s">
        <v>272</v>
      </c>
      <c r="J787" s="106" t="s">
        <v>273</v>
      </c>
      <c r="K787" s="106" t="s">
        <v>1578</v>
      </c>
      <c r="L787" s="106" t="s">
        <v>1579</v>
      </c>
      <c r="P787" s="108">
        <v>0</v>
      </c>
    </row>
    <row r="788" spans="1:18" ht="13" x14ac:dyDescent="0.3">
      <c r="A788" s="108" t="s">
        <v>1577</v>
      </c>
      <c r="B788" s="108">
        <v>103251</v>
      </c>
      <c r="C788" s="108" t="s">
        <v>269</v>
      </c>
      <c r="D788" s="108" t="s">
        <v>1577</v>
      </c>
      <c r="E788" s="108">
        <v>103251</v>
      </c>
      <c r="F788" s="108" t="s">
        <v>1577</v>
      </c>
      <c r="G788" s="108" t="s">
        <v>270</v>
      </c>
      <c r="H788" s="108" t="s">
        <v>271</v>
      </c>
      <c r="I788" s="108" t="s">
        <v>272</v>
      </c>
      <c r="J788" s="108" t="s">
        <v>273</v>
      </c>
      <c r="K788" s="108" t="s">
        <v>1578</v>
      </c>
      <c r="L788" s="108" t="s">
        <v>1579</v>
      </c>
      <c r="N788" s="108" t="s">
        <v>1580</v>
      </c>
      <c r="P788" s="108">
        <v>0</v>
      </c>
      <c r="Q788" s="108"/>
      <c r="R788" s="114"/>
    </row>
    <row r="789" spans="1:18" ht="13" x14ac:dyDescent="0.3">
      <c r="A789" s="108" t="s">
        <v>1578</v>
      </c>
      <c r="B789" s="108">
        <v>101417</v>
      </c>
      <c r="C789" s="108" t="s">
        <v>269</v>
      </c>
      <c r="D789" s="108" t="s">
        <v>1578</v>
      </c>
      <c r="E789" s="108">
        <v>101417</v>
      </c>
      <c r="F789" s="108" t="s">
        <v>1578</v>
      </c>
      <c r="G789" s="108" t="s">
        <v>270</v>
      </c>
      <c r="H789" s="108" t="s">
        <v>271</v>
      </c>
      <c r="I789" s="108" t="s">
        <v>272</v>
      </c>
      <c r="J789" s="108" t="s">
        <v>273</v>
      </c>
      <c r="K789" s="108" t="s">
        <v>1578</v>
      </c>
      <c r="P789" s="108">
        <v>0</v>
      </c>
      <c r="Q789" s="108"/>
      <c r="R789" s="114"/>
    </row>
    <row r="790" spans="1:18" ht="13" x14ac:dyDescent="0.3">
      <c r="A790" s="108" t="s">
        <v>1581</v>
      </c>
      <c r="B790" s="108">
        <v>1205</v>
      </c>
      <c r="C790" s="108" t="s">
        <v>269</v>
      </c>
      <c r="D790" s="108" t="s">
        <v>1581</v>
      </c>
      <c r="E790" s="108">
        <v>1205</v>
      </c>
      <c r="F790" s="108" t="s">
        <v>1581</v>
      </c>
      <c r="G790" s="108" t="s">
        <v>270</v>
      </c>
      <c r="H790" s="108" t="s">
        <v>271</v>
      </c>
      <c r="I790" s="108" t="s">
        <v>272</v>
      </c>
      <c r="J790" s="108" t="s">
        <v>273</v>
      </c>
      <c r="P790" s="108">
        <v>0</v>
      </c>
      <c r="Q790" s="108"/>
      <c r="R790" s="114"/>
    </row>
    <row r="791" spans="1:18" s="110" customFormat="1" ht="13" x14ac:dyDescent="0.3">
      <c r="A791" s="110" t="s">
        <v>1583</v>
      </c>
      <c r="B791" s="110">
        <v>125911</v>
      </c>
      <c r="C791" s="106" t="s">
        <v>269</v>
      </c>
      <c r="D791" s="110" t="s">
        <v>1583</v>
      </c>
      <c r="E791" s="110">
        <v>125911</v>
      </c>
      <c r="F791" s="110" t="s">
        <v>1583</v>
      </c>
      <c r="G791" s="106" t="s">
        <v>270</v>
      </c>
      <c r="H791" s="106" t="s">
        <v>342</v>
      </c>
      <c r="I791" s="106" t="s">
        <v>341</v>
      </c>
      <c r="J791" s="106" t="s">
        <v>391</v>
      </c>
      <c r="K791" s="110" t="s">
        <v>392</v>
      </c>
      <c r="L791" s="110" t="s">
        <v>1583</v>
      </c>
      <c r="P791" s="106">
        <v>0</v>
      </c>
      <c r="Q791" s="106"/>
      <c r="R791" s="111"/>
    </row>
    <row r="792" spans="1:18" ht="13" x14ac:dyDescent="0.3">
      <c r="A792" s="108" t="s">
        <v>1582</v>
      </c>
      <c r="B792" s="108">
        <v>126756</v>
      </c>
      <c r="C792" s="108" t="s">
        <v>269</v>
      </c>
      <c r="D792" s="108" t="s">
        <v>1582</v>
      </c>
      <c r="E792" s="108">
        <v>126756</v>
      </c>
      <c r="F792" s="108" t="s">
        <v>1582</v>
      </c>
      <c r="G792" s="108" t="s">
        <v>270</v>
      </c>
      <c r="H792" s="108" t="s">
        <v>342</v>
      </c>
      <c r="I792" s="108" t="s">
        <v>341</v>
      </c>
      <c r="J792" s="108" t="s">
        <v>391</v>
      </c>
      <c r="K792" s="108" t="s">
        <v>392</v>
      </c>
      <c r="L792" s="108" t="s">
        <v>1583</v>
      </c>
      <c r="N792" s="108" t="s">
        <v>1584</v>
      </c>
      <c r="P792" s="108">
        <v>0</v>
      </c>
      <c r="Q792" s="108"/>
      <c r="R792" s="114"/>
    </row>
    <row r="793" spans="1:18" s="110" customFormat="1" ht="13" x14ac:dyDescent="0.3">
      <c r="A793" s="106" t="s">
        <v>3563</v>
      </c>
      <c r="B793" s="106">
        <v>111622</v>
      </c>
      <c r="C793" s="106" t="s">
        <v>269</v>
      </c>
      <c r="D793" s="106" t="s">
        <v>3563</v>
      </c>
      <c r="E793" s="106">
        <v>111622</v>
      </c>
      <c r="F793" s="106" t="s">
        <v>3563</v>
      </c>
      <c r="G793" s="106" t="s">
        <v>270</v>
      </c>
      <c r="H793" s="106" t="s">
        <v>361</v>
      </c>
      <c r="I793" s="106" t="s">
        <v>362</v>
      </c>
      <c r="J793" s="106" t="s">
        <v>363</v>
      </c>
      <c r="K793" s="106" t="s">
        <v>3564</v>
      </c>
      <c r="L793" s="106" t="s">
        <v>3565</v>
      </c>
      <c r="N793" s="106" t="s">
        <v>3566</v>
      </c>
      <c r="P793" s="106">
        <v>0</v>
      </c>
      <c r="Q793" s="106"/>
      <c r="R793" s="111"/>
    </row>
    <row r="794" spans="1:18" ht="13" x14ac:dyDescent="0.3">
      <c r="A794" s="108" t="s">
        <v>1585</v>
      </c>
      <c r="B794" s="108">
        <v>119046</v>
      </c>
      <c r="C794" s="108" t="s">
        <v>269</v>
      </c>
      <c r="D794" s="108" t="s">
        <v>1585</v>
      </c>
      <c r="E794" s="108">
        <v>119046</v>
      </c>
      <c r="F794" s="108" t="s">
        <v>1585</v>
      </c>
      <c r="G794" s="108" t="s">
        <v>270</v>
      </c>
      <c r="H794" s="108" t="s">
        <v>271</v>
      </c>
      <c r="I794" s="108" t="s">
        <v>272</v>
      </c>
      <c r="J794" s="108" t="s">
        <v>606</v>
      </c>
      <c r="K794" s="108" t="s">
        <v>1586</v>
      </c>
      <c r="L794" s="108" t="s">
        <v>1587</v>
      </c>
      <c r="N794" s="108" t="s">
        <v>793</v>
      </c>
      <c r="P794" s="108">
        <v>0</v>
      </c>
      <c r="Q794" s="108"/>
      <c r="R794" s="114"/>
    </row>
    <row r="795" spans="1:18" ht="13" x14ac:dyDescent="0.3">
      <c r="A795" s="108" t="s">
        <v>1588</v>
      </c>
      <c r="B795" s="108">
        <v>754208</v>
      </c>
      <c r="C795" s="108" t="s">
        <v>269</v>
      </c>
      <c r="D795" s="108" t="s">
        <v>1588</v>
      </c>
      <c r="E795" s="108">
        <v>754208</v>
      </c>
      <c r="F795" s="108" t="s">
        <v>1588</v>
      </c>
      <c r="G795" s="108" t="s">
        <v>270</v>
      </c>
      <c r="H795" s="108" t="s">
        <v>271</v>
      </c>
      <c r="I795" s="108" t="s">
        <v>272</v>
      </c>
      <c r="J795" s="108" t="s">
        <v>273</v>
      </c>
      <c r="K795" s="108" t="s">
        <v>1589</v>
      </c>
      <c r="L795" s="108" t="s">
        <v>1590</v>
      </c>
      <c r="N795" s="108" t="s">
        <v>1591</v>
      </c>
      <c r="P795" s="108">
        <v>0</v>
      </c>
      <c r="Q795" s="108"/>
      <c r="R795" s="114"/>
    </row>
    <row r="796" spans="1:18" s="110" customFormat="1" ht="13" x14ac:dyDescent="0.3">
      <c r="A796" s="110" t="s">
        <v>3801</v>
      </c>
      <c r="B796" s="110">
        <v>179650</v>
      </c>
      <c r="C796" s="106" t="s">
        <v>269</v>
      </c>
      <c r="D796" s="110" t="s">
        <v>3801</v>
      </c>
      <c r="E796" s="110">
        <v>179650</v>
      </c>
      <c r="F796" s="110" t="s">
        <v>3801</v>
      </c>
      <c r="G796" s="106" t="s">
        <v>270</v>
      </c>
      <c r="H796" s="106" t="s">
        <v>271</v>
      </c>
      <c r="I796" s="106" t="s">
        <v>272</v>
      </c>
      <c r="J796" s="106" t="s">
        <v>273</v>
      </c>
      <c r="K796" s="106" t="s">
        <v>1589</v>
      </c>
      <c r="L796" s="106" t="s">
        <v>1590</v>
      </c>
      <c r="N796" s="106" t="s">
        <v>2013</v>
      </c>
      <c r="P796" s="106">
        <v>0</v>
      </c>
      <c r="Q796" s="106"/>
      <c r="R796" s="111"/>
    </row>
    <row r="797" spans="1:18" ht="13" x14ac:dyDescent="0.3">
      <c r="A797" s="108" t="s">
        <v>1592</v>
      </c>
      <c r="B797" s="108">
        <v>148427</v>
      </c>
      <c r="C797" s="108" t="s">
        <v>269</v>
      </c>
      <c r="D797" s="108" t="s">
        <v>1592</v>
      </c>
      <c r="E797" s="108">
        <v>148427</v>
      </c>
      <c r="F797" s="108" t="s">
        <v>1592</v>
      </c>
      <c r="G797" s="108" t="s">
        <v>270</v>
      </c>
      <c r="H797" s="108" t="s">
        <v>271</v>
      </c>
      <c r="I797" s="108" t="s">
        <v>272</v>
      </c>
      <c r="J797" s="108" t="s">
        <v>463</v>
      </c>
      <c r="K797" s="108" t="s">
        <v>1592</v>
      </c>
      <c r="P797" s="108">
        <v>0</v>
      </c>
      <c r="Q797" s="108"/>
      <c r="R797" s="114"/>
    </row>
    <row r="798" spans="1:18" ht="13" x14ac:dyDescent="0.3">
      <c r="A798" s="108" t="s">
        <v>1593</v>
      </c>
      <c r="B798" s="108">
        <v>106905</v>
      </c>
      <c r="C798" s="108" t="s">
        <v>269</v>
      </c>
      <c r="D798" s="108" t="s">
        <v>1593</v>
      </c>
      <c r="E798" s="108">
        <v>106905</v>
      </c>
      <c r="F798" s="108" t="s">
        <v>1593</v>
      </c>
      <c r="G798" s="108" t="s">
        <v>270</v>
      </c>
      <c r="H798" s="108" t="s">
        <v>271</v>
      </c>
      <c r="I798" s="108" t="s">
        <v>272</v>
      </c>
      <c r="J798" s="108" t="s">
        <v>463</v>
      </c>
      <c r="K798" s="108" t="s">
        <v>1592</v>
      </c>
      <c r="L798" s="108" t="s">
        <v>1593</v>
      </c>
      <c r="P798" s="108">
        <v>0</v>
      </c>
      <c r="Q798" s="108"/>
      <c r="R798" s="114"/>
    </row>
    <row r="799" spans="1:18" ht="13" x14ac:dyDescent="0.3">
      <c r="A799" s="108" t="s">
        <v>1594</v>
      </c>
      <c r="B799" s="108">
        <v>118218</v>
      </c>
      <c r="C799" s="108" t="s">
        <v>269</v>
      </c>
      <c r="D799" s="108" t="s">
        <v>1594</v>
      </c>
      <c r="E799" s="108">
        <v>118218</v>
      </c>
      <c r="F799" s="108" t="s">
        <v>1594</v>
      </c>
      <c r="G799" s="108" t="s">
        <v>270</v>
      </c>
      <c r="H799" s="108" t="s">
        <v>271</v>
      </c>
      <c r="I799" s="108" t="s">
        <v>272</v>
      </c>
      <c r="J799" s="108" t="s">
        <v>606</v>
      </c>
      <c r="K799" s="108" t="s">
        <v>1595</v>
      </c>
      <c r="L799" s="108" t="s">
        <v>1596</v>
      </c>
      <c r="N799" s="108" t="s">
        <v>1597</v>
      </c>
      <c r="P799" s="108">
        <v>0</v>
      </c>
      <c r="Q799" s="108"/>
      <c r="R799" s="114"/>
    </row>
    <row r="800" spans="1:18" ht="13" x14ac:dyDescent="0.3">
      <c r="A800" s="108" t="s">
        <v>1598</v>
      </c>
      <c r="B800" s="108">
        <v>140186</v>
      </c>
      <c r="C800" s="108" t="s">
        <v>269</v>
      </c>
      <c r="D800" s="108" t="s">
        <v>1598</v>
      </c>
      <c r="E800" s="108">
        <v>140186</v>
      </c>
      <c r="F800" s="108" t="s">
        <v>1598</v>
      </c>
      <c r="G800" s="108" t="s">
        <v>270</v>
      </c>
      <c r="H800" s="108" t="s">
        <v>280</v>
      </c>
      <c r="I800" s="108" t="s">
        <v>300</v>
      </c>
      <c r="K800" s="108" t="s">
        <v>1599</v>
      </c>
      <c r="L800" s="108" t="s">
        <v>1600</v>
      </c>
      <c r="N800" s="108" t="s">
        <v>1601</v>
      </c>
      <c r="P800" s="108">
        <v>0</v>
      </c>
      <c r="Q800" s="108"/>
      <c r="R800" s="114"/>
    </row>
    <row r="801" spans="1:18" ht="13" x14ac:dyDescent="0.3">
      <c r="A801" s="108" t="s">
        <v>1602</v>
      </c>
      <c r="B801" s="108">
        <v>102345</v>
      </c>
      <c r="C801" s="108" t="s">
        <v>269</v>
      </c>
      <c r="D801" s="108" t="s">
        <v>1602</v>
      </c>
      <c r="E801" s="108">
        <v>102345</v>
      </c>
      <c r="F801" s="108" t="s">
        <v>1602</v>
      </c>
      <c r="G801" s="108" t="s">
        <v>270</v>
      </c>
      <c r="H801" s="108" t="s">
        <v>271</v>
      </c>
      <c r="I801" s="108" t="s">
        <v>272</v>
      </c>
      <c r="J801" s="108" t="s">
        <v>273</v>
      </c>
      <c r="K801" s="108" t="s">
        <v>1603</v>
      </c>
      <c r="L801" s="108" t="s">
        <v>1604</v>
      </c>
      <c r="N801" s="108" t="s">
        <v>573</v>
      </c>
      <c r="P801" s="108">
        <v>0</v>
      </c>
      <c r="Q801" s="108"/>
      <c r="R801" s="114"/>
    </row>
    <row r="802" spans="1:18" ht="13" x14ac:dyDescent="0.3">
      <c r="A802" s="108" t="s">
        <v>1605</v>
      </c>
      <c r="B802" s="108">
        <v>102347</v>
      </c>
      <c r="C802" s="108" t="s">
        <v>269</v>
      </c>
      <c r="D802" s="108" t="s">
        <v>1605</v>
      </c>
      <c r="E802" s="108">
        <v>102347</v>
      </c>
      <c r="F802" s="108" t="s">
        <v>1605</v>
      </c>
      <c r="G802" s="108" t="s">
        <v>270</v>
      </c>
      <c r="H802" s="108" t="s">
        <v>271</v>
      </c>
      <c r="I802" s="108" t="s">
        <v>272</v>
      </c>
      <c r="J802" s="108" t="s">
        <v>273</v>
      </c>
      <c r="K802" s="108" t="s">
        <v>1603</v>
      </c>
      <c r="L802" s="108" t="s">
        <v>1604</v>
      </c>
      <c r="N802" s="108" t="s">
        <v>1606</v>
      </c>
      <c r="P802" s="108">
        <v>0</v>
      </c>
      <c r="Q802" s="108"/>
      <c r="R802" s="114"/>
    </row>
    <row r="803" spans="1:18" ht="13" x14ac:dyDescent="0.3">
      <c r="A803" s="108" t="s">
        <v>1607</v>
      </c>
      <c r="B803" s="108">
        <v>102351</v>
      </c>
      <c r="C803" s="108" t="s">
        <v>269</v>
      </c>
      <c r="D803" s="108" t="s">
        <v>1607</v>
      </c>
      <c r="E803" s="108">
        <v>102351</v>
      </c>
      <c r="F803" s="108" t="s">
        <v>1607</v>
      </c>
      <c r="G803" s="108" t="s">
        <v>270</v>
      </c>
      <c r="H803" s="108" t="s">
        <v>271</v>
      </c>
      <c r="I803" s="108" t="s">
        <v>272</v>
      </c>
      <c r="J803" s="108" t="s">
        <v>273</v>
      </c>
      <c r="K803" s="108" t="s">
        <v>1603</v>
      </c>
      <c r="L803" s="108" t="s">
        <v>1604</v>
      </c>
      <c r="N803" s="108" t="s">
        <v>1608</v>
      </c>
      <c r="P803" s="108">
        <v>0</v>
      </c>
      <c r="Q803" s="108"/>
      <c r="R803" s="114"/>
    </row>
    <row r="804" spans="1:18" x14ac:dyDescent="0.25">
      <c r="A804" s="108" t="s">
        <v>1610</v>
      </c>
      <c r="B804" s="110">
        <v>110391</v>
      </c>
      <c r="C804" s="106" t="s">
        <v>269</v>
      </c>
      <c r="D804" s="106" t="s">
        <v>1610</v>
      </c>
      <c r="E804" s="110">
        <v>110391</v>
      </c>
      <c r="F804" s="106" t="s">
        <v>1610</v>
      </c>
      <c r="G804" s="106" t="s">
        <v>270</v>
      </c>
      <c r="H804" s="106" t="s">
        <v>271</v>
      </c>
      <c r="I804" s="106" t="s">
        <v>272</v>
      </c>
      <c r="J804" s="106" t="s">
        <v>705</v>
      </c>
      <c r="K804" s="106" t="s">
        <v>706</v>
      </c>
      <c r="L804" s="106" t="s">
        <v>1610</v>
      </c>
      <c r="M804" s="110"/>
      <c r="N804" s="110"/>
      <c r="P804" s="108">
        <v>0</v>
      </c>
    </row>
    <row r="805" spans="1:18" ht="13" x14ac:dyDescent="0.3">
      <c r="A805" s="108" t="s">
        <v>1609</v>
      </c>
      <c r="B805" s="108">
        <v>110460</v>
      </c>
      <c r="C805" s="108" t="s">
        <v>269</v>
      </c>
      <c r="D805" s="108" t="s">
        <v>1609</v>
      </c>
      <c r="E805" s="108">
        <v>110460</v>
      </c>
      <c r="F805" s="108" t="s">
        <v>1609</v>
      </c>
      <c r="G805" s="108" t="s">
        <v>270</v>
      </c>
      <c r="H805" s="108" t="s">
        <v>271</v>
      </c>
      <c r="I805" s="108" t="s">
        <v>272</v>
      </c>
      <c r="J805" s="108" t="s">
        <v>705</v>
      </c>
      <c r="K805" s="108" t="s">
        <v>706</v>
      </c>
      <c r="L805" s="108" t="s">
        <v>1610</v>
      </c>
      <c r="N805" s="108" t="s">
        <v>1611</v>
      </c>
      <c r="P805" s="108">
        <v>0</v>
      </c>
      <c r="Q805" s="108"/>
      <c r="R805" s="114"/>
    </row>
    <row r="806" spans="1:18" ht="13" x14ac:dyDescent="0.3">
      <c r="A806" s="108" t="s">
        <v>1612</v>
      </c>
      <c r="B806" s="108">
        <v>110462</v>
      </c>
      <c r="C806" s="108" t="s">
        <v>269</v>
      </c>
      <c r="D806" s="108" t="s">
        <v>1612</v>
      </c>
      <c r="E806" s="108">
        <v>110462</v>
      </c>
      <c r="F806" s="108" t="s">
        <v>1612</v>
      </c>
      <c r="G806" s="108" t="s">
        <v>270</v>
      </c>
      <c r="H806" s="108" t="s">
        <v>271</v>
      </c>
      <c r="I806" s="108" t="s">
        <v>272</v>
      </c>
      <c r="J806" s="108" t="s">
        <v>705</v>
      </c>
      <c r="K806" s="108" t="s">
        <v>706</v>
      </c>
      <c r="L806" s="108" t="s">
        <v>1610</v>
      </c>
      <c r="N806" s="108" t="s">
        <v>1613</v>
      </c>
      <c r="P806" s="108">
        <v>0</v>
      </c>
      <c r="Q806" s="108"/>
      <c r="R806" s="114"/>
    </row>
    <row r="807" spans="1:18" ht="13" x14ac:dyDescent="0.3">
      <c r="A807" s="108" t="s">
        <v>1614</v>
      </c>
      <c r="B807" s="108">
        <v>101388</v>
      </c>
      <c r="C807" s="108" t="s">
        <v>269</v>
      </c>
      <c r="D807" s="108" t="s">
        <v>1614</v>
      </c>
      <c r="E807" s="108">
        <v>101388</v>
      </c>
      <c r="F807" s="108" t="s">
        <v>1614</v>
      </c>
      <c r="G807" s="108" t="s">
        <v>270</v>
      </c>
      <c r="H807" s="108" t="s">
        <v>271</v>
      </c>
      <c r="I807" s="108" t="s">
        <v>272</v>
      </c>
      <c r="J807" s="108" t="s">
        <v>273</v>
      </c>
      <c r="K807" s="108" t="s">
        <v>1614</v>
      </c>
      <c r="P807" s="108">
        <v>0</v>
      </c>
      <c r="Q807" s="108"/>
      <c r="R807" s="114"/>
    </row>
    <row r="808" spans="1:18" ht="13" x14ac:dyDescent="0.3">
      <c r="A808" s="108" t="s">
        <v>1615</v>
      </c>
      <c r="B808" s="108">
        <v>118732</v>
      </c>
      <c r="C808" s="108" t="s">
        <v>269</v>
      </c>
      <c r="D808" s="108" t="s">
        <v>1615</v>
      </c>
      <c r="E808" s="108">
        <v>118732</v>
      </c>
      <c r="F808" s="108" t="s">
        <v>1615</v>
      </c>
      <c r="G808" s="108" t="s">
        <v>270</v>
      </c>
      <c r="H808" s="108" t="s">
        <v>271</v>
      </c>
      <c r="I808" s="108" t="s">
        <v>272</v>
      </c>
      <c r="J808" s="108" t="s">
        <v>606</v>
      </c>
      <c r="K808" s="108" t="s">
        <v>1616</v>
      </c>
      <c r="L808" s="108" t="s">
        <v>1617</v>
      </c>
      <c r="N808" s="108" t="s">
        <v>1618</v>
      </c>
      <c r="P808" s="108">
        <v>0</v>
      </c>
      <c r="Q808" s="108"/>
      <c r="R808" s="114"/>
    </row>
    <row r="809" spans="1:18" ht="13" x14ac:dyDescent="0.3">
      <c r="A809" s="108" t="s">
        <v>1619</v>
      </c>
      <c r="B809" s="108">
        <v>129533</v>
      </c>
      <c r="C809" s="108" t="s">
        <v>269</v>
      </c>
      <c r="D809" s="108" t="s">
        <v>1619</v>
      </c>
      <c r="E809" s="108">
        <v>129533</v>
      </c>
      <c r="F809" s="108" t="s">
        <v>1619</v>
      </c>
      <c r="G809" s="108" t="s">
        <v>270</v>
      </c>
      <c r="H809" s="108" t="s">
        <v>290</v>
      </c>
      <c r="I809" s="108" t="s">
        <v>291</v>
      </c>
      <c r="J809" s="108" t="s">
        <v>880</v>
      </c>
      <c r="K809" s="108" t="s">
        <v>881</v>
      </c>
      <c r="L809" s="108" t="s">
        <v>1619</v>
      </c>
      <c r="P809" s="108">
        <v>0</v>
      </c>
      <c r="Q809" s="108"/>
      <c r="R809" s="114"/>
    </row>
    <row r="810" spans="1:18" ht="13" x14ac:dyDescent="0.3">
      <c r="A810" s="108" t="s">
        <v>1620</v>
      </c>
      <c r="B810" s="108">
        <v>130920</v>
      </c>
      <c r="C810" s="108" t="s">
        <v>269</v>
      </c>
      <c r="D810" s="108" t="s">
        <v>1620</v>
      </c>
      <c r="E810" s="108">
        <v>130920</v>
      </c>
      <c r="F810" s="108" t="s">
        <v>1620</v>
      </c>
      <c r="G810" s="108" t="s">
        <v>270</v>
      </c>
      <c r="H810" s="108" t="s">
        <v>290</v>
      </c>
      <c r="I810" s="108" t="s">
        <v>291</v>
      </c>
      <c r="J810" s="108" t="s">
        <v>880</v>
      </c>
      <c r="K810" s="108" t="s">
        <v>881</v>
      </c>
      <c r="L810" s="108" t="s">
        <v>1619</v>
      </c>
      <c r="N810" s="108" t="s">
        <v>1621</v>
      </c>
      <c r="P810" s="108">
        <v>0</v>
      </c>
      <c r="Q810" s="108"/>
      <c r="R810" s="114"/>
    </row>
    <row r="811" spans="1:18" ht="13" x14ac:dyDescent="0.3">
      <c r="A811" s="108" t="s">
        <v>1622</v>
      </c>
      <c r="B811" s="108">
        <v>130921</v>
      </c>
      <c r="C811" s="108" t="s">
        <v>269</v>
      </c>
      <c r="D811" s="108" t="s">
        <v>1622</v>
      </c>
      <c r="E811" s="108">
        <v>130921</v>
      </c>
      <c r="F811" s="108" t="s">
        <v>1622</v>
      </c>
      <c r="G811" s="108" t="s">
        <v>270</v>
      </c>
      <c r="H811" s="108" t="s">
        <v>290</v>
      </c>
      <c r="I811" s="108" t="s">
        <v>291</v>
      </c>
      <c r="J811" s="108" t="s">
        <v>880</v>
      </c>
      <c r="K811" s="108" t="s">
        <v>881</v>
      </c>
      <c r="L811" s="108" t="s">
        <v>1619</v>
      </c>
      <c r="N811" s="108" t="s">
        <v>686</v>
      </c>
      <c r="P811" s="108">
        <v>0</v>
      </c>
      <c r="Q811" s="108"/>
      <c r="R811" s="114"/>
    </row>
    <row r="812" spans="1:18" ht="13" x14ac:dyDescent="0.3">
      <c r="A812" s="108" t="s">
        <v>1623</v>
      </c>
      <c r="B812" s="108">
        <v>101571</v>
      </c>
      <c r="C812" s="108" t="s">
        <v>269</v>
      </c>
      <c r="D812" s="108" t="s">
        <v>1623</v>
      </c>
      <c r="E812" s="108">
        <v>101571</v>
      </c>
      <c r="F812" s="108" t="s">
        <v>1623</v>
      </c>
      <c r="G812" s="108" t="s">
        <v>270</v>
      </c>
      <c r="H812" s="108" t="s">
        <v>271</v>
      </c>
      <c r="I812" s="108" t="s">
        <v>272</v>
      </c>
      <c r="J812" s="108" t="s">
        <v>273</v>
      </c>
      <c r="K812" s="108" t="s">
        <v>816</v>
      </c>
      <c r="L812" s="108" t="s">
        <v>1623</v>
      </c>
      <c r="P812" s="108">
        <v>0</v>
      </c>
      <c r="Q812" s="108"/>
      <c r="R812" s="114"/>
    </row>
    <row r="813" spans="1:18" x14ac:dyDescent="0.25">
      <c r="A813" s="108" t="s">
        <v>3051</v>
      </c>
      <c r="B813" s="110">
        <v>102431</v>
      </c>
      <c r="C813" s="106" t="s">
        <v>269</v>
      </c>
      <c r="D813" s="106" t="s">
        <v>3051</v>
      </c>
      <c r="E813" s="110">
        <v>102431</v>
      </c>
      <c r="F813" s="106" t="s">
        <v>3051</v>
      </c>
      <c r="G813" s="106" t="s">
        <v>270</v>
      </c>
      <c r="H813" s="106" t="s">
        <v>271</v>
      </c>
      <c r="I813" s="106" t="s">
        <v>272</v>
      </c>
      <c r="J813" s="106" t="s">
        <v>273</v>
      </c>
      <c r="K813" s="106" t="s">
        <v>816</v>
      </c>
      <c r="L813" s="106" t="s">
        <v>1623</v>
      </c>
      <c r="M813" s="110"/>
      <c r="N813" s="110" t="s">
        <v>425</v>
      </c>
      <c r="P813" s="108">
        <v>0</v>
      </c>
    </row>
    <row r="814" spans="1:18" x14ac:dyDescent="0.25">
      <c r="A814" s="108" t="s">
        <v>3463</v>
      </c>
      <c r="B814" s="110">
        <v>102432</v>
      </c>
      <c r="C814" s="106" t="s">
        <v>269</v>
      </c>
      <c r="D814" s="106" t="s">
        <v>3463</v>
      </c>
      <c r="E814" s="110">
        <v>102432</v>
      </c>
      <c r="F814" s="106" t="s">
        <v>3463</v>
      </c>
      <c r="G814" s="106" t="s">
        <v>270</v>
      </c>
      <c r="H814" s="106" t="s">
        <v>271</v>
      </c>
      <c r="I814" s="106" t="s">
        <v>272</v>
      </c>
      <c r="J814" s="106" t="s">
        <v>273</v>
      </c>
      <c r="K814" s="106" t="s">
        <v>816</v>
      </c>
      <c r="L814" s="106" t="s">
        <v>1623</v>
      </c>
      <c r="M814" s="110"/>
      <c r="N814" s="110" t="s">
        <v>3464</v>
      </c>
      <c r="P814" s="106">
        <v>0</v>
      </c>
    </row>
    <row r="815" spans="1:18" ht="13" x14ac:dyDescent="0.3">
      <c r="A815" s="108" t="s">
        <v>1624</v>
      </c>
      <c r="B815" s="108">
        <v>102433</v>
      </c>
      <c r="C815" s="108" t="s">
        <v>269</v>
      </c>
      <c r="D815" s="108" t="s">
        <v>1624</v>
      </c>
      <c r="E815" s="108">
        <v>102433</v>
      </c>
      <c r="F815" s="108" t="s">
        <v>1624</v>
      </c>
      <c r="G815" s="108" t="s">
        <v>270</v>
      </c>
      <c r="H815" s="108" t="s">
        <v>271</v>
      </c>
      <c r="I815" s="108" t="s">
        <v>272</v>
      </c>
      <c r="J815" s="108" t="s">
        <v>273</v>
      </c>
      <c r="K815" s="108" t="s">
        <v>816</v>
      </c>
      <c r="L815" s="108" t="s">
        <v>1623</v>
      </c>
      <c r="N815" s="108" t="s">
        <v>1625</v>
      </c>
      <c r="P815" s="108">
        <v>0</v>
      </c>
      <c r="Q815" s="108"/>
      <c r="R815" s="114"/>
    </row>
    <row r="816" spans="1:18" ht="13" x14ac:dyDescent="0.3">
      <c r="A816" s="108" t="s">
        <v>1626</v>
      </c>
      <c r="B816" s="108">
        <v>141811</v>
      </c>
      <c r="C816" s="108" t="s">
        <v>269</v>
      </c>
      <c r="D816" s="108" t="s">
        <v>1626</v>
      </c>
      <c r="E816" s="108">
        <v>141811</v>
      </c>
      <c r="F816" s="108" t="s">
        <v>1626</v>
      </c>
      <c r="G816" s="108" t="s">
        <v>270</v>
      </c>
      <c r="H816" s="108" t="s">
        <v>280</v>
      </c>
      <c r="I816" s="108" t="s">
        <v>300</v>
      </c>
      <c r="J816" s="108" t="s">
        <v>763</v>
      </c>
      <c r="K816" s="108" t="s">
        <v>1370</v>
      </c>
      <c r="L816" s="108" t="s">
        <v>1627</v>
      </c>
      <c r="N816" s="108" t="s">
        <v>615</v>
      </c>
      <c r="P816" s="108">
        <v>0</v>
      </c>
      <c r="Q816" s="108"/>
      <c r="R816" s="114"/>
    </row>
    <row r="817" spans="1:18" ht="13" x14ac:dyDescent="0.3">
      <c r="A817" s="108" t="s">
        <v>2535</v>
      </c>
      <c r="B817" s="108">
        <v>130164</v>
      </c>
      <c r="C817" s="108" t="s">
        <v>269</v>
      </c>
      <c r="D817" s="108" t="s">
        <v>2535</v>
      </c>
      <c r="E817" s="108">
        <v>152249</v>
      </c>
      <c r="F817" s="108" t="s">
        <v>2536</v>
      </c>
      <c r="G817" s="108" t="s">
        <v>270</v>
      </c>
      <c r="H817" s="108" t="s">
        <v>290</v>
      </c>
      <c r="I817" s="108" t="s">
        <v>291</v>
      </c>
      <c r="J817" s="108" t="s">
        <v>351</v>
      </c>
      <c r="K817" s="108" t="s">
        <v>1453</v>
      </c>
      <c r="L817" s="108" t="s">
        <v>2537</v>
      </c>
      <c r="N817" s="108" t="s">
        <v>2538</v>
      </c>
      <c r="P817" s="108">
        <v>0</v>
      </c>
      <c r="Q817" s="108"/>
      <c r="R817" s="114"/>
    </row>
    <row r="818" spans="1:18" ht="13" x14ac:dyDescent="0.3">
      <c r="A818" s="108" t="s">
        <v>1628</v>
      </c>
      <c r="B818" s="108">
        <v>140161</v>
      </c>
      <c r="C818" s="108" t="s">
        <v>269</v>
      </c>
      <c r="D818" s="108" t="s">
        <v>1628</v>
      </c>
      <c r="E818" s="108">
        <v>140161</v>
      </c>
      <c r="F818" s="108" t="s">
        <v>1628</v>
      </c>
      <c r="G818" s="108" t="s">
        <v>270</v>
      </c>
      <c r="H818" s="108" t="s">
        <v>280</v>
      </c>
      <c r="I818" s="108" t="s">
        <v>281</v>
      </c>
      <c r="J818" s="108" t="s">
        <v>374</v>
      </c>
      <c r="K818" s="108" t="s">
        <v>375</v>
      </c>
      <c r="L818" s="108" t="s">
        <v>1629</v>
      </c>
      <c r="N818" s="108" t="s">
        <v>1630</v>
      </c>
      <c r="P818" s="108">
        <v>0</v>
      </c>
      <c r="Q818" s="108"/>
      <c r="R818" s="114"/>
    </row>
    <row r="819" spans="1:18" s="110" customFormat="1" ht="13" x14ac:dyDescent="0.3">
      <c r="A819" s="110" t="s">
        <v>1632</v>
      </c>
      <c r="B819" s="106">
        <v>547074</v>
      </c>
      <c r="C819" s="106" t="s">
        <v>269</v>
      </c>
      <c r="D819" s="110" t="s">
        <v>1632</v>
      </c>
      <c r="E819" s="106">
        <v>547074</v>
      </c>
      <c r="F819" s="110" t="s">
        <v>1632</v>
      </c>
      <c r="G819" s="106" t="s">
        <v>270</v>
      </c>
      <c r="H819" s="106" t="s">
        <v>271</v>
      </c>
      <c r="I819" s="106" t="s">
        <v>272</v>
      </c>
      <c r="J819" s="106" t="s">
        <v>273</v>
      </c>
      <c r="K819" s="106" t="s">
        <v>1008</v>
      </c>
      <c r="L819" s="106" t="s">
        <v>3802</v>
      </c>
      <c r="N819" s="106" t="s">
        <v>2038</v>
      </c>
      <c r="P819" s="106">
        <v>0</v>
      </c>
      <c r="Q819" s="106"/>
      <c r="R819" s="111"/>
    </row>
    <row r="820" spans="1:18" ht="13" x14ac:dyDescent="0.3">
      <c r="A820" s="108" t="s">
        <v>1635</v>
      </c>
      <c r="B820" s="108">
        <v>345281</v>
      </c>
      <c r="C820" s="108" t="s">
        <v>269</v>
      </c>
      <c r="D820" s="108" t="s">
        <v>1635</v>
      </c>
      <c r="E820" s="108">
        <v>345281</v>
      </c>
      <c r="F820" s="108" t="s">
        <v>1635</v>
      </c>
      <c r="G820" s="108" t="s">
        <v>270</v>
      </c>
      <c r="H820" s="108" t="s">
        <v>280</v>
      </c>
      <c r="I820" s="108" t="s">
        <v>281</v>
      </c>
      <c r="J820" s="108" t="s">
        <v>374</v>
      </c>
      <c r="K820" s="108" t="s">
        <v>375</v>
      </c>
      <c r="L820" s="108" t="s">
        <v>1636</v>
      </c>
      <c r="N820" s="108" t="s">
        <v>1637</v>
      </c>
      <c r="P820" s="108">
        <v>0</v>
      </c>
      <c r="Q820" s="108"/>
      <c r="R820" s="114"/>
    </row>
    <row r="821" spans="1:18" ht="13" x14ac:dyDescent="0.3">
      <c r="A821" s="108" t="s">
        <v>1639</v>
      </c>
      <c r="B821" s="108">
        <v>123448</v>
      </c>
      <c r="C821" s="108" t="s">
        <v>269</v>
      </c>
      <c r="D821" s="108" t="s">
        <v>1639</v>
      </c>
      <c r="E821" s="108">
        <v>123448</v>
      </c>
      <c r="F821" s="108" t="s">
        <v>1639</v>
      </c>
      <c r="G821" s="108" t="s">
        <v>270</v>
      </c>
      <c r="H821" s="108" t="s">
        <v>328</v>
      </c>
      <c r="I821" s="108" t="s">
        <v>984</v>
      </c>
      <c r="J821" s="108" t="s">
        <v>1640</v>
      </c>
      <c r="K821" s="108" t="s">
        <v>1641</v>
      </c>
      <c r="L821" s="108" t="s">
        <v>1639</v>
      </c>
      <c r="P821" s="108">
        <v>0</v>
      </c>
      <c r="Q821" s="108"/>
      <c r="R821" s="114"/>
    </row>
    <row r="822" spans="1:18" ht="13" x14ac:dyDescent="0.3">
      <c r="A822" s="108" t="s">
        <v>1642</v>
      </c>
      <c r="B822" s="108">
        <v>183227</v>
      </c>
      <c r="C822" s="108" t="s">
        <v>269</v>
      </c>
      <c r="D822" s="108" t="s">
        <v>1642</v>
      </c>
      <c r="E822" s="108">
        <v>124455</v>
      </c>
      <c r="F822" s="108" t="s">
        <v>1643</v>
      </c>
      <c r="G822" s="108" t="s">
        <v>270</v>
      </c>
      <c r="H822" s="108" t="s">
        <v>328</v>
      </c>
      <c r="I822" s="108" t="s">
        <v>984</v>
      </c>
      <c r="J822" s="108" t="s">
        <v>1640</v>
      </c>
      <c r="K822" s="108" t="s">
        <v>1641</v>
      </c>
      <c r="L822" s="108" t="s">
        <v>1639</v>
      </c>
      <c r="N822" s="108" t="s">
        <v>1644</v>
      </c>
      <c r="P822" s="108">
        <v>0</v>
      </c>
      <c r="Q822" s="108"/>
      <c r="R822" s="114"/>
    </row>
    <row r="823" spans="1:18" ht="13" x14ac:dyDescent="0.3">
      <c r="A823" s="108" t="s">
        <v>1643</v>
      </c>
      <c r="B823" s="108">
        <v>124455</v>
      </c>
      <c r="C823" s="108" t="s">
        <v>269</v>
      </c>
      <c r="D823" s="108" t="s">
        <v>1643</v>
      </c>
      <c r="E823" s="108">
        <v>124455</v>
      </c>
      <c r="F823" s="108" t="s">
        <v>1643</v>
      </c>
      <c r="G823" s="108" t="s">
        <v>270</v>
      </c>
      <c r="H823" s="108" t="s">
        <v>328</v>
      </c>
      <c r="I823" s="108" t="s">
        <v>984</v>
      </c>
      <c r="J823" s="108" t="s">
        <v>1640</v>
      </c>
      <c r="K823" s="108" t="s">
        <v>1641</v>
      </c>
      <c r="L823" s="108" t="s">
        <v>1639</v>
      </c>
      <c r="N823" s="108" t="s">
        <v>1645</v>
      </c>
      <c r="P823" s="108">
        <v>0</v>
      </c>
      <c r="Q823" s="108"/>
      <c r="R823" s="114"/>
    </row>
    <row r="824" spans="1:18" s="110" customFormat="1" ht="13" x14ac:dyDescent="0.3">
      <c r="A824" s="110" t="s">
        <v>3567</v>
      </c>
      <c r="B824" s="106">
        <v>139004</v>
      </c>
      <c r="C824" s="106" t="s">
        <v>269</v>
      </c>
      <c r="D824" s="110" t="s">
        <v>3567</v>
      </c>
      <c r="E824" s="106">
        <v>139004</v>
      </c>
      <c r="F824" s="110" t="s">
        <v>3567</v>
      </c>
      <c r="G824" s="106" t="s">
        <v>270</v>
      </c>
      <c r="H824" s="106" t="s">
        <v>280</v>
      </c>
      <c r="I824" s="106" t="s">
        <v>281</v>
      </c>
      <c r="J824" s="106" t="s">
        <v>282</v>
      </c>
      <c r="K824" s="106" t="s">
        <v>297</v>
      </c>
      <c r="L824" s="106" t="s">
        <v>3568</v>
      </c>
      <c r="N824" s="106" t="s">
        <v>3569</v>
      </c>
      <c r="P824" s="106">
        <v>0</v>
      </c>
      <c r="Q824" s="106"/>
      <c r="R824" s="111"/>
    </row>
    <row r="825" spans="1:18" ht="13" x14ac:dyDescent="0.3">
      <c r="A825" s="108" t="s">
        <v>1646</v>
      </c>
      <c r="B825" s="108">
        <v>152367</v>
      </c>
      <c r="C825" s="108" t="s">
        <v>269</v>
      </c>
      <c r="D825" s="108" t="s">
        <v>1646</v>
      </c>
      <c r="E825" s="108">
        <v>152367</v>
      </c>
      <c r="F825" s="108" t="s">
        <v>1646</v>
      </c>
      <c r="G825" s="108" t="s">
        <v>270</v>
      </c>
      <c r="H825" s="108" t="s">
        <v>290</v>
      </c>
      <c r="I825" s="108" t="s">
        <v>291</v>
      </c>
      <c r="J825" s="108" t="s">
        <v>386</v>
      </c>
      <c r="K825" s="108" t="s">
        <v>438</v>
      </c>
      <c r="L825" s="108" t="s">
        <v>1647</v>
      </c>
      <c r="N825" s="108" t="s">
        <v>1648</v>
      </c>
      <c r="P825" s="108">
        <v>0</v>
      </c>
      <c r="Q825" s="108"/>
      <c r="R825" s="114"/>
    </row>
    <row r="826" spans="1:18" s="110" customFormat="1" ht="13" x14ac:dyDescent="0.3">
      <c r="A826" s="110" t="s">
        <v>3803</v>
      </c>
      <c r="B826" s="112">
        <v>111878</v>
      </c>
      <c r="C826" s="106" t="s">
        <v>269</v>
      </c>
      <c r="D826" s="110" t="s">
        <v>3803</v>
      </c>
      <c r="E826" s="112">
        <v>111878</v>
      </c>
      <c r="F826" s="110" t="s">
        <v>3803</v>
      </c>
      <c r="G826" s="106" t="s">
        <v>633</v>
      </c>
      <c r="H826" s="106" t="s">
        <v>3804</v>
      </c>
      <c r="I826" s="106" t="s">
        <v>3805</v>
      </c>
      <c r="J826" s="106" t="s">
        <v>3806</v>
      </c>
      <c r="K826" s="106" t="s">
        <v>3807</v>
      </c>
      <c r="L826" s="106" t="s">
        <v>3808</v>
      </c>
      <c r="N826" s="106" t="s">
        <v>1248</v>
      </c>
      <c r="P826" s="106">
        <v>0</v>
      </c>
      <c r="Q826" s="106"/>
      <c r="R826" s="111"/>
    </row>
    <row r="827" spans="1:18" ht="13" x14ac:dyDescent="0.3">
      <c r="A827" s="108" t="s">
        <v>1650</v>
      </c>
      <c r="B827" s="108">
        <v>140172</v>
      </c>
      <c r="C827" s="108" t="s">
        <v>269</v>
      </c>
      <c r="D827" s="108" t="s">
        <v>1650</v>
      </c>
      <c r="E827" s="108">
        <v>140172</v>
      </c>
      <c r="F827" s="108" t="s">
        <v>1650</v>
      </c>
      <c r="G827" s="108" t="s">
        <v>270</v>
      </c>
      <c r="H827" s="108" t="s">
        <v>280</v>
      </c>
      <c r="I827" s="108" t="s">
        <v>300</v>
      </c>
      <c r="J827" s="108" t="s">
        <v>323</v>
      </c>
      <c r="K827" s="108" t="s">
        <v>1651</v>
      </c>
      <c r="L827" s="108" t="s">
        <v>1652</v>
      </c>
      <c r="N827" s="108" t="s">
        <v>1653</v>
      </c>
      <c r="P827" s="108">
        <v>0</v>
      </c>
      <c r="Q827" s="108"/>
      <c r="R827" s="114"/>
    </row>
    <row r="828" spans="1:18" ht="13" x14ac:dyDescent="0.3">
      <c r="A828" s="108" t="s">
        <v>1654</v>
      </c>
      <c r="B828" s="108">
        <v>157822</v>
      </c>
      <c r="C828" s="108" t="s">
        <v>269</v>
      </c>
      <c r="D828" s="108" t="s">
        <v>1654</v>
      </c>
      <c r="E828" s="108">
        <v>110516</v>
      </c>
      <c r="F828" s="108" t="s">
        <v>1655</v>
      </c>
      <c r="G828" s="108" t="s">
        <v>270</v>
      </c>
      <c r="H828" s="108" t="s">
        <v>271</v>
      </c>
      <c r="I828" s="108" t="s">
        <v>272</v>
      </c>
      <c r="J828" s="108" t="s">
        <v>705</v>
      </c>
      <c r="K828" s="108" t="s">
        <v>1492</v>
      </c>
      <c r="L828" s="108" t="s">
        <v>1656</v>
      </c>
      <c r="N828" s="108" t="s">
        <v>916</v>
      </c>
      <c r="P828" s="108">
        <v>0</v>
      </c>
      <c r="Q828" s="108"/>
      <c r="R828" s="114"/>
    </row>
    <row r="829" spans="1:18" ht="13" x14ac:dyDescent="0.3">
      <c r="A829" s="108" t="s">
        <v>1655</v>
      </c>
      <c r="B829" s="108">
        <v>110516</v>
      </c>
      <c r="C829" s="108" t="s">
        <v>269</v>
      </c>
      <c r="D829" s="108" t="s">
        <v>1655</v>
      </c>
      <c r="E829" s="108">
        <v>110516</v>
      </c>
      <c r="F829" s="108" t="s">
        <v>1655</v>
      </c>
      <c r="G829" s="108" t="s">
        <v>270</v>
      </c>
      <c r="H829" s="108" t="s">
        <v>271</v>
      </c>
      <c r="I829" s="108" t="s">
        <v>272</v>
      </c>
      <c r="J829" s="108" t="s">
        <v>705</v>
      </c>
      <c r="K829" s="108" t="s">
        <v>1492</v>
      </c>
      <c r="L829" s="108" t="s">
        <v>1656</v>
      </c>
      <c r="N829" s="108" t="s">
        <v>1657</v>
      </c>
      <c r="P829" s="108">
        <v>0</v>
      </c>
      <c r="Q829" s="108"/>
      <c r="R829" s="114"/>
    </row>
    <row r="830" spans="1:18" ht="13" x14ac:dyDescent="0.3">
      <c r="A830" s="108" t="s">
        <v>1658</v>
      </c>
      <c r="B830" s="108">
        <v>129697</v>
      </c>
      <c r="C830" s="108" t="s">
        <v>269</v>
      </c>
      <c r="D830" s="108" t="s">
        <v>1658</v>
      </c>
      <c r="E830" s="108">
        <v>129697</v>
      </c>
      <c r="F830" s="108" t="s">
        <v>1658</v>
      </c>
      <c r="G830" s="108" t="s">
        <v>270</v>
      </c>
      <c r="H830" s="108" t="s">
        <v>290</v>
      </c>
      <c r="I830" s="108" t="s">
        <v>291</v>
      </c>
      <c r="J830" s="108" t="s">
        <v>386</v>
      </c>
      <c r="K830" s="108" t="s">
        <v>387</v>
      </c>
      <c r="L830" s="108" t="s">
        <v>1658</v>
      </c>
      <c r="P830" s="108">
        <v>0</v>
      </c>
      <c r="Q830" s="108"/>
      <c r="R830" s="114"/>
    </row>
    <row r="831" spans="1:18" ht="13" x14ac:dyDescent="0.3">
      <c r="A831" s="108" t="s">
        <v>60</v>
      </c>
      <c r="B831" s="108">
        <v>131495</v>
      </c>
      <c r="C831" s="108" t="s">
        <v>269</v>
      </c>
      <c r="D831" s="108" t="s">
        <v>60</v>
      </c>
      <c r="E831" s="108">
        <v>131495</v>
      </c>
      <c r="F831" s="108" t="s">
        <v>60</v>
      </c>
      <c r="G831" s="108" t="s">
        <v>270</v>
      </c>
      <c r="H831" s="108" t="s">
        <v>290</v>
      </c>
      <c r="I831" s="108" t="s">
        <v>291</v>
      </c>
      <c r="J831" s="108" t="s">
        <v>386</v>
      </c>
      <c r="K831" s="108" t="s">
        <v>387</v>
      </c>
      <c r="L831" s="108" t="s">
        <v>1658</v>
      </c>
      <c r="N831" s="108" t="s">
        <v>1659</v>
      </c>
      <c r="P831" s="108">
        <v>1</v>
      </c>
      <c r="Q831" s="108"/>
      <c r="R831" s="114" t="s">
        <v>60</v>
      </c>
    </row>
    <row r="832" spans="1:18" ht="13" x14ac:dyDescent="0.3">
      <c r="A832" s="108" t="s">
        <v>1660</v>
      </c>
      <c r="B832" s="108">
        <v>117382</v>
      </c>
      <c r="C832" s="108" t="s">
        <v>269</v>
      </c>
      <c r="D832" s="108" t="s">
        <v>1660</v>
      </c>
      <c r="E832" s="108">
        <v>117382</v>
      </c>
      <c r="F832" s="108" t="s">
        <v>1660</v>
      </c>
      <c r="G832" s="108" t="s">
        <v>270</v>
      </c>
      <c r="H832" s="108" t="s">
        <v>339</v>
      </c>
      <c r="I832" s="108" t="s">
        <v>494</v>
      </c>
      <c r="J832" s="108" t="s">
        <v>772</v>
      </c>
      <c r="K832" s="108" t="s">
        <v>771</v>
      </c>
      <c r="L832" s="108" t="s">
        <v>1661</v>
      </c>
      <c r="N832" s="108" t="s">
        <v>1662</v>
      </c>
      <c r="P832" s="108">
        <v>0</v>
      </c>
      <c r="Q832" s="108"/>
      <c r="R832" s="114"/>
    </row>
    <row r="833" spans="1:18" ht="13" x14ac:dyDescent="0.3">
      <c r="A833" s="108" t="s">
        <v>1663</v>
      </c>
      <c r="B833" s="108">
        <v>129613</v>
      </c>
      <c r="C833" s="108" t="s">
        <v>269</v>
      </c>
      <c r="D833" s="108" t="s">
        <v>1663</v>
      </c>
      <c r="E833" s="108">
        <v>129613</v>
      </c>
      <c r="F833" s="108" t="s">
        <v>1663</v>
      </c>
      <c r="G833" s="108" t="s">
        <v>270</v>
      </c>
      <c r="H833" s="108" t="s">
        <v>290</v>
      </c>
      <c r="I833" s="108" t="s">
        <v>291</v>
      </c>
      <c r="J833" s="108" t="s">
        <v>500</v>
      </c>
      <c r="K833" s="108" t="s">
        <v>501</v>
      </c>
      <c r="L833" s="108" t="s">
        <v>1663</v>
      </c>
      <c r="P833" s="108">
        <v>0</v>
      </c>
      <c r="Q833" s="108"/>
      <c r="R833" s="114"/>
    </row>
    <row r="834" spans="1:18" ht="13" x14ac:dyDescent="0.3">
      <c r="A834" s="108" t="s">
        <v>1664</v>
      </c>
      <c r="B834" s="108">
        <v>131127</v>
      </c>
      <c r="C834" s="108" t="s">
        <v>269</v>
      </c>
      <c r="D834" s="108" t="s">
        <v>1664</v>
      </c>
      <c r="E834" s="108">
        <v>131127</v>
      </c>
      <c r="F834" s="108" t="s">
        <v>1664</v>
      </c>
      <c r="G834" s="108" t="s">
        <v>270</v>
      </c>
      <c r="H834" s="108" t="s">
        <v>290</v>
      </c>
      <c r="I834" s="108" t="s">
        <v>291</v>
      </c>
      <c r="J834" s="108" t="s">
        <v>500</v>
      </c>
      <c r="K834" s="108" t="s">
        <v>501</v>
      </c>
      <c r="L834" s="108" t="s">
        <v>1663</v>
      </c>
      <c r="N834" s="108" t="s">
        <v>1255</v>
      </c>
      <c r="P834" s="108">
        <v>0</v>
      </c>
      <c r="Q834" s="108"/>
      <c r="R834" s="114"/>
    </row>
    <row r="835" spans="1:18" ht="13" x14ac:dyDescent="0.3">
      <c r="A835" s="108" t="s">
        <v>1665</v>
      </c>
      <c r="B835" s="108">
        <v>131128</v>
      </c>
      <c r="C835" s="108" t="s">
        <v>269</v>
      </c>
      <c r="D835" s="108" t="s">
        <v>1665</v>
      </c>
      <c r="E835" s="108">
        <v>131128</v>
      </c>
      <c r="F835" s="108" t="s">
        <v>1665</v>
      </c>
      <c r="G835" s="108" t="s">
        <v>270</v>
      </c>
      <c r="H835" s="108" t="s">
        <v>290</v>
      </c>
      <c r="I835" s="108" t="s">
        <v>291</v>
      </c>
      <c r="J835" s="108" t="s">
        <v>500</v>
      </c>
      <c r="K835" s="108" t="s">
        <v>501</v>
      </c>
      <c r="L835" s="108" t="s">
        <v>1663</v>
      </c>
      <c r="N835" s="108" t="s">
        <v>1666</v>
      </c>
      <c r="P835" s="108">
        <v>0</v>
      </c>
      <c r="Q835" s="108"/>
      <c r="R835" s="114"/>
    </row>
    <row r="836" spans="1:18" ht="13" x14ac:dyDescent="0.3">
      <c r="A836" s="108" t="s">
        <v>1667</v>
      </c>
      <c r="B836" s="108">
        <v>131129</v>
      </c>
      <c r="C836" s="108" t="s">
        <v>269</v>
      </c>
      <c r="D836" s="108" t="s">
        <v>1667</v>
      </c>
      <c r="E836" s="108">
        <v>131129</v>
      </c>
      <c r="F836" s="108" t="s">
        <v>1667</v>
      </c>
      <c r="G836" s="108" t="s">
        <v>270</v>
      </c>
      <c r="H836" s="108" t="s">
        <v>290</v>
      </c>
      <c r="I836" s="108" t="s">
        <v>291</v>
      </c>
      <c r="J836" s="108" t="s">
        <v>500</v>
      </c>
      <c r="K836" s="108" t="s">
        <v>501</v>
      </c>
      <c r="L836" s="108" t="s">
        <v>1663</v>
      </c>
      <c r="N836" s="108" t="s">
        <v>482</v>
      </c>
      <c r="P836" s="108">
        <v>0</v>
      </c>
      <c r="Q836" s="108"/>
      <c r="R836" s="114"/>
    </row>
    <row r="837" spans="1:18" ht="13" x14ac:dyDescent="0.3">
      <c r="A837" s="108" t="s">
        <v>1668</v>
      </c>
      <c r="B837" s="108">
        <v>129534</v>
      </c>
      <c r="C837" s="108" t="s">
        <v>269</v>
      </c>
      <c r="D837" s="108" t="s">
        <v>1668</v>
      </c>
      <c r="E837" s="108">
        <v>129534</v>
      </c>
      <c r="F837" s="108" t="s">
        <v>1668</v>
      </c>
      <c r="G837" s="108" t="s">
        <v>270</v>
      </c>
      <c r="H837" s="108" t="s">
        <v>290</v>
      </c>
      <c r="I837" s="108" t="s">
        <v>291</v>
      </c>
      <c r="J837" s="108" t="s">
        <v>880</v>
      </c>
      <c r="K837" s="108" t="s">
        <v>881</v>
      </c>
      <c r="L837" s="108" t="s">
        <v>1668</v>
      </c>
      <c r="P837" s="108">
        <v>0</v>
      </c>
      <c r="Q837" s="108"/>
      <c r="R837" s="114"/>
    </row>
    <row r="838" spans="1:18" ht="13" x14ac:dyDescent="0.3">
      <c r="A838" s="108" t="s">
        <v>1669</v>
      </c>
      <c r="B838" s="108">
        <v>146991</v>
      </c>
      <c r="C838" s="108" t="s">
        <v>269</v>
      </c>
      <c r="D838" s="108" t="s">
        <v>1669</v>
      </c>
      <c r="E838" s="108">
        <v>146991</v>
      </c>
      <c r="F838" s="108" t="s">
        <v>1669</v>
      </c>
      <c r="G838" s="108" t="s">
        <v>270</v>
      </c>
      <c r="H838" s="108" t="s">
        <v>290</v>
      </c>
      <c r="I838" s="108" t="s">
        <v>291</v>
      </c>
      <c r="K838" s="108" t="s">
        <v>918</v>
      </c>
      <c r="L838" s="108" t="s">
        <v>1669</v>
      </c>
      <c r="P838" s="108">
        <v>0</v>
      </c>
      <c r="Q838" s="108"/>
      <c r="R838" s="114"/>
    </row>
    <row r="839" spans="1:18" ht="13" x14ac:dyDescent="0.3">
      <c r="A839" s="108" t="s">
        <v>1670</v>
      </c>
      <c r="B839" s="108">
        <v>221095</v>
      </c>
      <c r="C839" s="108" t="s">
        <v>269</v>
      </c>
      <c r="D839" s="108" t="s">
        <v>1670</v>
      </c>
      <c r="E839" s="108">
        <v>221095</v>
      </c>
      <c r="F839" s="108" t="s">
        <v>1670</v>
      </c>
      <c r="G839" s="108" t="s">
        <v>270</v>
      </c>
      <c r="H839" s="108" t="s">
        <v>290</v>
      </c>
      <c r="I839" s="108" t="s">
        <v>291</v>
      </c>
      <c r="K839" s="108" t="s">
        <v>918</v>
      </c>
      <c r="L839" s="108" t="s">
        <v>1669</v>
      </c>
      <c r="N839" s="108" t="s">
        <v>676</v>
      </c>
      <c r="P839" s="108">
        <v>0</v>
      </c>
      <c r="Q839" s="108"/>
      <c r="R839" s="114"/>
    </row>
    <row r="840" spans="1:18" ht="13" x14ac:dyDescent="0.3">
      <c r="A840" s="108" t="s">
        <v>1671</v>
      </c>
      <c r="B840" s="108">
        <v>559007</v>
      </c>
      <c r="C840" s="108" t="s">
        <v>269</v>
      </c>
      <c r="D840" s="108" t="s">
        <v>1671</v>
      </c>
      <c r="E840" s="108">
        <v>559007</v>
      </c>
      <c r="F840" s="108" t="s">
        <v>1671</v>
      </c>
      <c r="G840" s="108" t="s">
        <v>270</v>
      </c>
      <c r="H840" s="108" t="s">
        <v>290</v>
      </c>
      <c r="I840" s="108" t="s">
        <v>291</v>
      </c>
      <c r="K840" s="108" t="s">
        <v>918</v>
      </c>
      <c r="L840" s="108" t="s">
        <v>1669</v>
      </c>
      <c r="N840" s="108" t="s">
        <v>1672</v>
      </c>
      <c r="P840" s="108">
        <v>0</v>
      </c>
      <c r="Q840" s="108"/>
      <c r="R840" s="114"/>
    </row>
    <row r="841" spans="1:18" ht="13" x14ac:dyDescent="0.3">
      <c r="A841" s="108" t="s">
        <v>658</v>
      </c>
      <c r="B841" s="108">
        <v>102032</v>
      </c>
      <c r="C841" s="108" t="s">
        <v>269</v>
      </c>
      <c r="D841" s="108" t="s">
        <v>658</v>
      </c>
      <c r="E841" s="108">
        <v>102021</v>
      </c>
      <c r="F841" s="108" t="s">
        <v>656</v>
      </c>
      <c r="G841" s="108" t="s">
        <v>270</v>
      </c>
      <c r="H841" s="108" t="s">
        <v>271</v>
      </c>
      <c r="I841" s="108" t="s">
        <v>272</v>
      </c>
      <c r="J841" s="108" t="s">
        <v>273</v>
      </c>
      <c r="K841" s="108" t="s">
        <v>506</v>
      </c>
      <c r="L841" s="108" t="s">
        <v>659</v>
      </c>
      <c r="N841" s="108" t="s">
        <v>657</v>
      </c>
      <c r="P841" s="108">
        <v>0</v>
      </c>
      <c r="Q841" s="108"/>
      <c r="R841" s="114"/>
    </row>
    <row r="842" spans="1:18" ht="13" x14ac:dyDescent="0.3">
      <c r="A842" s="108" t="s">
        <v>1673</v>
      </c>
      <c r="B842" s="108">
        <v>102033</v>
      </c>
      <c r="C842" s="108" t="s">
        <v>269</v>
      </c>
      <c r="D842" s="108" t="s">
        <v>1673</v>
      </c>
      <c r="E842" s="108">
        <v>102033</v>
      </c>
      <c r="F842" s="108" t="s">
        <v>1673</v>
      </c>
      <c r="G842" s="108" t="s">
        <v>270</v>
      </c>
      <c r="H842" s="108" t="s">
        <v>271</v>
      </c>
      <c r="I842" s="108" t="s">
        <v>272</v>
      </c>
      <c r="J842" s="108" t="s">
        <v>273</v>
      </c>
      <c r="K842" s="108" t="s">
        <v>506</v>
      </c>
      <c r="L842" s="108" t="s">
        <v>659</v>
      </c>
      <c r="N842" s="108" t="s">
        <v>1674</v>
      </c>
      <c r="P842" s="108">
        <v>0</v>
      </c>
      <c r="Q842" s="108"/>
      <c r="R842" s="114"/>
    </row>
    <row r="843" spans="1:18" ht="13" x14ac:dyDescent="0.3">
      <c r="A843" s="108" t="s">
        <v>1675</v>
      </c>
      <c r="B843" s="108">
        <v>102598</v>
      </c>
      <c r="C843" s="108" t="s">
        <v>269</v>
      </c>
      <c r="D843" s="108" t="s">
        <v>1675</v>
      </c>
      <c r="E843" s="108">
        <v>102599</v>
      </c>
      <c r="F843" s="108" t="s">
        <v>1676</v>
      </c>
      <c r="G843" s="108" t="s">
        <v>270</v>
      </c>
      <c r="H843" s="108" t="s">
        <v>271</v>
      </c>
      <c r="I843" s="108" t="s">
        <v>272</v>
      </c>
      <c r="J843" s="108" t="s">
        <v>273</v>
      </c>
      <c r="K843" s="108" t="s">
        <v>1540</v>
      </c>
      <c r="L843" s="108" t="s">
        <v>1677</v>
      </c>
      <c r="N843" s="108" t="s">
        <v>1678</v>
      </c>
      <c r="P843" s="108">
        <v>0</v>
      </c>
      <c r="Q843" s="108"/>
      <c r="R843" s="114"/>
    </row>
    <row r="844" spans="1:18" ht="13" x14ac:dyDescent="0.3">
      <c r="A844" s="108" t="s">
        <v>1676</v>
      </c>
      <c r="B844" s="108">
        <v>102599</v>
      </c>
      <c r="C844" s="108" t="s">
        <v>269</v>
      </c>
      <c r="D844" s="108" t="s">
        <v>1676</v>
      </c>
      <c r="E844" s="108">
        <v>102599</v>
      </c>
      <c r="F844" s="108" t="s">
        <v>1676</v>
      </c>
      <c r="G844" s="108" t="s">
        <v>270</v>
      </c>
      <c r="H844" s="108" t="s">
        <v>271</v>
      </c>
      <c r="I844" s="108" t="s">
        <v>272</v>
      </c>
      <c r="J844" s="108" t="s">
        <v>273</v>
      </c>
      <c r="K844" s="108" t="s">
        <v>1540</v>
      </c>
      <c r="L844" s="108" t="s">
        <v>1677</v>
      </c>
      <c r="N844" s="108" t="s">
        <v>309</v>
      </c>
      <c r="P844" s="108">
        <v>0</v>
      </c>
      <c r="Q844" s="108"/>
      <c r="R844" s="114"/>
    </row>
    <row r="845" spans="1:18" ht="13" x14ac:dyDescent="0.3">
      <c r="A845" s="108" t="s">
        <v>1679</v>
      </c>
      <c r="B845" s="108">
        <v>129496</v>
      </c>
      <c r="C845" s="108" t="s">
        <v>269</v>
      </c>
      <c r="D845" s="108" t="s">
        <v>1679</v>
      </c>
      <c r="E845" s="108">
        <v>129496</v>
      </c>
      <c r="F845" s="108" t="s">
        <v>1679</v>
      </c>
      <c r="G845" s="108" t="s">
        <v>270</v>
      </c>
      <c r="H845" s="108" t="s">
        <v>290</v>
      </c>
      <c r="I845" s="108" t="s">
        <v>291</v>
      </c>
      <c r="J845" s="108" t="s">
        <v>351</v>
      </c>
      <c r="K845" s="108" t="s">
        <v>498</v>
      </c>
      <c r="L845" s="108" t="s">
        <v>1679</v>
      </c>
      <c r="P845" s="108">
        <v>0</v>
      </c>
      <c r="Q845" s="108"/>
      <c r="R845" s="114"/>
    </row>
    <row r="846" spans="1:18" ht="13" x14ac:dyDescent="0.3">
      <c r="A846" s="108" t="s">
        <v>1680</v>
      </c>
      <c r="B846" s="108">
        <v>130801</v>
      </c>
      <c r="C846" s="108" t="s">
        <v>269</v>
      </c>
      <c r="D846" s="108" t="s">
        <v>1680</v>
      </c>
      <c r="E846" s="108">
        <v>130801</v>
      </c>
      <c r="F846" s="108" t="s">
        <v>1680</v>
      </c>
      <c r="G846" s="108" t="s">
        <v>270</v>
      </c>
      <c r="H846" s="108" t="s">
        <v>290</v>
      </c>
      <c r="I846" s="108" t="s">
        <v>291</v>
      </c>
      <c r="J846" s="108" t="s">
        <v>351</v>
      </c>
      <c r="K846" s="108" t="s">
        <v>498</v>
      </c>
      <c r="L846" s="108" t="s">
        <v>1679</v>
      </c>
      <c r="N846" s="108" t="s">
        <v>1681</v>
      </c>
      <c r="P846" s="108">
        <v>0</v>
      </c>
      <c r="Q846" s="108"/>
      <c r="R846" s="114"/>
    </row>
    <row r="847" spans="1:18" ht="13" x14ac:dyDescent="0.3">
      <c r="A847" s="108" t="s">
        <v>1682</v>
      </c>
      <c r="B847" s="108">
        <v>101470</v>
      </c>
      <c r="C847" s="108" t="s">
        <v>269</v>
      </c>
      <c r="D847" s="108" t="s">
        <v>1682</v>
      </c>
      <c r="E847" s="108">
        <v>101470</v>
      </c>
      <c r="F847" s="108" t="s">
        <v>1682</v>
      </c>
      <c r="G847" s="108" t="s">
        <v>270</v>
      </c>
      <c r="H847" s="108" t="s">
        <v>271</v>
      </c>
      <c r="I847" s="108" t="s">
        <v>272</v>
      </c>
      <c r="J847" s="108" t="s">
        <v>273</v>
      </c>
      <c r="K847" s="108" t="s">
        <v>946</v>
      </c>
      <c r="L847" s="108" t="s">
        <v>1682</v>
      </c>
      <c r="P847" s="108">
        <v>0</v>
      </c>
      <c r="Q847" s="108"/>
      <c r="R847" s="114"/>
    </row>
    <row r="848" spans="1:18" ht="13" x14ac:dyDescent="0.3">
      <c r="A848" s="108" t="s">
        <v>1683</v>
      </c>
      <c r="B848" s="108">
        <v>102036</v>
      </c>
      <c r="C848" s="108" t="s">
        <v>269</v>
      </c>
      <c r="D848" s="108" t="s">
        <v>1683</v>
      </c>
      <c r="E848" s="108">
        <v>102036</v>
      </c>
      <c r="F848" s="108" t="s">
        <v>1683</v>
      </c>
      <c r="G848" s="108" t="s">
        <v>270</v>
      </c>
      <c r="H848" s="108" t="s">
        <v>271</v>
      </c>
      <c r="I848" s="108" t="s">
        <v>272</v>
      </c>
      <c r="J848" s="108" t="s">
        <v>273</v>
      </c>
      <c r="K848" s="108" t="s">
        <v>946</v>
      </c>
      <c r="L848" s="108" t="s">
        <v>1682</v>
      </c>
      <c r="N848" s="108" t="s">
        <v>1684</v>
      </c>
      <c r="P848" s="108">
        <v>0</v>
      </c>
      <c r="Q848" s="108"/>
      <c r="R848" s="114"/>
    </row>
    <row r="849" spans="1:18" ht="13" x14ac:dyDescent="0.3">
      <c r="A849" s="108" t="s">
        <v>1685</v>
      </c>
      <c r="B849" s="108">
        <v>102039</v>
      </c>
      <c r="C849" s="108" t="s">
        <v>269</v>
      </c>
      <c r="D849" s="108" t="s">
        <v>1685</v>
      </c>
      <c r="E849" s="108">
        <v>102039</v>
      </c>
      <c r="F849" s="108" t="s">
        <v>1685</v>
      </c>
      <c r="G849" s="108" t="s">
        <v>270</v>
      </c>
      <c r="H849" s="108" t="s">
        <v>271</v>
      </c>
      <c r="I849" s="108" t="s">
        <v>272</v>
      </c>
      <c r="J849" s="108" t="s">
        <v>273</v>
      </c>
      <c r="K849" s="108" t="s">
        <v>946</v>
      </c>
      <c r="L849" s="108" t="s">
        <v>1682</v>
      </c>
      <c r="N849" s="108" t="s">
        <v>1686</v>
      </c>
      <c r="P849" s="108">
        <v>0</v>
      </c>
      <c r="Q849" s="108"/>
      <c r="R849" s="114"/>
    </row>
    <row r="850" spans="1:18" x14ac:dyDescent="0.25">
      <c r="A850" s="108" t="s">
        <v>3052</v>
      </c>
      <c r="B850" s="110">
        <v>102040</v>
      </c>
      <c r="C850" s="106" t="s">
        <v>269</v>
      </c>
      <c r="D850" s="106" t="s">
        <v>3052</v>
      </c>
      <c r="E850" s="110">
        <v>102040</v>
      </c>
      <c r="F850" s="106" t="s">
        <v>3052</v>
      </c>
      <c r="G850" s="106" t="s">
        <v>270</v>
      </c>
      <c r="H850" s="106" t="s">
        <v>271</v>
      </c>
      <c r="I850" s="106" t="s">
        <v>272</v>
      </c>
      <c r="J850" s="106" t="s">
        <v>273</v>
      </c>
      <c r="K850" s="106" t="s">
        <v>946</v>
      </c>
      <c r="L850" s="106" t="s">
        <v>1682</v>
      </c>
      <c r="M850" s="110"/>
      <c r="N850" s="106" t="s">
        <v>3465</v>
      </c>
      <c r="P850" s="108">
        <v>0</v>
      </c>
    </row>
    <row r="851" spans="1:18" ht="13" x14ac:dyDescent="0.3">
      <c r="A851" s="108" t="s">
        <v>1687</v>
      </c>
      <c r="B851" s="108">
        <v>138117</v>
      </c>
      <c r="C851" s="108" t="s">
        <v>269</v>
      </c>
      <c r="D851" s="108" t="s">
        <v>1687</v>
      </c>
      <c r="E851" s="108">
        <v>138117</v>
      </c>
      <c r="F851" s="108" t="s">
        <v>1687</v>
      </c>
      <c r="G851" s="108" t="s">
        <v>270</v>
      </c>
      <c r="H851" s="108" t="s">
        <v>280</v>
      </c>
      <c r="I851" s="108" t="s">
        <v>1688</v>
      </c>
      <c r="J851" s="108" t="s">
        <v>1689</v>
      </c>
      <c r="K851" s="108" t="s">
        <v>1690</v>
      </c>
      <c r="L851" s="108" t="s">
        <v>1687</v>
      </c>
      <c r="P851" s="108">
        <v>0</v>
      </c>
      <c r="Q851" s="108"/>
      <c r="R851" s="114"/>
    </row>
    <row r="852" spans="1:18" ht="13" x14ac:dyDescent="0.3">
      <c r="A852" s="108" t="s">
        <v>1691</v>
      </c>
      <c r="B852" s="108">
        <v>140199</v>
      </c>
      <c r="C852" s="108" t="s">
        <v>269</v>
      </c>
      <c r="D852" s="108" t="s">
        <v>1691</v>
      </c>
      <c r="E852" s="108">
        <v>140199</v>
      </c>
      <c r="F852" s="108" t="s">
        <v>1691</v>
      </c>
      <c r="G852" s="108" t="s">
        <v>270</v>
      </c>
      <c r="H852" s="108" t="s">
        <v>280</v>
      </c>
      <c r="I852" s="108" t="s">
        <v>1688</v>
      </c>
      <c r="J852" s="108" t="s">
        <v>1689</v>
      </c>
      <c r="K852" s="108" t="s">
        <v>1690</v>
      </c>
      <c r="L852" s="108" t="s">
        <v>1687</v>
      </c>
      <c r="N852" s="108" t="s">
        <v>1692</v>
      </c>
      <c r="P852" s="108">
        <v>0</v>
      </c>
      <c r="Q852" s="108"/>
      <c r="R852" s="114"/>
    </row>
    <row r="853" spans="1:18" x14ac:dyDescent="0.25">
      <c r="A853" s="108" t="s">
        <v>3053</v>
      </c>
      <c r="B853" s="110">
        <v>136229</v>
      </c>
      <c r="C853" s="106" t="s">
        <v>269</v>
      </c>
      <c r="D853" s="106" t="s">
        <v>3053</v>
      </c>
      <c r="E853" s="110">
        <v>136229</v>
      </c>
      <c r="F853" s="106" t="s">
        <v>3053</v>
      </c>
      <c r="G853" s="106" t="s">
        <v>270</v>
      </c>
      <c r="H853" s="106" t="s">
        <v>271</v>
      </c>
      <c r="I853" s="106" t="s">
        <v>272</v>
      </c>
      <c r="J853" s="106" t="s">
        <v>356</v>
      </c>
      <c r="K853" s="106" t="s">
        <v>3466</v>
      </c>
      <c r="L853" s="106" t="s">
        <v>3053</v>
      </c>
      <c r="P853" s="108">
        <v>0</v>
      </c>
    </row>
    <row r="854" spans="1:18" ht="13" x14ac:dyDescent="0.3">
      <c r="A854" s="108" t="s">
        <v>1497</v>
      </c>
      <c r="B854" s="108">
        <v>152343</v>
      </c>
      <c r="C854" s="108" t="s">
        <v>269</v>
      </c>
      <c r="D854" s="108" t="s">
        <v>1497</v>
      </c>
      <c r="E854" s="108">
        <v>246148</v>
      </c>
      <c r="F854" s="108" t="s">
        <v>1494</v>
      </c>
      <c r="G854" s="108" t="s">
        <v>270</v>
      </c>
      <c r="H854" s="108" t="s">
        <v>280</v>
      </c>
      <c r="I854" s="108" t="s">
        <v>281</v>
      </c>
      <c r="J854" s="108" t="s">
        <v>374</v>
      </c>
      <c r="K854" s="108" t="s">
        <v>375</v>
      </c>
      <c r="L854" s="108" t="s">
        <v>1498</v>
      </c>
      <c r="N854" s="108" t="s">
        <v>1496</v>
      </c>
      <c r="P854" s="108">
        <v>0</v>
      </c>
      <c r="Q854" s="108"/>
      <c r="R854" s="114"/>
    </row>
    <row r="855" spans="1:18" ht="13" x14ac:dyDescent="0.3">
      <c r="A855" s="108" t="s">
        <v>1693</v>
      </c>
      <c r="B855" s="108">
        <v>140218</v>
      </c>
      <c r="C855" s="108" t="s">
        <v>269</v>
      </c>
      <c r="D855" s="108" t="s">
        <v>1693</v>
      </c>
      <c r="E855" s="108">
        <v>140218</v>
      </c>
      <c r="F855" s="108" t="s">
        <v>1693</v>
      </c>
      <c r="G855" s="108" t="s">
        <v>270</v>
      </c>
      <c r="H855" s="108" t="s">
        <v>280</v>
      </c>
      <c r="I855" s="108" t="s">
        <v>281</v>
      </c>
      <c r="J855" s="108" t="s">
        <v>374</v>
      </c>
      <c r="K855" s="108" t="s">
        <v>375</v>
      </c>
      <c r="L855" s="108" t="s">
        <v>1498</v>
      </c>
      <c r="N855" s="108" t="s">
        <v>1694</v>
      </c>
      <c r="P855" s="108">
        <v>0</v>
      </c>
      <c r="Q855" s="108"/>
      <c r="R855" s="114"/>
    </row>
    <row r="856" spans="1:18" ht="13" x14ac:dyDescent="0.3">
      <c r="A856" s="108" t="s">
        <v>1695</v>
      </c>
      <c r="B856" s="108">
        <v>124635</v>
      </c>
      <c r="C856" s="108" t="s">
        <v>269</v>
      </c>
      <c r="D856" s="108" t="s">
        <v>1695</v>
      </c>
      <c r="E856" s="108">
        <v>124635</v>
      </c>
      <c r="F856" s="108" t="s">
        <v>1695</v>
      </c>
      <c r="G856" s="108" t="s">
        <v>270</v>
      </c>
      <c r="H856" s="108" t="s">
        <v>328</v>
      </c>
      <c r="I856" s="108" t="s">
        <v>984</v>
      </c>
      <c r="J856" s="108" t="s">
        <v>985</v>
      </c>
      <c r="K856" s="108" t="s">
        <v>986</v>
      </c>
      <c r="L856" s="108" t="s">
        <v>1696</v>
      </c>
      <c r="N856" s="108" t="s">
        <v>1205</v>
      </c>
      <c r="P856" s="108">
        <v>0</v>
      </c>
      <c r="Q856" s="108"/>
      <c r="R856" s="114"/>
    </row>
    <row r="857" spans="1:18" ht="13" x14ac:dyDescent="0.3">
      <c r="A857" s="108" t="s">
        <v>1699</v>
      </c>
      <c r="B857" s="108">
        <v>123449</v>
      </c>
      <c r="C857" s="108" t="s">
        <v>269</v>
      </c>
      <c r="D857" s="108" t="s">
        <v>1699</v>
      </c>
      <c r="E857" s="108">
        <v>123449</v>
      </c>
      <c r="F857" s="108" t="s">
        <v>1699</v>
      </c>
      <c r="G857" s="108" t="s">
        <v>270</v>
      </c>
      <c r="H857" s="108" t="s">
        <v>328</v>
      </c>
      <c r="I857" s="108" t="s">
        <v>984</v>
      </c>
      <c r="J857" s="108" t="s">
        <v>1640</v>
      </c>
      <c r="K857" s="108" t="s">
        <v>1641</v>
      </c>
      <c r="L857" s="108" t="s">
        <v>1699</v>
      </c>
      <c r="P857" s="108">
        <v>0</v>
      </c>
      <c r="Q857" s="108"/>
      <c r="R857" s="114"/>
    </row>
    <row r="858" spans="1:18" ht="13" x14ac:dyDescent="0.3">
      <c r="A858" s="108" t="s">
        <v>1700</v>
      </c>
      <c r="B858" s="108">
        <v>124462</v>
      </c>
      <c r="C858" s="108" t="s">
        <v>269</v>
      </c>
      <c r="D858" s="108" t="s">
        <v>1700</v>
      </c>
      <c r="E858" s="108">
        <v>124462</v>
      </c>
      <c r="F858" s="108" t="s">
        <v>1700</v>
      </c>
      <c r="G858" s="108" t="s">
        <v>270</v>
      </c>
      <c r="H858" s="108" t="s">
        <v>328</v>
      </c>
      <c r="I858" s="108" t="s">
        <v>984</v>
      </c>
      <c r="J858" s="108" t="s">
        <v>1640</v>
      </c>
      <c r="K858" s="108" t="s">
        <v>1641</v>
      </c>
      <c r="L858" s="108" t="s">
        <v>1699</v>
      </c>
      <c r="N858" s="108" t="s">
        <v>1701</v>
      </c>
      <c r="P858" s="108">
        <v>0</v>
      </c>
      <c r="Q858" s="108"/>
      <c r="R858" s="114"/>
    </row>
    <row r="859" spans="1:18" s="110" customFormat="1" ht="13" x14ac:dyDescent="0.3">
      <c r="A859" s="106" t="s">
        <v>3809</v>
      </c>
      <c r="B859" s="110">
        <v>156202</v>
      </c>
      <c r="C859" s="106" t="s">
        <v>269</v>
      </c>
      <c r="D859" s="106" t="s">
        <v>3809</v>
      </c>
      <c r="E859" s="110">
        <v>156202</v>
      </c>
      <c r="F859" s="106" t="s">
        <v>3809</v>
      </c>
      <c r="G859" s="106" t="s">
        <v>270</v>
      </c>
      <c r="H859" s="106" t="s">
        <v>328</v>
      </c>
      <c r="I859" s="106" t="s">
        <v>984</v>
      </c>
      <c r="J859" s="106" t="s">
        <v>1640</v>
      </c>
      <c r="K859" s="106" t="s">
        <v>1641</v>
      </c>
      <c r="L859" s="106" t="s">
        <v>1699</v>
      </c>
      <c r="N859" s="106" t="s">
        <v>3810</v>
      </c>
      <c r="P859" s="106">
        <v>0</v>
      </c>
      <c r="Q859" s="106"/>
      <c r="R859" s="111"/>
    </row>
    <row r="860" spans="1:18" ht="13" x14ac:dyDescent="0.3">
      <c r="A860" s="108" t="s">
        <v>1702</v>
      </c>
      <c r="B860" s="108">
        <v>124463</v>
      </c>
      <c r="C860" s="108" t="s">
        <v>269</v>
      </c>
      <c r="D860" s="108" t="s">
        <v>1702</v>
      </c>
      <c r="E860" s="108">
        <v>124463</v>
      </c>
      <c r="F860" s="108" t="s">
        <v>1702</v>
      </c>
      <c r="G860" s="108" t="s">
        <v>270</v>
      </c>
      <c r="H860" s="108" t="s">
        <v>328</v>
      </c>
      <c r="I860" s="108" t="s">
        <v>984</v>
      </c>
      <c r="J860" s="108" t="s">
        <v>1640</v>
      </c>
      <c r="K860" s="108" t="s">
        <v>1641</v>
      </c>
      <c r="L860" s="108" t="s">
        <v>1699</v>
      </c>
      <c r="N860" s="108" t="s">
        <v>1703</v>
      </c>
      <c r="P860" s="108">
        <v>0</v>
      </c>
      <c r="Q860" s="108"/>
      <c r="R860" s="114"/>
    </row>
    <row r="861" spans="1:18" ht="13" x14ac:dyDescent="0.3">
      <c r="A861" s="108" t="s">
        <v>85</v>
      </c>
      <c r="B861" s="108">
        <v>124465</v>
      </c>
      <c r="C861" s="108" t="s">
        <v>269</v>
      </c>
      <c r="D861" s="108" t="s">
        <v>85</v>
      </c>
      <c r="E861" s="108">
        <v>124465</v>
      </c>
      <c r="F861" s="108" t="s">
        <v>85</v>
      </c>
      <c r="G861" s="108" t="s">
        <v>270</v>
      </c>
      <c r="H861" s="108" t="s">
        <v>328</v>
      </c>
      <c r="I861" s="108" t="s">
        <v>984</v>
      </c>
      <c r="J861" s="108" t="s">
        <v>1640</v>
      </c>
      <c r="K861" s="108" t="s">
        <v>1641</v>
      </c>
      <c r="L861" s="108" t="s">
        <v>1699</v>
      </c>
      <c r="N861" s="108" t="s">
        <v>1704</v>
      </c>
      <c r="P861" s="108">
        <v>1</v>
      </c>
      <c r="Q861" s="108"/>
      <c r="R861" s="114" t="s">
        <v>85</v>
      </c>
    </row>
    <row r="862" spans="1:18" ht="13" x14ac:dyDescent="0.3">
      <c r="A862" s="108" t="s">
        <v>772</v>
      </c>
      <c r="B862" s="108">
        <v>13552</v>
      </c>
      <c r="C862" s="108" t="s">
        <v>269</v>
      </c>
      <c r="D862" s="108" t="s">
        <v>772</v>
      </c>
      <c r="E862" s="108">
        <v>13552</v>
      </c>
      <c r="F862" s="108" t="s">
        <v>772</v>
      </c>
      <c r="G862" s="108" t="s">
        <v>270</v>
      </c>
      <c r="H862" s="108" t="s">
        <v>339</v>
      </c>
      <c r="I862" s="108" t="s">
        <v>494</v>
      </c>
      <c r="J862" s="108" t="s">
        <v>772</v>
      </c>
      <c r="P862" s="108">
        <v>0</v>
      </c>
      <c r="Q862" s="108"/>
      <c r="R862" s="114"/>
    </row>
    <row r="863" spans="1:18" ht="13" x14ac:dyDescent="0.3">
      <c r="A863" s="106" t="s">
        <v>3467</v>
      </c>
      <c r="B863" s="106">
        <v>117183</v>
      </c>
      <c r="C863" s="106" t="s">
        <v>269</v>
      </c>
      <c r="D863" s="106" t="s">
        <v>3467</v>
      </c>
      <c r="E863" s="106">
        <v>117183</v>
      </c>
      <c r="F863" s="106" t="s">
        <v>3467</v>
      </c>
      <c r="G863" s="106" t="s">
        <v>270</v>
      </c>
      <c r="H863" s="106" t="s">
        <v>339</v>
      </c>
      <c r="I863" s="106" t="s">
        <v>494</v>
      </c>
      <c r="J863" s="106" t="s">
        <v>493</v>
      </c>
      <c r="K863" s="106" t="s">
        <v>3456</v>
      </c>
      <c r="L863" s="106" t="s">
        <v>3467</v>
      </c>
      <c r="M863" s="110"/>
      <c r="N863" s="110"/>
      <c r="O863" s="110"/>
      <c r="P863" s="106">
        <v>0</v>
      </c>
      <c r="Q863" s="108"/>
      <c r="R863" s="114"/>
    </row>
    <row r="864" spans="1:18" ht="13" x14ac:dyDescent="0.3">
      <c r="A864" s="106" t="s">
        <v>3468</v>
      </c>
      <c r="B864" s="106">
        <v>117791</v>
      </c>
      <c r="C864" s="106" t="s">
        <v>269</v>
      </c>
      <c r="D864" s="106" t="s">
        <v>3468</v>
      </c>
      <c r="E864" s="106">
        <v>117791</v>
      </c>
      <c r="F864" s="106" t="s">
        <v>3468</v>
      </c>
      <c r="G864" s="106" t="s">
        <v>270</v>
      </c>
      <c r="H864" s="106" t="s">
        <v>339</v>
      </c>
      <c r="I864" s="106" t="s">
        <v>494</v>
      </c>
      <c r="J864" s="106" t="s">
        <v>493</v>
      </c>
      <c r="K864" s="106" t="s">
        <v>3456</v>
      </c>
      <c r="L864" s="106" t="s">
        <v>3467</v>
      </c>
      <c r="M864" s="110"/>
      <c r="N864" s="106" t="s">
        <v>3469</v>
      </c>
      <c r="O864" s="110"/>
      <c r="P864" s="106">
        <v>0</v>
      </c>
      <c r="Q864" s="108"/>
      <c r="R864" s="114"/>
    </row>
    <row r="865" spans="1:18" ht="13" x14ac:dyDescent="0.3">
      <c r="A865" s="108" t="s">
        <v>1705</v>
      </c>
      <c r="B865" s="108">
        <v>110618</v>
      </c>
      <c r="C865" s="108" t="s">
        <v>269</v>
      </c>
      <c r="D865" s="108" t="s">
        <v>1705</v>
      </c>
      <c r="E865" s="108">
        <v>110618</v>
      </c>
      <c r="F865" s="108" t="s">
        <v>1705</v>
      </c>
      <c r="G865" s="108" t="s">
        <v>270</v>
      </c>
      <c r="H865" s="108" t="s">
        <v>271</v>
      </c>
      <c r="I865" s="108" t="s">
        <v>272</v>
      </c>
      <c r="J865" s="108" t="s">
        <v>705</v>
      </c>
      <c r="K865" s="108" t="s">
        <v>1232</v>
      </c>
      <c r="L865" s="108" t="s">
        <v>1706</v>
      </c>
      <c r="M865" s="108" t="s">
        <v>1706</v>
      </c>
      <c r="N865" s="108" t="s">
        <v>1707</v>
      </c>
      <c r="P865" s="108">
        <v>0</v>
      </c>
      <c r="Q865" s="108"/>
      <c r="R865" s="114"/>
    </row>
    <row r="866" spans="1:18" x14ac:dyDescent="0.25">
      <c r="A866" s="108" t="s">
        <v>1232</v>
      </c>
      <c r="B866" s="110">
        <v>110382</v>
      </c>
      <c r="C866" s="106" t="s">
        <v>269</v>
      </c>
      <c r="D866" s="106" t="s">
        <v>1232</v>
      </c>
      <c r="E866" s="110">
        <v>110382</v>
      </c>
      <c r="F866" s="106" t="s">
        <v>1232</v>
      </c>
      <c r="G866" s="106" t="s">
        <v>270</v>
      </c>
      <c r="H866" s="106" t="s">
        <v>271</v>
      </c>
      <c r="I866" s="106" t="s">
        <v>272</v>
      </c>
      <c r="J866" s="106" t="s">
        <v>705</v>
      </c>
      <c r="K866" s="106" t="s">
        <v>1232</v>
      </c>
      <c r="P866" s="108">
        <v>0</v>
      </c>
    </row>
    <row r="867" spans="1:18" s="110" customFormat="1" x14ac:dyDescent="0.25">
      <c r="A867" s="110" t="s">
        <v>1087</v>
      </c>
      <c r="B867" s="110">
        <v>106758</v>
      </c>
      <c r="C867" s="106" t="s">
        <v>269</v>
      </c>
      <c r="D867" s="110" t="s">
        <v>1087</v>
      </c>
      <c r="E867" s="110">
        <v>106758</v>
      </c>
      <c r="F867" s="110" t="s">
        <v>1087</v>
      </c>
      <c r="G867" s="106" t="s">
        <v>270</v>
      </c>
      <c r="H867" s="106" t="s">
        <v>271</v>
      </c>
      <c r="I867" s="106" t="s">
        <v>272</v>
      </c>
      <c r="J867" s="106" t="s">
        <v>463</v>
      </c>
      <c r="K867" s="106" t="s">
        <v>1087</v>
      </c>
      <c r="P867" s="106">
        <v>0</v>
      </c>
      <c r="R867" s="116"/>
    </row>
    <row r="868" spans="1:18" ht="13" x14ac:dyDescent="0.3">
      <c r="A868" s="108" t="s">
        <v>1708</v>
      </c>
      <c r="B868" s="108">
        <v>132219</v>
      </c>
      <c r="C868" s="108" t="s">
        <v>269</v>
      </c>
      <c r="D868" s="108" t="s">
        <v>1708</v>
      </c>
      <c r="E868" s="108">
        <v>132219</v>
      </c>
      <c r="F868" s="108" t="s">
        <v>1708</v>
      </c>
      <c r="G868" s="108" t="s">
        <v>270</v>
      </c>
      <c r="H868" s="108" t="s">
        <v>1709</v>
      </c>
      <c r="I868" s="108" t="s">
        <v>1710</v>
      </c>
      <c r="J868" s="108" t="s">
        <v>1711</v>
      </c>
      <c r="K868" s="108" t="s">
        <v>1712</v>
      </c>
      <c r="L868" s="108" t="s">
        <v>1713</v>
      </c>
      <c r="N868" s="108" t="s">
        <v>1714</v>
      </c>
      <c r="P868" s="108">
        <v>0</v>
      </c>
      <c r="Q868" s="108"/>
      <c r="R868" s="114"/>
    </row>
    <row r="869" spans="1:18" ht="13" x14ac:dyDescent="0.3">
      <c r="A869" s="108" t="s">
        <v>1715</v>
      </c>
      <c r="B869" s="108">
        <v>101580</v>
      </c>
      <c r="C869" s="108" t="s">
        <v>269</v>
      </c>
      <c r="D869" s="108" t="s">
        <v>1715</v>
      </c>
      <c r="E869" s="108">
        <v>101580</v>
      </c>
      <c r="F869" s="108" t="s">
        <v>1715</v>
      </c>
      <c r="G869" s="108" t="s">
        <v>270</v>
      </c>
      <c r="H869" s="108" t="s">
        <v>271</v>
      </c>
      <c r="I869" s="108" t="s">
        <v>272</v>
      </c>
      <c r="J869" s="108" t="s">
        <v>273</v>
      </c>
      <c r="K869" s="108" t="s">
        <v>1716</v>
      </c>
      <c r="L869" s="108" t="s">
        <v>1715</v>
      </c>
      <c r="P869" s="108">
        <v>0</v>
      </c>
      <c r="Q869" s="108"/>
      <c r="R869" s="114"/>
    </row>
    <row r="870" spans="1:18" ht="13" x14ac:dyDescent="0.3">
      <c r="A870" s="108" t="s">
        <v>1717</v>
      </c>
      <c r="B870" s="108">
        <v>102460</v>
      </c>
      <c r="C870" s="108" t="s">
        <v>269</v>
      </c>
      <c r="D870" s="108" t="s">
        <v>1717</v>
      </c>
      <c r="E870" s="108">
        <v>102460</v>
      </c>
      <c r="F870" s="108" t="s">
        <v>1717</v>
      </c>
      <c r="G870" s="108" t="s">
        <v>270</v>
      </c>
      <c r="H870" s="108" t="s">
        <v>271</v>
      </c>
      <c r="I870" s="108" t="s">
        <v>272</v>
      </c>
      <c r="J870" s="108" t="s">
        <v>273</v>
      </c>
      <c r="K870" s="108" t="s">
        <v>1716</v>
      </c>
      <c r="L870" s="108" t="s">
        <v>1715</v>
      </c>
      <c r="N870" s="108" t="s">
        <v>1718</v>
      </c>
      <c r="P870" s="108">
        <v>0</v>
      </c>
      <c r="Q870" s="108"/>
      <c r="R870" s="114"/>
    </row>
    <row r="871" spans="1:18" ht="13" x14ac:dyDescent="0.3">
      <c r="A871" s="108" t="s">
        <v>1719</v>
      </c>
      <c r="B871" s="108">
        <v>102462</v>
      </c>
      <c r="C871" s="108" t="s">
        <v>269</v>
      </c>
      <c r="D871" s="108" t="s">
        <v>1719</v>
      </c>
      <c r="E871" s="108">
        <v>102462</v>
      </c>
      <c r="F871" s="108" t="s">
        <v>1719</v>
      </c>
      <c r="G871" s="108" t="s">
        <v>270</v>
      </c>
      <c r="H871" s="108" t="s">
        <v>271</v>
      </c>
      <c r="I871" s="108" t="s">
        <v>272</v>
      </c>
      <c r="J871" s="108" t="s">
        <v>273</v>
      </c>
      <c r="K871" s="108" t="s">
        <v>1716</v>
      </c>
      <c r="L871" s="108" t="s">
        <v>1715</v>
      </c>
      <c r="N871" s="108" t="s">
        <v>480</v>
      </c>
      <c r="P871" s="108">
        <v>0</v>
      </c>
      <c r="Q871" s="108"/>
      <c r="R871" s="114"/>
    </row>
    <row r="872" spans="1:18" ht="13" x14ac:dyDescent="0.3">
      <c r="A872" s="108" t="s">
        <v>1720</v>
      </c>
      <c r="B872" s="108">
        <v>102466</v>
      </c>
      <c r="C872" s="108" t="s">
        <v>269</v>
      </c>
      <c r="D872" s="108" t="s">
        <v>1720</v>
      </c>
      <c r="E872" s="108">
        <v>102466</v>
      </c>
      <c r="F872" s="108" t="s">
        <v>1720</v>
      </c>
      <c r="G872" s="108" t="s">
        <v>270</v>
      </c>
      <c r="H872" s="108" t="s">
        <v>271</v>
      </c>
      <c r="I872" s="108" t="s">
        <v>272</v>
      </c>
      <c r="J872" s="108" t="s">
        <v>273</v>
      </c>
      <c r="K872" s="108" t="s">
        <v>1716</v>
      </c>
      <c r="L872" s="108" t="s">
        <v>1715</v>
      </c>
      <c r="N872" s="108" t="s">
        <v>1721</v>
      </c>
      <c r="P872" s="108">
        <v>0</v>
      </c>
      <c r="Q872" s="108"/>
      <c r="R872" s="114"/>
    </row>
    <row r="873" spans="1:18" x14ac:dyDescent="0.25">
      <c r="A873" s="108" t="s">
        <v>3054</v>
      </c>
      <c r="B873" s="110">
        <v>212784</v>
      </c>
      <c r="C873" s="106" t="s">
        <v>269</v>
      </c>
      <c r="D873" s="110" t="s">
        <v>3054</v>
      </c>
      <c r="E873" s="110">
        <v>212784</v>
      </c>
      <c r="F873" s="110" t="s">
        <v>3054</v>
      </c>
      <c r="G873" s="110" t="s">
        <v>270</v>
      </c>
      <c r="H873" s="110" t="s">
        <v>271</v>
      </c>
      <c r="I873" s="110" t="s">
        <v>272</v>
      </c>
      <c r="J873" s="110" t="s">
        <v>273</v>
      </c>
      <c r="K873" s="110" t="s">
        <v>1716</v>
      </c>
      <c r="L873" s="110" t="s">
        <v>1715</v>
      </c>
      <c r="M873" s="110"/>
      <c r="N873" s="110"/>
      <c r="P873" s="108">
        <v>0</v>
      </c>
    </row>
    <row r="874" spans="1:18" ht="13" x14ac:dyDescent="0.3">
      <c r="A874" s="108" t="s">
        <v>1722</v>
      </c>
      <c r="B874" s="108">
        <v>102470</v>
      </c>
      <c r="C874" s="108" t="s">
        <v>269</v>
      </c>
      <c r="D874" s="108" t="s">
        <v>1722</v>
      </c>
      <c r="E874" s="108">
        <v>102470</v>
      </c>
      <c r="F874" s="108" t="s">
        <v>1722</v>
      </c>
      <c r="G874" s="108" t="s">
        <v>270</v>
      </c>
      <c r="H874" s="108" t="s">
        <v>271</v>
      </c>
      <c r="I874" s="108" t="s">
        <v>272</v>
      </c>
      <c r="J874" s="108" t="s">
        <v>273</v>
      </c>
      <c r="K874" s="108" t="s">
        <v>1716</v>
      </c>
      <c r="L874" s="108" t="s">
        <v>1715</v>
      </c>
      <c r="N874" s="108" t="s">
        <v>1723</v>
      </c>
      <c r="P874" s="108">
        <v>0</v>
      </c>
      <c r="Q874" s="108"/>
      <c r="R874" s="114"/>
    </row>
    <row r="875" spans="1:18" s="110" customFormat="1" ht="13" x14ac:dyDescent="0.3">
      <c r="A875" s="110" t="s">
        <v>3811</v>
      </c>
      <c r="B875" s="106">
        <v>195916</v>
      </c>
      <c r="C875" s="106" t="s">
        <v>269</v>
      </c>
      <c r="D875" s="110" t="s">
        <v>3811</v>
      </c>
      <c r="E875" s="106">
        <v>195916</v>
      </c>
      <c r="F875" s="110" t="s">
        <v>3811</v>
      </c>
      <c r="G875" s="106" t="s">
        <v>270</v>
      </c>
      <c r="H875" s="106" t="s">
        <v>280</v>
      </c>
      <c r="I875" s="106" t="s">
        <v>300</v>
      </c>
      <c r="J875" s="106" t="s">
        <v>697</v>
      </c>
      <c r="K875" s="106" t="s">
        <v>2602</v>
      </c>
      <c r="L875" s="106" t="s">
        <v>3812</v>
      </c>
      <c r="N875" s="106" t="s">
        <v>3813</v>
      </c>
      <c r="P875" s="106">
        <v>0</v>
      </c>
      <c r="Q875" s="106"/>
      <c r="R875" s="111"/>
    </row>
    <row r="876" spans="1:18" ht="13" x14ac:dyDescent="0.3">
      <c r="A876" s="108" t="s">
        <v>1724</v>
      </c>
      <c r="B876" s="108">
        <v>130578</v>
      </c>
      <c r="C876" s="108" t="s">
        <v>269</v>
      </c>
      <c r="D876" s="108" t="s">
        <v>1724</v>
      </c>
      <c r="E876" s="108">
        <v>130578</v>
      </c>
      <c r="F876" s="108" t="s">
        <v>1724</v>
      </c>
      <c r="G876" s="108" t="s">
        <v>270</v>
      </c>
      <c r="H876" s="108" t="s">
        <v>290</v>
      </c>
      <c r="I876" s="108" t="s">
        <v>291</v>
      </c>
      <c r="K876" s="108" t="s">
        <v>562</v>
      </c>
      <c r="L876" s="108" t="s">
        <v>1725</v>
      </c>
      <c r="N876" s="108" t="s">
        <v>359</v>
      </c>
      <c r="P876" s="108">
        <v>0</v>
      </c>
      <c r="Q876" s="108"/>
      <c r="R876" s="114"/>
    </row>
    <row r="877" spans="1:18" s="110" customFormat="1" ht="13" x14ac:dyDescent="0.3">
      <c r="A877" s="110" t="s">
        <v>3746</v>
      </c>
      <c r="B877" s="110">
        <v>110809</v>
      </c>
      <c r="C877" s="106" t="s">
        <v>269</v>
      </c>
      <c r="D877" s="110" t="s">
        <v>3746</v>
      </c>
      <c r="E877" s="110">
        <v>110809</v>
      </c>
      <c r="F877" s="110" t="s">
        <v>3746</v>
      </c>
      <c r="G877" s="106" t="s">
        <v>270</v>
      </c>
      <c r="H877" s="106" t="s">
        <v>361</v>
      </c>
      <c r="I877" s="106" t="s">
        <v>3731</v>
      </c>
      <c r="J877" s="110" t="s">
        <v>3733</v>
      </c>
      <c r="K877" s="106" t="s">
        <v>3746</v>
      </c>
      <c r="L877" s="106"/>
      <c r="N877" s="106"/>
      <c r="P877" s="106">
        <v>0</v>
      </c>
      <c r="Q877" s="106"/>
      <c r="R877" s="111"/>
    </row>
    <row r="878" spans="1:18" s="110" customFormat="1" ht="13" x14ac:dyDescent="0.3">
      <c r="A878" s="110" t="s">
        <v>3814</v>
      </c>
      <c r="B878" s="110">
        <v>102485</v>
      </c>
      <c r="C878" s="106" t="s">
        <v>269</v>
      </c>
      <c r="D878" s="110" t="s">
        <v>3814</v>
      </c>
      <c r="E878" s="110">
        <v>102485</v>
      </c>
      <c r="F878" s="110" t="s">
        <v>3814</v>
      </c>
      <c r="G878" s="106" t="s">
        <v>270</v>
      </c>
      <c r="H878" s="106" t="s">
        <v>271</v>
      </c>
      <c r="I878" s="106" t="s">
        <v>272</v>
      </c>
      <c r="J878" s="110" t="s">
        <v>273</v>
      </c>
      <c r="K878" s="106" t="s">
        <v>1589</v>
      </c>
      <c r="L878" s="106" t="s">
        <v>3815</v>
      </c>
      <c r="N878" s="106" t="s">
        <v>2348</v>
      </c>
      <c r="P878" s="106">
        <v>0</v>
      </c>
      <c r="Q878" s="106"/>
      <c r="R878" s="111"/>
    </row>
    <row r="879" spans="1:18" ht="13" x14ac:dyDescent="0.3">
      <c r="A879" s="108" t="s">
        <v>1726</v>
      </c>
      <c r="B879" s="108">
        <v>140227</v>
      </c>
      <c r="C879" s="108" t="s">
        <v>269</v>
      </c>
      <c r="D879" s="108" t="s">
        <v>1726</v>
      </c>
      <c r="E879" s="108">
        <v>140227</v>
      </c>
      <c r="F879" s="108" t="s">
        <v>1726</v>
      </c>
      <c r="G879" s="108" t="s">
        <v>270</v>
      </c>
      <c r="H879" s="108" t="s">
        <v>280</v>
      </c>
      <c r="I879" s="108" t="s">
        <v>300</v>
      </c>
      <c r="J879" s="108" t="s">
        <v>1727</v>
      </c>
      <c r="K879" s="108" t="s">
        <v>1728</v>
      </c>
      <c r="L879" s="108" t="s">
        <v>1729</v>
      </c>
      <c r="N879" s="108" t="s">
        <v>1730</v>
      </c>
      <c r="P879" s="108">
        <v>0</v>
      </c>
      <c r="Q879" s="108"/>
      <c r="R879" s="114"/>
    </row>
    <row r="880" spans="1:18" ht="13" x14ac:dyDescent="0.3">
      <c r="A880" s="108" t="s">
        <v>1731</v>
      </c>
      <c r="B880" s="108">
        <v>153952</v>
      </c>
      <c r="C880" s="108" t="s">
        <v>269</v>
      </c>
      <c r="D880" s="108" t="s">
        <v>1731</v>
      </c>
      <c r="E880" s="108">
        <v>153952</v>
      </c>
      <c r="F880" s="108" t="s">
        <v>1731</v>
      </c>
      <c r="G880" s="108" t="s">
        <v>270</v>
      </c>
      <c r="H880" s="108" t="s">
        <v>280</v>
      </c>
      <c r="I880" s="108" t="s">
        <v>281</v>
      </c>
      <c r="J880" s="108" t="s">
        <v>1732</v>
      </c>
      <c r="K880" s="108" t="s">
        <v>1733</v>
      </c>
      <c r="L880" s="108" t="s">
        <v>1734</v>
      </c>
      <c r="N880" s="108" t="s">
        <v>1735</v>
      </c>
      <c r="P880" s="108">
        <v>0</v>
      </c>
      <c r="Q880" s="108"/>
      <c r="R880" s="114"/>
    </row>
    <row r="881" spans="1:18" s="110" customFormat="1" ht="13" x14ac:dyDescent="0.3">
      <c r="A881" s="106" t="s">
        <v>1737</v>
      </c>
      <c r="B881" s="106">
        <v>880017</v>
      </c>
      <c r="C881" s="106" t="s">
        <v>269</v>
      </c>
      <c r="D881" s="106" t="s">
        <v>1737</v>
      </c>
      <c r="E881" s="106">
        <v>880017</v>
      </c>
      <c r="F881" s="106" t="s">
        <v>1737</v>
      </c>
      <c r="G881" s="106" t="s">
        <v>270</v>
      </c>
      <c r="H881" s="106" t="s">
        <v>280</v>
      </c>
      <c r="I881" s="106" t="s">
        <v>281</v>
      </c>
      <c r="J881" s="106" t="s">
        <v>282</v>
      </c>
      <c r="K881" s="106" t="s">
        <v>468</v>
      </c>
      <c r="L881" s="106" t="s">
        <v>3570</v>
      </c>
      <c r="N881" s="106" t="s">
        <v>1739</v>
      </c>
      <c r="P881" s="106">
        <v>1</v>
      </c>
      <c r="Q881" s="106"/>
      <c r="R881" s="111" t="s">
        <v>1737</v>
      </c>
    </row>
    <row r="882" spans="1:18" ht="13" x14ac:dyDescent="0.3">
      <c r="A882" s="108" t="s">
        <v>1740</v>
      </c>
      <c r="B882" s="108">
        <v>137362</v>
      </c>
      <c r="C882" s="108" t="s">
        <v>269</v>
      </c>
      <c r="D882" s="108" t="s">
        <v>1740</v>
      </c>
      <c r="E882" s="108">
        <v>137362</v>
      </c>
      <c r="F882" s="108" t="s">
        <v>1740</v>
      </c>
      <c r="G882" s="108" t="s">
        <v>270</v>
      </c>
      <c r="H882" s="108" t="s">
        <v>290</v>
      </c>
      <c r="I882" s="108" t="s">
        <v>679</v>
      </c>
      <c r="J882" s="108" t="s">
        <v>680</v>
      </c>
      <c r="K882" s="108" t="s">
        <v>681</v>
      </c>
      <c r="L882" s="108" t="s">
        <v>1740</v>
      </c>
      <c r="P882" s="108">
        <v>0</v>
      </c>
      <c r="Q882" s="108"/>
      <c r="R882" s="114"/>
    </row>
    <row r="883" spans="1:18" ht="13" x14ac:dyDescent="0.3">
      <c r="A883" s="108" t="s">
        <v>1741</v>
      </c>
      <c r="B883" s="108">
        <v>147000</v>
      </c>
      <c r="C883" s="108" t="s">
        <v>269</v>
      </c>
      <c r="D883" s="108" t="s">
        <v>1741</v>
      </c>
      <c r="E883" s="108">
        <v>147000</v>
      </c>
      <c r="F883" s="108" t="s">
        <v>1741</v>
      </c>
      <c r="G883" s="108" t="s">
        <v>270</v>
      </c>
      <c r="H883" s="108" t="s">
        <v>290</v>
      </c>
      <c r="I883" s="108" t="s">
        <v>679</v>
      </c>
      <c r="J883" s="108" t="s">
        <v>680</v>
      </c>
      <c r="K883" s="108" t="s">
        <v>681</v>
      </c>
      <c r="L883" s="108" t="s">
        <v>1740</v>
      </c>
      <c r="N883" s="108" t="s">
        <v>1742</v>
      </c>
      <c r="P883" s="108">
        <v>0</v>
      </c>
      <c r="Q883" s="108"/>
      <c r="R883" s="114"/>
    </row>
    <row r="884" spans="1:18" ht="13" x14ac:dyDescent="0.3">
      <c r="A884" s="108" t="s">
        <v>1743</v>
      </c>
      <c r="B884" s="108">
        <v>118917</v>
      </c>
      <c r="C884" s="108" t="s">
        <v>269</v>
      </c>
      <c r="D884" s="108" t="s">
        <v>1743</v>
      </c>
      <c r="E884" s="108">
        <v>118917</v>
      </c>
      <c r="F884" s="108" t="s">
        <v>1743</v>
      </c>
      <c r="G884" s="108" t="s">
        <v>270</v>
      </c>
      <c r="H884" s="108" t="s">
        <v>271</v>
      </c>
      <c r="I884" s="108" t="s">
        <v>272</v>
      </c>
      <c r="J884" s="108" t="s">
        <v>606</v>
      </c>
      <c r="K884" s="108" t="s">
        <v>1744</v>
      </c>
      <c r="L884" s="108" t="s">
        <v>1745</v>
      </c>
      <c r="N884" s="108" t="s">
        <v>1746</v>
      </c>
      <c r="P884" s="108">
        <v>0</v>
      </c>
      <c r="Q884" s="108"/>
      <c r="R884" s="114"/>
    </row>
    <row r="885" spans="1:18" ht="13" x14ac:dyDescent="0.3">
      <c r="A885" s="108" t="s">
        <v>1747</v>
      </c>
      <c r="B885" s="108">
        <v>122358</v>
      </c>
      <c r="C885" s="108" t="s">
        <v>269</v>
      </c>
      <c r="D885" s="108" t="s">
        <v>1747</v>
      </c>
      <c r="E885" s="108">
        <v>122358</v>
      </c>
      <c r="F885" s="108" t="s">
        <v>1747</v>
      </c>
      <c r="G885" s="108" t="s">
        <v>270</v>
      </c>
      <c r="H885" s="108" t="s">
        <v>828</v>
      </c>
      <c r="I885" s="108" t="s">
        <v>829</v>
      </c>
      <c r="J885" s="108" t="s">
        <v>830</v>
      </c>
      <c r="K885" s="108" t="s">
        <v>831</v>
      </c>
      <c r="L885" s="108" t="s">
        <v>1747</v>
      </c>
      <c r="P885" s="108">
        <v>0</v>
      </c>
      <c r="Q885" s="108"/>
      <c r="R885" s="114"/>
    </row>
    <row r="886" spans="1:18" ht="13" x14ac:dyDescent="0.3">
      <c r="A886" s="108" t="s">
        <v>1748</v>
      </c>
      <c r="B886" s="108">
        <v>106925</v>
      </c>
      <c r="C886" s="108" t="s">
        <v>269</v>
      </c>
      <c r="D886" s="108" t="s">
        <v>1748</v>
      </c>
      <c r="E886" s="108">
        <v>106925</v>
      </c>
      <c r="F886" s="108" t="s">
        <v>1748</v>
      </c>
      <c r="G886" s="108" t="s">
        <v>270</v>
      </c>
      <c r="H886" s="108" t="s">
        <v>271</v>
      </c>
      <c r="I886" s="108" t="s">
        <v>272</v>
      </c>
      <c r="J886" s="108" t="s">
        <v>463</v>
      </c>
      <c r="K886" s="108" t="s">
        <v>1749</v>
      </c>
      <c r="L886" s="108" t="s">
        <v>1748</v>
      </c>
      <c r="P886" s="108">
        <v>0</v>
      </c>
      <c r="Q886" s="108"/>
      <c r="R886" s="114"/>
    </row>
    <row r="887" spans="1:18" ht="13" x14ac:dyDescent="0.3">
      <c r="A887" s="108" t="s">
        <v>1755</v>
      </c>
      <c r="B887" s="108">
        <v>146912</v>
      </c>
      <c r="C887" s="108" t="s">
        <v>269</v>
      </c>
      <c r="D887" s="108" t="s">
        <v>1755</v>
      </c>
      <c r="E887" s="108">
        <v>107392</v>
      </c>
      <c r="F887" s="108" t="s">
        <v>1756</v>
      </c>
      <c r="G887" s="108" t="s">
        <v>270</v>
      </c>
      <c r="H887" s="108" t="s">
        <v>271</v>
      </c>
      <c r="I887" s="108" t="s">
        <v>272</v>
      </c>
      <c r="J887" s="108" t="s">
        <v>463</v>
      </c>
      <c r="K887" s="108" t="s">
        <v>1749</v>
      </c>
      <c r="L887" s="108" t="s">
        <v>1748</v>
      </c>
      <c r="N887" s="108" t="s">
        <v>1166</v>
      </c>
      <c r="P887" s="108">
        <v>0</v>
      </c>
      <c r="Q887" s="108"/>
      <c r="R887" s="114"/>
    </row>
    <row r="888" spans="1:18" ht="13" x14ac:dyDescent="0.3">
      <c r="A888" s="108" t="s">
        <v>1750</v>
      </c>
      <c r="B888" s="108">
        <v>107387</v>
      </c>
      <c r="C888" s="108" t="s">
        <v>269</v>
      </c>
      <c r="D888" s="108" t="s">
        <v>1750</v>
      </c>
      <c r="E888" s="108">
        <v>107387</v>
      </c>
      <c r="F888" s="108" t="s">
        <v>1750</v>
      </c>
      <c r="G888" s="108" t="s">
        <v>270</v>
      </c>
      <c r="H888" s="108" t="s">
        <v>271</v>
      </c>
      <c r="I888" s="108" t="s">
        <v>272</v>
      </c>
      <c r="J888" s="108" t="s">
        <v>463</v>
      </c>
      <c r="K888" s="108" t="s">
        <v>1749</v>
      </c>
      <c r="L888" s="108" t="s">
        <v>1748</v>
      </c>
      <c r="N888" s="108" t="s">
        <v>1751</v>
      </c>
      <c r="P888" s="108">
        <v>0</v>
      </c>
      <c r="Q888" s="108"/>
      <c r="R888" s="114"/>
    </row>
    <row r="889" spans="1:18" ht="13" x14ac:dyDescent="0.3">
      <c r="A889" s="108" t="s">
        <v>61</v>
      </c>
      <c r="B889" s="108">
        <v>107388</v>
      </c>
      <c r="C889" s="108" t="s">
        <v>269</v>
      </c>
      <c r="D889" s="108" t="s">
        <v>61</v>
      </c>
      <c r="E889" s="108">
        <v>107388</v>
      </c>
      <c r="F889" s="108" t="s">
        <v>61</v>
      </c>
      <c r="G889" s="108" t="s">
        <v>270</v>
      </c>
      <c r="H889" s="108" t="s">
        <v>271</v>
      </c>
      <c r="I889" s="108" t="s">
        <v>272</v>
      </c>
      <c r="J889" s="108" t="s">
        <v>463</v>
      </c>
      <c r="K889" s="108" t="s">
        <v>1749</v>
      </c>
      <c r="L889" s="108" t="s">
        <v>1748</v>
      </c>
      <c r="N889" s="108" t="s">
        <v>1752</v>
      </c>
      <c r="P889" s="108">
        <v>1</v>
      </c>
      <c r="Q889" s="108"/>
      <c r="R889" s="114" t="s">
        <v>61</v>
      </c>
    </row>
    <row r="890" spans="1:18" ht="13" x14ac:dyDescent="0.3">
      <c r="A890" s="108" t="s">
        <v>1753</v>
      </c>
      <c r="B890" s="108">
        <v>107390</v>
      </c>
      <c r="C890" s="108" t="s">
        <v>269</v>
      </c>
      <c r="D890" s="108" t="s">
        <v>1753</v>
      </c>
      <c r="E890" s="108">
        <v>107390</v>
      </c>
      <c r="F890" s="108" t="s">
        <v>1753</v>
      </c>
      <c r="G890" s="108" t="s">
        <v>270</v>
      </c>
      <c r="H890" s="108" t="s">
        <v>271</v>
      </c>
      <c r="I890" s="108" t="s">
        <v>272</v>
      </c>
      <c r="J890" s="108" t="s">
        <v>463</v>
      </c>
      <c r="K890" s="108" t="s">
        <v>1749</v>
      </c>
      <c r="L890" s="108" t="s">
        <v>1748</v>
      </c>
      <c r="N890" s="108" t="s">
        <v>1754</v>
      </c>
      <c r="P890" s="108">
        <v>0</v>
      </c>
      <c r="Q890" s="108"/>
      <c r="R890" s="114"/>
    </row>
    <row r="891" spans="1:18" ht="13" x14ac:dyDescent="0.3">
      <c r="A891" s="108" t="s">
        <v>1756</v>
      </c>
      <c r="B891" s="108">
        <v>107392</v>
      </c>
      <c r="C891" s="108" t="s">
        <v>269</v>
      </c>
      <c r="D891" s="108" t="s">
        <v>1756</v>
      </c>
      <c r="E891" s="108">
        <v>107392</v>
      </c>
      <c r="F891" s="108" t="s">
        <v>1756</v>
      </c>
      <c r="G891" s="108" t="s">
        <v>270</v>
      </c>
      <c r="H891" s="108" t="s">
        <v>271</v>
      </c>
      <c r="I891" s="108" t="s">
        <v>272</v>
      </c>
      <c r="J891" s="108" t="s">
        <v>463</v>
      </c>
      <c r="K891" s="108" t="s">
        <v>1749</v>
      </c>
      <c r="L891" s="108" t="s">
        <v>1748</v>
      </c>
      <c r="N891" s="108" t="s">
        <v>1757</v>
      </c>
      <c r="P891" s="108">
        <v>0</v>
      </c>
      <c r="Q891" s="108"/>
      <c r="R891" s="114"/>
    </row>
    <row r="892" spans="1:18" ht="13" x14ac:dyDescent="0.3">
      <c r="A892" s="108" t="s">
        <v>1758</v>
      </c>
      <c r="B892" s="108">
        <v>107393</v>
      </c>
      <c r="C892" s="108" t="s">
        <v>269</v>
      </c>
      <c r="D892" s="108" t="s">
        <v>1758</v>
      </c>
      <c r="E892" s="108">
        <v>107393</v>
      </c>
      <c r="F892" s="108" t="s">
        <v>1758</v>
      </c>
      <c r="G892" s="108" t="s">
        <v>270</v>
      </c>
      <c r="H892" s="108" t="s">
        <v>271</v>
      </c>
      <c r="I892" s="108" t="s">
        <v>272</v>
      </c>
      <c r="J892" s="108" t="s">
        <v>463</v>
      </c>
      <c r="K892" s="108" t="s">
        <v>1749</v>
      </c>
      <c r="L892" s="108" t="s">
        <v>1748</v>
      </c>
      <c r="N892" s="108" t="s">
        <v>1108</v>
      </c>
      <c r="P892" s="108">
        <v>0</v>
      </c>
      <c r="Q892" s="108"/>
      <c r="R892" s="114"/>
    </row>
    <row r="893" spans="1:18" ht="13" x14ac:dyDescent="0.3">
      <c r="A893" s="108" t="s">
        <v>1759</v>
      </c>
      <c r="B893" s="108">
        <v>107394</v>
      </c>
      <c r="C893" s="108" t="s">
        <v>269</v>
      </c>
      <c r="D893" s="108" t="s">
        <v>1759</v>
      </c>
      <c r="E893" s="108">
        <v>107394</v>
      </c>
      <c r="F893" s="108" t="s">
        <v>1759</v>
      </c>
      <c r="G893" s="108" t="s">
        <v>270</v>
      </c>
      <c r="H893" s="108" t="s">
        <v>271</v>
      </c>
      <c r="I893" s="108" t="s">
        <v>272</v>
      </c>
      <c r="J893" s="108" t="s">
        <v>463</v>
      </c>
      <c r="K893" s="108" t="s">
        <v>1749</v>
      </c>
      <c r="L893" s="108" t="s">
        <v>1748</v>
      </c>
      <c r="N893" s="108" t="s">
        <v>1760</v>
      </c>
      <c r="P893" s="108">
        <v>0</v>
      </c>
      <c r="Q893" s="108"/>
      <c r="R893" s="114"/>
    </row>
    <row r="894" spans="1:18" s="110" customFormat="1" ht="13" x14ac:dyDescent="0.3">
      <c r="A894" s="106" t="s">
        <v>3571</v>
      </c>
      <c r="B894" s="106">
        <v>140262</v>
      </c>
      <c r="C894" s="106" t="s">
        <v>269</v>
      </c>
      <c r="D894" s="106" t="s">
        <v>3571</v>
      </c>
      <c r="E894" s="106">
        <v>140262</v>
      </c>
      <c r="F894" s="106" t="s">
        <v>3571</v>
      </c>
      <c r="G894" s="106" t="s">
        <v>270</v>
      </c>
      <c r="H894" s="106" t="s">
        <v>280</v>
      </c>
      <c r="I894" s="106" t="s">
        <v>300</v>
      </c>
      <c r="J894" s="106" t="s">
        <v>323</v>
      </c>
      <c r="K894" s="106" t="s">
        <v>1761</v>
      </c>
      <c r="L894" s="106" t="s">
        <v>3572</v>
      </c>
      <c r="N894" s="106" t="s">
        <v>3573</v>
      </c>
      <c r="P894" s="106">
        <v>0</v>
      </c>
      <c r="Q894" s="106"/>
      <c r="R894" s="111"/>
    </row>
    <row r="895" spans="1:18" ht="13" x14ac:dyDescent="0.3">
      <c r="A895" s="108" t="s">
        <v>1761</v>
      </c>
      <c r="B895" s="108">
        <v>119</v>
      </c>
      <c r="C895" s="108" t="s">
        <v>269</v>
      </c>
      <c r="D895" s="108" t="s">
        <v>1761</v>
      </c>
      <c r="E895" s="108">
        <v>119</v>
      </c>
      <c r="F895" s="108" t="s">
        <v>1761</v>
      </c>
      <c r="G895" s="108" t="s">
        <v>270</v>
      </c>
      <c r="H895" s="108" t="s">
        <v>280</v>
      </c>
      <c r="I895" s="108" t="s">
        <v>300</v>
      </c>
      <c r="J895" s="108" t="s">
        <v>323</v>
      </c>
      <c r="K895" s="108" t="s">
        <v>1761</v>
      </c>
      <c r="P895" s="108">
        <v>0</v>
      </c>
      <c r="Q895" s="108"/>
      <c r="R895" s="114"/>
    </row>
    <row r="896" spans="1:18" ht="13" x14ac:dyDescent="0.3">
      <c r="A896" s="108" t="s">
        <v>1762</v>
      </c>
      <c r="B896" s="108">
        <v>152887</v>
      </c>
      <c r="C896" s="108" t="s">
        <v>269</v>
      </c>
      <c r="D896" s="108" t="s">
        <v>1762</v>
      </c>
      <c r="E896" s="108">
        <v>875379</v>
      </c>
      <c r="F896" s="108" t="s">
        <v>1763</v>
      </c>
      <c r="G896" s="108" t="s">
        <v>270</v>
      </c>
      <c r="H896" s="108" t="s">
        <v>280</v>
      </c>
      <c r="I896" s="108" t="s">
        <v>281</v>
      </c>
      <c r="J896" s="108" t="s">
        <v>661</v>
      </c>
      <c r="K896" s="108" t="s">
        <v>1764</v>
      </c>
      <c r="L896" s="108" t="s">
        <v>1765</v>
      </c>
      <c r="N896" s="108" t="s">
        <v>1766</v>
      </c>
      <c r="P896" s="108">
        <v>0</v>
      </c>
      <c r="Q896" s="108"/>
      <c r="R896" s="114"/>
    </row>
    <row r="897" spans="1:18" s="110" customFormat="1" ht="13" x14ac:dyDescent="0.3">
      <c r="A897" s="106" t="s">
        <v>3470</v>
      </c>
      <c r="B897" s="106">
        <v>117736</v>
      </c>
      <c r="C897" s="106" t="s">
        <v>269</v>
      </c>
      <c r="D897" s="106" t="s">
        <v>3470</v>
      </c>
      <c r="E897" s="106">
        <v>117736</v>
      </c>
      <c r="F897" s="106" t="s">
        <v>3470</v>
      </c>
      <c r="G897" s="106" t="s">
        <v>270</v>
      </c>
      <c r="H897" s="106" t="s">
        <v>339</v>
      </c>
      <c r="I897" s="106" t="s">
        <v>494</v>
      </c>
      <c r="J897" s="106" t="s">
        <v>772</v>
      </c>
      <c r="K897" s="106" t="s">
        <v>3471</v>
      </c>
      <c r="L897" s="106" t="s">
        <v>3472</v>
      </c>
      <c r="N897" s="106" t="s">
        <v>3473</v>
      </c>
      <c r="P897" s="106">
        <v>0</v>
      </c>
      <c r="Q897" s="106"/>
      <c r="R897" s="111"/>
    </row>
    <row r="898" spans="1:18" s="110" customFormat="1" ht="13" x14ac:dyDescent="0.3">
      <c r="A898" s="106" t="s">
        <v>3574</v>
      </c>
      <c r="B898" s="106">
        <v>111831</v>
      </c>
      <c r="C898" s="106" t="s">
        <v>269</v>
      </c>
      <c r="D898" s="106" t="s">
        <v>3574</v>
      </c>
      <c r="E898" s="106">
        <v>111831</v>
      </c>
      <c r="F898" s="106" t="s">
        <v>3574</v>
      </c>
      <c r="G898" s="106" t="s">
        <v>270</v>
      </c>
      <c r="H898" s="106" t="s">
        <v>1173</v>
      </c>
      <c r="I898" s="106"/>
      <c r="J898" s="106"/>
      <c r="K898" s="106" t="s">
        <v>3576</v>
      </c>
      <c r="L898" s="106" t="s">
        <v>3577</v>
      </c>
      <c r="N898" s="106" t="s">
        <v>3578</v>
      </c>
      <c r="P898" s="106">
        <v>0</v>
      </c>
      <c r="Q898" s="106"/>
      <c r="R898" s="111"/>
    </row>
    <row r="899" spans="1:18" s="110" customFormat="1" ht="13" x14ac:dyDescent="0.3">
      <c r="A899" s="106" t="s">
        <v>3575</v>
      </c>
      <c r="B899" s="106">
        <v>111839</v>
      </c>
      <c r="C899" s="106" t="s">
        <v>269</v>
      </c>
      <c r="D899" s="106" t="s">
        <v>3575</v>
      </c>
      <c r="E899" s="106">
        <v>111839</v>
      </c>
      <c r="F899" s="106" t="s">
        <v>3575</v>
      </c>
      <c r="G899" s="106" t="s">
        <v>270</v>
      </c>
      <c r="H899" s="106" t="s">
        <v>1173</v>
      </c>
      <c r="I899" s="106"/>
      <c r="J899" s="106"/>
      <c r="K899" s="106" t="s">
        <v>3576</v>
      </c>
      <c r="L899" s="106" t="s">
        <v>3577</v>
      </c>
      <c r="N899" s="106" t="s">
        <v>3579</v>
      </c>
      <c r="P899" s="106">
        <v>0</v>
      </c>
      <c r="Q899" s="106"/>
      <c r="R899" s="111"/>
    </row>
    <row r="900" spans="1:18" ht="13" x14ac:dyDescent="0.3">
      <c r="A900" s="108" t="s">
        <v>1767</v>
      </c>
      <c r="B900" s="108">
        <v>140283</v>
      </c>
      <c r="C900" s="108" t="s">
        <v>269</v>
      </c>
      <c r="D900" s="108" t="s">
        <v>1767</v>
      </c>
      <c r="E900" s="108">
        <v>140283</v>
      </c>
      <c r="F900" s="108" t="s">
        <v>1767</v>
      </c>
      <c r="G900" s="108" t="s">
        <v>270</v>
      </c>
      <c r="H900" s="108" t="s">
        <v>280</v>
      </c>
      <c r="I900" s="108" t="s">
        <v>281</v>
      </c>
      <c r="J900" s="108" t="s">
        <v>661</v>
      </c>
      <c r="K900" s="108" t="s">
        <v>1764</v>
      </c>
      <c r="L900" s="108" t="s">
        <v>1768</v>
      </c>
      <c r="N900" s="108" t="s">
        <v>1769</v>
      </c>
      <c r="P900" s="108">
        <v>0</v>
      </c>
      <c r="Q900" s="108"/>
      <c r="R900" s="114"/>
    </row>
    <row r="901" spans="1:18" s="110" customFormat="1" ht="13" x14ac:dyDescent="0.3">
      <c r="A901" s="106" t="s">
        <v>1772</v>
      </c>
      <c r="B901" s="106">
        <v>123260</v>
      </c>
      <c r="C901" s="106" t="s">
        <v>269</v>
      </c>
      <c r="D901" s="106" t="s">
        <v>1772</v>
      </c>
      <c r="E901" s="106">
        <v>123260</v>
      </c>
      <c r="F901" s="106" t="s">
        <v>1772</v>
      </c>
      <c r="G901" s="106" t="s">
        <v>270</v>
      </c>
      <c r="H901" s="106" t="s">
        <v>328</v>
      </c>
      <c r="I901" s="106" t="s">
        <v>621</v>
      </c>
      <c r="J901" s="106" t="s">
        <v>628</v>
      </c>
      <c r="K901" s="106" t="s">
        <v>1771</v>
      </c>
      <c r="L901" s="106" t="s">
        <v>1772</v>
      </c>
      <c r="N901" s="106"/>
      <c r="P901" s="106">
        <v>0</v>
      </c>
      <c r="Q901" s="106"/>
      <c r="R901" s="111"/>
    </row>
    <row r="902" spans="1:18" ht="13" x14ac:dyDescent="0.3">
      <c r="A902" s="108" t="s">
        <v>1770</v>
      </c>
      <c r="B902" s="108">
        <v>123920</v>
      </c>
      <c r="C902" s="108" t="s">
        <v>269</v>
      </c>
      <c r="D902" s="108" t="s">
        <v>1770</v>
      </c>
      <c r="E902" s="108">
        <v>123920</v>
      </c>
      <c r="F902" s="108" t="s">
        <v>1770</v>
      </c>
      <c r="G902" s="108" t="s">
        <v>270</v>
      </c>
      <c r="H902" s="108" t="s">
        <v>328</v>
      </c>
      <c r="I902" s="108" t="s">
        <v>621</v>
      </c>
      <c r="J902" s="108" t="s">
        <v>628</v>
      </c>
      <c r="K902" s="108" t="s">
        <v>1771</v>
      </c>
      <c r="L902" s="108" t="s">
        <v>1772</v>
      </c>
      <c r="N902" s="108" t="s">
        <v>1773</v>
      </c>
      <c r="P902" s="108">
        <v>0</v>
      </c>
      <c r="Q902" s="108"/>
      <c r="R902" s="114"/>
    </row>
    <row r="903" spans="1:18" ht="13" x14ac:dyDescent="0.3">
      <c r="A903" s="108" t="s">
        <v>1774</v>
      </c>
      <c r="B903" s="108">
        <v>123922</v>
      </c>
      <c r="C903" s="108" t="s">
        <v>269</v>
      </c>
      <c r="D903" s="108" t="s">
        <v>1774</v>
      </c>
      <c r="E903" s="108">
        <v>123922</v>
      </c>
      <c r="F903" s="108" t="s">
        <v>1774</v>
      </c>
      <c r="G903" s="108" t="s">
        <v>270</v>
      </c>
      <c r="H903" s="108" t="s">
        <v>328</v>
      </c>
      <c r="I903" s="108" t="s">
        <v>621</v>
      </c>
      <c r="J903" s="108" t="s">
        <v>628</v>
      </c>
      <c r="K903" s="108" t="s">
        <v>1771</v>
      </c>
      <c r="L903" s="108" t="s">
        <v>1772</v>
      </c>
      <c r="N903" s="108" t="s">
        <v>1775</v>
      </c>
      <c r="P903" s="108">
        <v>0</v>
      </c>
      <c r="Q903" s="108"/>
      <c r="R903" s="114"/>
    </row>
    <row r="904" spans="1:18" ht="13" x14ac:dyDescent="0.3">
      <c r="A904" s="108" t="s">
        <v>293</v>
      </c>
      <c r="B904" s="108">
        <v>967</v>
      </c>
      <c r="C904" s="108" t="s">
        <v>269</v>
      </c>
      <c r="D904" s="108" t="s">
        <v>293</v>
      </c>
      <c r="E904" s="108">
        <v>967</v>
      </c>
      <c r="F904" s="108" t="s">
        <v>293</v>
      </c>
      <c r="G904" s="108" t="s">
        <v>270</v>
      </c>
      <c r="H904" s="108" t="s">
        <v>290</v>
      </c>
      <c r="I904" s="108" t="s">
        <v>291</v>
      </c>
      <c r="J904" s="108" t="s">
        <v>292</v>
      </c>
      <c r="K904" s="108" t="s">
        <v>293</v>
      </c>
      <c r="P904" s="108">
        <v>0</v>
      </c>
      <c r="Q904" s="108"/>
      <c r="R904" s="114"/>
    </row>
    <row r="905" spans="1:18" ht="13" x14ac:dyDescent="0.3">
      <c r="A905" s="108" t="s">
        <v>1776</v>
      </c>
      <c r="B905" s="108">
        <v>129337</v>
      </c>
      <c r="C905" s="108" t="s">
        <v>269</v>
      </c>
      <c r="D905" s="108" t="s">
        <v>1776</v>
      </c>
      <c r="E905" s="108">
        <v>129337</v>
      </c>
      <c r="F905" s="108" t="s">
        <v>1776</v>
      </c>
      <c r="G905" s="108" t="s">
        <v>270</v>
      </c>
      <c r="H905" s="108" t="s">
        <v>290</v>
      </c>
      <c r="I905" s="108" t="s">
        <v>291</v>
      </c>
      <c r="J905" s="108" t="s">
        <v>292</v>
      </c>
      <c r="K905" s="108" t="s">
        <v>293</v>
      </c>
      <c r="L905" s="108" t="s">
        <v>1776</v>
      </c>
      <c r="P905" s="108">
        <v>0</v>
      </c>
      <c r="Q905" s="108"/>
      <c r="R905" s="114"/>
    </row>
    <row r="906" spans="1:18" ht="13" x14ac:dyDescent="0.3">
      <c r="A906" s="108" t="s">
        <v>1777</v>
      </c>
      <c r="B906" s="108">
        <v>130238</v>
      </c>
      <c r="C906" s="108" t="s">
        <v>269</v>
      </c>
      <c r="D906" s="108" t="s">
        <v>1777</v>
      </c>
      <c r="E906" s="108">
        <v>130238</v>
      </c>
      <c r="F906" s="108" t="s">
        <v>1777</v>
      </c>
      <c r="G906" s="108" t="s">
        <v>270</v>
      </c>
      <c r="H906" s="108" t="s">
        <v>290</v>
      </c>
      <c r="I906" s="108" t="s">
        <v>291</v>
      </c>
      <c r="J906" s="108" t="s">
        <v>292</v>
      </c>
      <c r="K906" s="108" t="s">
        <v>293</v>
      </c>
      <c r="L906" s="108" t="s">
        <v>1776</v>
      </c>
      <c r="N906" s="108" t="s">
        <v>1778</v>
      </c>
      <c r="P906" s="108">
        <v>0</v>
      </c>
      <c r="Q906" s="108"/>
      <c r="R906" s="114"/>
    </row>
    <row r="907" spans="1:18" ht="13" x14ac:dyDescent="0.3">
      <c r="A907" s="108" t="s">
        <v>1779</v>
      </c>
      <c r="B907" s="108">
        <v>130240</v>
      </c>
      <c r="C907" s="108" t="s">
        <v>269</v>
      </c>
      <c r="D907" s="108" t="s">
        <v>1779</v>
      </c>
      <c r="E907" s="108">
        <v>130240</v>
      </c>
      <c r="F907" s="108" t="s">
        <v>1779</v>
      </c>
      <c r="G907" s="108" t="s">
        <v>270</v>
      </c>
      <c r="H907" s="108" t="s">
        <v>290</v>
      </c>
      <c r="I907" s="108" t="s">
        <v>291</v>
      </c>
      <c r="J907" s="108" t="s">
        <v>292</v>
      </c>
      <c r="K907" s="108" t="s">
        <v>293</v>
      </c>
      <c r="L907" s="108" t="s">
        <v>1776</v>
      </c>
      <c r="N907" s="108" t="s">
        <v>1780</v>
      </c>
      <c r="P907" s="108">
        <v>0</v>
      </c>
      <c r="Q907" s="108"/>
      <c r="R907" s="114"/>
    </row>
    <row r="908" spans="1:18" ht="13" x14ac:dyDescent="0.3">
      <c r="A908" s="108" t="s">
        <v>2681</v>
      </c>
      <c r="B908" s="108">
        <v>152285</v>
      </c>
      <c r="C908" s="108" t="s">
        <v>269</v>
      </c>
      <c r="D908" s="108" t="s">
        <v>2681</v>
      </c>
      <c r="E908" s="108">
        <v>130261</v>
      </c>
      <c r="F908" s="108" t="s">
        <v>2682</v>
      </c>
      <c r="G908" s="108" t="s">
        <v>270</v>
      </c>
      <c r="H908" s="108" t="s">
        <v>290</v>
      </c>
      <c r="I908" s="108" t="s">
        <v>291</v>
      </c>
      <c r="J908" s="108" t="s">
        <v>292</v>
      </c>
      <c r="K908" s="108" t="s">
        <v>293</v>
      </c>
      <c r="L908" s="108" t="s">
        <v>1776</v>
      </c>
      <c r="N908" s="108" t="s">
        <v>1465</v>
      </c>
      <c r="P908" s="108">
        <v>0</v>
      </c>
      <c r="Q908" s="108"/>
      <c r="R908" s="114"/>
    </row>
    <row r="909" spans="1:18" ht="13" x14ac:dyDescent="0.3">
      <c r="A909" s="108" t="s">
        <v>1781</v>
      </c>
      <c r="B909" s="108">
        <v>851788</v>
      </c>
      <c r="C909" s="108" t="s">
        <v>269</v>
      </c>
      <c r="D909" s="108" t="s">
        <v>1781</v>
      </c>
      <c r="E909" s="108">
        <v>851788</v>
      </c>
      <c r="F909" s="108" t="s">
        <v>1781</v>
      </c>
      <c r="G909" s="108" t="s">
        <v>270</v>
      </c>
      <c r="H909" s="108" t="s">
        <v>290</v>
      </c>
      <c r="I909" s="108" t="s">
        <v>291</v>
      </c>
      <c r="J909" s="108" t="s">
        <v>292</v>
      </c>
      <c r="K909" s="108" t="s">
        <v>293</v>
      </c>
      <c r="L909" s="108" t="s">
        <v>1776</v>
      </c>
      <c r="N909" s="108" t="s">
        <v>1782</v>
      </c>
      <c r="P909" s="108">
        <v>0</v>
      </c>
      <c r="Q909" s="108"/>
      <c r="R909" s="114"/>
    </row>
    <row r="910" spans="1:18" ht="13" x14ac:dyDescent="0.3">
      <c r="A910" s="108" t="s">
        <v>1783</v>
      </c>
      <c r="B910" s="108">
        <v>130248</v>
      </c>
      <c r="C910" s="108" t="s">
        <v>269</v>
      </c>
      <c r="D910" s="108" t="s">
        <v>1783</v>
      </c>
      <c r="E910" s="108">
        <v>130248</v>
      </c>
      <c r="F910" s="108" t="s">
        <v>1783</v>
      </c>
      <c r="G910" s="108" t="s">
        <v>270</v>
      </c>
      <c r="H910" s="108" t="s">
        <v>290</v>
      </c>
      <c r="I910" s="108" t="s">
        <v>291</v>
      </c>
      <c r="J910" s="108" t="s">
        <v>292</v>
      </c>
      <c r="K910" s="108" t="s">
        <v>293</v>
      </c>
      <c r="L910" s="108" t="s">
        <v>1776</v>
      </c>
      <c r="N910" s="108" t="s">
        <v>1784</v>
      </c>
      <c r="P910" s="108">
        <v>0</v>
      </c>
      <c r="Q910" s="108"/>
      <c r="R910" s="114"/>
    </row>
    <row r="911" spans="1:18" ht="13" x14ac:dyDescent="0.3">
      <c r="A911" s="108" t="s">
        <v>1785</v>
      </c>
      <c r="B911" s="108">
        <v>152293</v>
      </c>
      <c r="C911" s="108" t="s">
        <v>269</v>
      </c>
      <c r="D911" s="108" t="s">
        <v>1785</v>
      </c>
      <c r="E911" s="108">
        <v>152293</v>
      </c>
      <c r="F911" s="108" t="s">
        <v>1785</v>
      </c>
      <c r="G911" s="108" t="s">
        <v>270</v>
      </c>
      <c r="H911" s="108" t="s">
        <v>290</v>
      </c>
      <c r="I911" s="108" t="s">
        <v>291</v>
      </c>
      <c r="J911" s="108" t="s">
        <v>292</v>
      </c>
      <c r="K911" s="108" t="s">
        <v>293</v>
      </c>
      <c r="L911" s="108" t="s">
        <v>1776</v>
      </c>
      <c r="N911" s="108" t="s">
        <v>1786</v>
      </c>
      <c r="P911" s="108">
        <v>0</v>
      </c>
      <c r="Q911" s="108"/>
      <c r="R911" s="114"/>
    </row>
    <row r="912" spans="1:18" ht="13" x14ac:dyDescent="0.3">
      <c r="A912" s="108" t="s">
        <v>1787</v>
      </c>
      <c r="B912" s="108">
        <v>138157</v>
      </c>
      <c r="C912" s="108" t="s">
        <v>269</v>
      </c>
      <c r="D912" s="108" t="s">
        <v>1787</v>
      </c>
      <c r="E912" s="108">
        <v>138157</v>
      </c>
      <c r="F912" s="108" t="s">
        <v>1787</v>
      </c>
      <c r="G912" s="108" t="s">
        <v>270</v>
      </c>
      <c r="H912" s="108" t="s">
        <v>280</v>
      </c>
      <c r="I912" s="108" t="s">
        <v>281</v>
      </c>
      <c r="J912" s="108" t="s">
        <v>546</v>
      </c>
      <c r="K912" s="108" t="s">
        <v>1788</v>
      </c>
      <c r="L912" s="108" t="s">
        <v>1787</v>
      </c>
      <c r="P912" s="108">
        <v>0</v>
      </c>
      <c r="Q912" s="108"/>
      <c r="R912" s="114"/>
    </row>
    <row r="913" spans="1:18" ht="13" x14ac:dyDescent="0.3">
      <c r="A913" s="108" t="s">
        <v>98</v>
      </c>
      <c r="B913" s="108">
        <v>140295</v>
      </c>
      <c r="C913" s="108" t="s">
        <v>269</v>
      </c>
      <c r="D913" s="108" t="s">
        <v>98</v>
      </c>
      <c r="E913" s="108">
        <v>140295</v>
      </c>
      <c r="F913" s="108" t="s">
        <v>98</v>
      </c>
      <c r="G913" s="108" t="s">
        <v>270</v>
      </c>
      <c r="H913" s="108" t="s">
        <v>280</v>
      </c>
      <c r="I913" s="108" t="s">
        <v>281</v>
      </c>
      <c r="J913" s="108" t="s">
        <v>546</v>
      </c>
      <c r="K913" s="108" t="s">
        <v>1788</v>
      </c>
      <c r="L913" s="108" t="s">
        <v>1787</v>
      </c>
      <c r="N913" s="108" t="s">
        <v>1789</v>
      </c>
      <c r="P913" s="108">
        <v>1</v>
      </c>
      <c r="Q913" s="108"/>
      <c r="R913" s="114" t="s">
        <v>98</v>
      </c>
    </row>
    <row r="914" spans="1:18" x14ac:dyDescent="0.25">
      <c r="A914" s="108" t="s">
        <v>1790</v>
      </c>
      <c r="B914" s="108">
        <v>140291</v>
      </c>
      <c r="C914" s="108" t="s">
        <v>269</v>
      </c>
      <c r="D914" s="108" t="s">
        <v>1790</v>
      </c>
      <c r="E914" s="108">
        <v>140291</v>
      </c>
      <c r="F914" s="108" t="s">
        <v>1790</v>
      </c>
      <c r="G914" s="108" t="s">
        <v>270</v>
      </c>
      <c r="H914" s="108" t="s">
        <v>280</v>
      </c>
      <c r="I914" s="108" t="s">
        <v>281</v>
      </c>
      <c r="K914" s="108" t="s">
        <v>1791</v>
      </c>
      <c r="L914" s="108" t="s">
        <v>1792</v>
      </c>
      <c r="N914" s="108" t="s">
        <v>1793</v>
      </c>
      <c r="P914" s="108">
        <v>0</v>
      </c>
      <c r="Q914" s="108"/>
      <c r="R914" s="109"/>
    </row>
    <row r="915" spans="1:18" x14ac:dyDescent="0.25">
      <c r="A915" s="108" t="s">
        <v>1794</v>
      </c>
      <c r="B915" s="108">
        <v>102611</v>
      </c>
      <c r="C915" s="108" t="s">
        <v>269</v>
      </c>
      <c r="D915" s="108" t="s">
        <v>1794</v>
      </c>
      <c r="E915" s="108">
        <v>102611</v>
      </c>
      <c r="F915" s="108" t="s">
        <v>1794</v>
      </c>
      <c r="G915" s="108" t="s">
        <v>270</v>
      </c>
      <c r="H915" s="108" t="s">
        <v>271</v>
      </c>
      <c r="I915" s="108" t="s">
        <v>272</v>
      </c>
      <c r="J915" s="108" t="s">
        <v>273</v>
      </c>
      <c r="K915" s="108" t="s">
        <v>1795</v>
      </c>
      <c r="L915" s="108" t="s">
        <v>1796</v>
      </c>
      <c r="N915" s="108" t="s">
        <v>1797</v>
      </c>
      <c r="P915" s="108">
        <v>0</v>
      </c>
      <c r="Q915" s="108"/>
      <c r="R915" s="109"/>
    </row>
    <row r="916" spans="1:18" x14ac:dyDescent="0.25">
      <c r="A916" s="108" t="s">
        <v>1795</v>
      </c>
      <c r="B916" s="108">
        <v>101395</v>
      </c>
      <c r="C916" s="108" t="s">
        <v>269</v>
      </c>
      <c r="D916" s="108" t="s">
        <v>1795</v>
      </c>
      <c r="E916" s="108">
        <v>101395</v>
      </c>
      <c r="F916" s="108" t="s">
        <v>1795</v>
      </c>
      <c r="G916" s="108" t="s">
        <v>270</v>
      </c>
      <c r="H916" s="108" t="s">
        <v>271</v>
      </c>
      <c r="I916" s="108" t="s">
        <v>272</v>
      </c>
      <c r="J916" s="108" t="s">
        <v>273</v>
      </c>
      <c r="K916" s="108" t="s">
        <v>1795</v>
      </c>
      <c r="P916" s="108">
        <v>0</v>
      </c>
      <c r="Q916" s="108"/>
      <c r="R916" s="109"/>
    </row>
    <row r="917" spans="1:18" x14ac:dyDescent="0.25">
      <c r="A917" s="108" t="s">
        <v>1798</v>
      </c>
      <c r="B917" s="108">
        <v>742232</v>
      </c>
      <c r="C917" s="108" t="s">
        <v>269</v>
      </c>
      <c r="D917" s="108" t="s">
        <v>1798</v>
      </c>
      <c r="E917" s="108">
        <v>742232</v>
      </c>
      <c r="F917" s="108" t="s">
        <v>1798</v>
      </c>
      <c r="G917" s="108" t="s">
        <v>270</v>
      </c>
      <c r="H917" s="108" t="s">
        <v>290</v>
      </c>
      <c r="I917" s="108" t="s">
        <v>291</v>
      </c>
      <c r="J917" s="108" t="s">
        <v>292</v>
      </c>
      <c r="K917" s="108" t="s">
        <v>1799</v>
      </c>
      <c r="L917" s="108" t="s">
        <v>1800</v>
      </c>
      <c r="N917" s="108" t="s">
        <v>1393</v>
      </c>
      <c r="P917" s="108">
        <v>0</v>
      </c>
      <c r="Q917" s="108"/>
      <c r="R917" s="109"/>
    </row>
    <row r="918" spans="1:18" x14ac:dyDescent="0.25">
      <c r="A918" s="108" t="s">
        <v>1801</v>
      </c>
      <c r="B918" s="108">
        <v>131500</v>
      </c>
      <c r="C918" s="108" t="s">
        <v>269</v>
      </c>
      <c r="D918" s="108" t="s">
        <v>1801</v>
      </c>
      <c r="E918" s="108">
        <v>131500</v>
      </c>
      <c r="F918" s="108" t="s">
        <v>1801</v>
      </c>
      <c r="G918" s="108" t="s">
        <v>270</v>
      </c>
      <c r="H918" s="108" t="s">
        <v>290</v>
      </c>
      <c r="I918" s="108" t="s">
        <v>291</v>
      </c>
      <c r="J918" s="108" t="s">
        <v>386</v>
      </c>
      <c r="K918" s="108" t="s">
        <v>387</v>
      </c>
      <c r="L918" s="108" t="s">
        <v>1802</v>
      </c>
      <c r="N918" s="108" t="s">
        <v>1803</v>
      </c>
      <c r="P918" s="108">
        <v>0</v>
      </c>
      <c r="Q918" s="108"/>
      <c r="R918" s="109"/>
    </row>
    <row r="919" spans="1:18" s="110" customFormat="1" x14ac:dyDescent="0.25">
      <c r="A919" s="110" t="s">
        <v>3816</v>
      </c>
      <c r="B919" s="110">
        <v>131501</v>
      </c>
      <c r="C919" s="106" t="s">
        <v>269</v>
      </c>
      <c r="D919" s="110" t="s">
        <v>3816</v>
      </c>
      <c r="E919" s="110">
        <v>131501</v>
      </c>
      <c r="F919" s="110" t="s">
        <v>3816</v>
      </c>
      <c r="G919" s="106" t="s">
        <v>270</v>
      </c>
      <c r="H919" s="106" t="s">
        <v>290</v>
      </c>
      <c r="I919" s="106" t="s">
        <v>291</v>
      </c>
      <c r="J919" s="106" t="s">
        <v>386</v>
      </c>
      <c r="K919" s="106" t="s">
        <v>387</v>
      </c>
      <c r="L919" s="106" t="s">
        <v>1802</v>
      </c>
      <c r="N919" s="106" t="s">
        <v>3817</v>
      </c>
      <c r="P919" s="106">
        <v>0</v>
      </c>
      <c r="Q919" s="106"/>
      <c r="R919" s="107"/>
    </row>
    <row r="920" spans="1:18" x14ac:dyDescent="0.25">
      <c r="A920" s="108" t="s">
        <v>3055</v>
      </c>
      <c r="B920" s="110">
        <v>129166</v>
      </c>
      <c r="C920" s="106" t="s">
        <v>269</v>
      </c>
      <c r="D920" s="106" t="s">
        <v>3055</v>
      </c>
      <c r="E920" s="110">
        <v>129166</v>
      </c>
      <c r="F920" s="106" t="s">
        <v>3055</v>
      </c>
      <c r="G920" s="106" t="s">
        <v>270</v>
      </c>
      <c r="H920" s="106" t="s">
        <v>290</v>
      </c>
      <c r="I920" s="106" t="s">
        <v>291</v>
      </c>
      <c r="J920" s="106" t="s">
        <v>386</v>
      </c>
      <c r="K920" s="106" t="s">
        <v>419</v>
      </c>
      <c r="L920" s="106" t="s">
        <v>3055</v>
      </c>
      <c r="P920" s="108">
        <v>0</v>
      </c>
    </row>
    <row r="921" spans="1:18" ht="13" x14ac:dyDescent="0.3">
      <c r="A921" s="108" t="s">
        <v>1736</v>
      </c>
      <c r="B921" s="108">
        <v>141579</v>
      </c>
      <c r="C921" s="108" t="s">
        <v>269</v>
      </c>
      <c r="D921" s="108" t="s">
        <v>1736</v>
      </c>
      <c r="E921" s="108">
        <v>880017</v>
      </c>
      <c r="F921" s="108" t="s">
        <v>1737</v>
      </c>
      <c r="G921" s="108" t="s">
        <v>270</v>
      </c>
      <c r="H921" s="108" t="s">
        <v>280</v>
      </c>
      <c r="I921" s="108" t="s">
        <v>281</v>
      </c>
      <c r="J921" s="108" t="s">
        <v>282</v>
      </c>
      <c r="K921" s="108" t="s">
        <v>468</v>
      </c>
      <c r="L921" s="108" t="s">
        <v>1738</v>
      </c>
      <c r="N921" s="108" t="s">
        <v>1739</v>
      </c>
      <c r="P921" s="108">
        <v>1</v>
      </c>
      <c r="Q921" s="108"/>
      <c r="R921" s="114" t="s">
        <v>183</v>
      </c>
    </row>
    <row r="922" spans="1:18" s="110" customFormat="1" ht="13" x14ac:dyDescent="0.3">
      <c r="A922" s="106" t="s">
        <v>1805</v>
      </c>
      <c r="B922" s="106">
        <v>878470</v>
      </c>
      <c r="C922" s="106" t="s">
        <v>269</v>
      </c>
      <c r="D922" s="106" t="s">
        <v>1805</v>
      </c>
      <c r="E922" s="106">
        <v>878470</v>
      </c>
      <c r="F922" s="106" t="s">
        <v>1805</v>
      </c>
      <c r="G922" s="106" t="s">
        <v>270</v>
      </c>
      <c r="H922" s="106" t="s">
        <v>280</v>
      </c>
      <c r="I922" s="106" t="s">
        <v>281</v>
      </c>
      <c r="J922" s="106" t="s">
        <v>282</v>
      </c>
      <c r="K922" s="106" t="s">
        <v>468</v>
      </c>
      <c r="L922" s="106" t="s">
        <v>3580</v>
      </c>
      <c r="N922" s="106" t="s">
        <v>288</v>
      </c>
      <c r="P922" s="106">
        <v>0</v>
      </c>
      <c r="Q922" s="106"/>
      <c r="R922" s="111"/>
    </row>
    <row r="923" spans="1:18" x14ac:dyDescent="0.25">
      <c r="A923" s="108" t="s">
        <v>1806</v>
      </c>
      <c r="B923" s="108">
        <v>129746</v>
      </c>
      <c r="C923" s="108" t="s">
        <v>269</v>
      </c>
      <c r="D923" s="108" t="s">
        <v>1806</v>
      </c>
      <c r="E923" s="108">
        <v>129746</v>
      </c>
      <c r="F923" s="108" t="s">
        <v>1806</v>
      </c>
      <c r="G923" s="108" t="s">
        <v>270</v>
      </c>
      <c r="H923" s="108" t="s">
        <v>290</v>
      </c>
      <c r="I923" s="108" t="s">
        <v>291</v>
      </c>
      <c r="J923" s="108" t="s">
        <v>386</v>
      </c>
      <c r="K923" s="108" t="s">
        <v>1807</v>
      </c>
      <c r="L923" s="108" t="s">
        <v>1808</v>
      </c>
      <c r="N923" s="108" t="s">
        <v>1809</v>
      </c>
      <c r="P923" s="108">
        <v>0</v>
      </c>
      <c r="Q923" s="108"/>
      <c r="R923" s="109"/>
    </row>
    <row r="924" spans="1:18" x14ac:dyDescent="0.25">
      <c r="A924" s="108" t="s">
        <v>1810</v>
      </c>
      <c r="B924" s="108">
        <v>205077</v>
      </c>
      <c r="C924" s="108" t="s">
        <v>269</v>
      </c>
      <c r="D924" s="108" t="s">
        <v>1810</v>
      </c>
      <c r="E924" s="108">
        <v>205077</v>
      </c>
      <c r="F924" s="108" t="s">
        <v>1810</v>
      </c>
      <c r="G924" s="108" t="s">
        <v>270</v>
      </c>
      <c r="H924" s="108" t="s">
        <v>271</v>
      </c>
      <c r="I924" s="108" t="s">
        <v>272</v>
      </c>
      <c r="J924" s="108" t="s">
        <v>463</v>
      </c>
      <c r="K924" s="108" t="s">
        <v>1592</v>
      </c>
      <c r="L924" s="108" t="s">
        <v>1810</v>
      </c>
      <c r="P924" s="108">
        <v>0</v>
      </c>
      <c r="Q924" s="108"/>
      <c r="R924" s="109"/>
    </row>
    <row r="925" spans="1:18" s="110" customFormat="1" x14ac:dyDescent="0.25">
      <c r="A925" s="106" t="s">
        <v>3581</v>
      </c>
      <c r="B925" s="106">
        <v>107344</v>
      </c>
      <c r="C925" s="106" t="s">
        <v>269</v>
      </c>
      <c r="D925" s="106" t="s">
        <v>3581</v>
      </c>
      <c r="E925" s="106">
        <v>107345</v>
      </c>
      <c r="F925" s="106" t="s">
        <v>1811</v>
      </c>
      <c r="G925" s="106" t="s">
        <v>270</v>
      </c>
      <c r="H925" s="106" t="s">
        <v>271</v>
      </c>
      <c r="I925" s="106" t="s">
        <v>272</v>
      </c>
      <c r="J925" s="106" t="s">
        <v>463</v>
      </c>
      <c r="K925" s="106" t="s">
        <v>1592</v>
      </c>
      <c r="L925" s="106" t="s">
        <v>1810</v>
      </c>
      <c r="N925" s="110" t="s">
        <v>1812</v>
      </c>
      <c r="P925" s="106">
        <v>0</v>
      </c>
      <c r="Q925" s="106"/>
      <c r="R925" s="107"/>
    </row>
    <row r="926" spans="1:18" x14ac:dyDescent="0.25">
      <c r="A926" s="108" t="s">
        <v>1811</v>
      </c>
      <c r="B926" s="108">
        <v>107345</v>
      </c>
      <c r="C926" s="108" t="s">
        <v>269</v>
      </c>
      <c r="D926" s="108" t="s">
        <v>1811</v>
      </c>
      <c r="E926" s="108">
        <v>107345</v>
      </c>
      <c r="F926" s="108" t="s">
        <v>1811</v>
      </c>
      <c r="G926" s="108" t="s">
        <v>270</v>
      </c>
      <c r="H926" s="108" t="s">
        <v>271</v>
      </c>
      <c r="I926" s="108" t="s">
        <v>272</v>
      </c>
      <c r="J926" s="108" t="s">
        <v>463</v>
      </c>
      <c r="K926" s="108" t="s">
        <v>1592</v>
      </c>
      <c r="L926" s="108" t="s">
        <v>1810</v>
      </c>
      <c r="N926" s="108" t="s">
        <v>1812</v>
      </c>
      <c r="P926" s="108">
        <v>0</v>
      </c>
      <c r="Q926" s="108"/>
      <c r="R926" s="109"/>
    </row>
    <row r="927" spans="1:18" x14ac:dyDescent="0.25">
      <c r="A927" s="108" t="s">
        <v>1813</v>
      </c>
      <c r="B927" s="108">
        <v>138158</v>
      </c>
      <c r="C927" s="108" t="s">
        <v>269</v>
      </c>
      <c r="D927" s="108" t="s">
        <v>1813</v>
      </c>
      <c r="E927" s="108">
        <v>138158</v>
      </c>
      <c r="F927" s="108" t="s">
        <v>1813</v>
      </c>
      <c r="G927" s="108" t="s">
        <v>270</v>
      </c>
      <c r="H927" s="108" t="s">
        <v>280</v>
      </c>
      <c r="I927" s="108" t="s">
        <v>281</v>
      </c>
      <c r="J927" s="108" t="s">
        <v>546</v>
      </c>
      <c r="K927" s="108" t="s">
        <v>1788</v>
      </c>
      <c r="L927" s="108" t="s">
        <v>1813</v>
      </c>
      <c r="P927" s="108">
        <v>0</v>
      </c>
      <c r="Q927" s="108"/>
      <c r="R927" s="109"/>
    </row>
    <row r="928" spans="1:18" ht="13" x14ac:dyDescent="0.3">
      <c r="A928" s="108" t="s">
        <v>1814</v>
      </c>
      <c r="B928" s="108">
        <v>151616</v>
      </c>
      <c r="C928" s="108" t="s">
        <v>269</v>
      </c>
      <c r="D928" s="108" t="s">
        <v>1814</v>
      </c>
      <c r="E928" s="108">
        <v>140299</v>
      </c>
      <c r="F928" s="108" t="s">
        <v>107</v>
      </c>
      <c r="G928" s="108" t="s">
        <v>270</v>
      </c>
      <c r="H928" s="108" t="s">
        <v>280</v>
      </c>
      <c r="I928" s="108" t="s">
        <v>281</v>
      </c>
      <c r="J928" s="108" t="s">
        <v>546</v>
      </c>
      <c r="K928" s="108" t="s">
        <v>1788</v>
      </c>
      <c r="L928" s="108" t="s">
        <v>1813</v>
      </c>
      <c r="N928" s="108" t="s">
        <v>1815</v>
      </c>
      <c r="P928" s="108">
        <v>1</v>
      </c>
      <c r="Q928" s="108"/>
      <c r="R928" s="114" t="s">
        <v>107</v>
      </c>
    </row>
    <row r="929" spans="1:18" ht="13" x14ac:dyDescent="0.3">
      <c r="A929" s="108" t="s">
        <v>1816</v>
      </c>
      <c r="B929" s="108">
        <v>140299</v>
      </c>
      <c r="C929" s="108" t="s">
        <v>1817</v>
      </c>
      <c r="D929" s="108" t="s">
        <v>107</v>
      </c>
      <c r="E929" s="108">
        <v>140299</v>
      </c>
      <c r="F929" s="108" t="s">
        <v>107</v>
      </c>
      <c r="G929" s="108" t="s">
        <v>270</v>
      </c>
      <c r="H929" s="108" t="s">
        <v>280</v>
      </c>
      <c r="I929" s="108" t="s">
        <v>281</v>
      </c>
      <c r="J929" s="108" t="s">
        <v>546</v>
      </c>
      <c r="K929" s="108" t="s">
        <v>1788</v>
      </c>
      <c r="L929" s="108" t="s">
        <v>1813</v>
      </c>
      <c r="N929" s="108" t="s">
        <v>1818</v>
      </c>
      <c r="P929" s="108">
        <v>1</v>
      </c>
      <c r="Q929" s="108"/>
      <c r="R929" s="114" t="s">
        <v>107</v>
      </c>
    </row>
    <row r="930" spans="1:18" ht="13" x14ac:dyDescent="0.3">
      <c r="A930" s="108" t="s">
        <v>107</v>
      </c>
      <c r="B930" s="108">
        <v>140299</v>
      </c>
      <c r="C930" s="108" t="s">
        <v>269</v>
      </c>
      <c r="D930" s="108" t="s">
        <v>107</v>
      </c>
      <c r="E930" s="108">
        <v>140299</v>
      </c>
      <c r="F930" s="108" t="s">
        <v>107</v>
      </c>
      <c r="G930" s="108" t="s">
        <v>270</v>
      </c>
      <c r="H930" s="108" t="s">
        <v>280</v>
      </c>
      <c r="I930" s="108" t="s">
        <v>281</v>
      </c>
      <c r="J930" s="108" t="s">
        <v>546</v>
      </c>
      <c r="K930" s="108" t="s">
        <v>1788</v>
      </c>
      <c r="L930" s="108" t="s">
        <v>1813</v>
      </c>
      <c r="N930" s="108" t="s">
        <v>1818</v>
      </c>
      <c r="P930" s="108">
        <v>1</v>
      </c>
      <c r="Q930" s="108"/>
      <c r="R930" s="114" t="s">
        <v>107</v>
      </c>
    </row>
    <row r="931" spans="1:18" ht="13" x14ac:dyDescent="0.3">
      <c r="A931" s="108" t="s">
        <v>1788</v>
      </c>
      <c r="B931" s="108">
        <v>230</v>
      </c>
      <c r="C931" s="108" t="s">
        <v>269</v>
      </c>
      <c r="D931" s="108" t="s">
        <v>1788</v>
      </c>
      <c r="E931" s="108">
        <v>230</v>
      </c>
      <c r="F931" s="108" t="s">
        <v>1788</v>
      </c>
      <c r="G931" s="108" t="s">
        <v>270</v>
      </c>
      <c r="H931" s="108" t="s">
        <v>280</v>
      </c>
      <c r="I931" s="108" t="s">
        <v>281</v>
      </c>
      <c r="J931" s="108" t="s">
        <v>546</v>
      </c>
      <c r="K931" s="108" t="s">
        <v>1788</v>
      </c>
      <c r="P931" s="108">
        <v>0</v>
      </c>
      <c r="Q931" s="108"/>
      <c r="R931" s="114"/>
    </row>
    <row r="932" spans="1:18" s="110" customFormat="1" ht="13" x14ac:dyDescent="0.3">
      <c r="A932" s="110" t="s">
        <v>3818</v>
      </c>
      <c r="B932" s="106">
        <v>101675</v>
      </c>
      <c r="C932" s="106" t="s">
        <v>269</v>
      </c>
      <c r="D932" s="110" t="s">
        <v>3818</v>
      </c>
      <c r="E932" s="106">
        <v>101675</v>
      </c>
      <c r="F932" s="110" t="s">
        <v>3818</v>
      </c>
      <c r="G932" s="106" t="s">
        <v>270</v>
      </c>
      <c r="H932" s="106" t="s">
        <v>271</v>
      </c>
      <c r="I932" s="106" t="s">
        <v>272</v>
      </c>
      <c r="J932" s="106" t="s">
        <v>273</v>
      </c>
      <c r="K932" s="106" t="s">
        <v>1820</v>
      </c>
      <c r="L932" s="110" t="s">
        <v>3818</v>
      </c>
      <c r="P932" s="106">
        <v>0</v>
      </c>
      <c r="Q932" s="106"/>
      <c r="R932" s="111"/>
    </row>
    <row r="933" spans="1:18" ht="13" x14ac:dyDescent="0.3">
      <c r="A933" s="108" t="s">
        <v>1819</v>
      </c>
      <c r="B933" s="108">
        <v>102831</v>
      </c>
      <c r="C933" s="108" t="s">
        <v>269</v>
      </c>
      <c r="D933" s="108" t="s">
        <v>1819</v>
      </c>
      <c r="E933" s="108">
        <v>102831</v>
      </c>
      <c r="F933" s="108" t="s">
        <v>1819</v>
      </c>
      <c r="G933" s="108" t="s">
        <v>270</v>
      </c>
      <c r="H933" s="108" t="s">
        <v>271</v>
      </c>
      <c r="I933" s="108" t="s">
        <v>272</v>
      </c>
      <c r="J933" s="108" t="s">
        <v>273</v>
      </c>
      <c r="K933" s="108" t="s">
        <v>1820</v>
      </c>
      <c r="L933" s="108" t="s">
        <v>1821</v>
      </c>
      <c r="N933" s="108" t="s">
        <v>1822</v>
      </c>
      <c r="P933" s="108">
        <v>0</v>
      </c>
      <c r="Q933" s="108"/>
      <c r="R933" s="114"/>
    </row>
    <row r="934" spans="1:18" ht="13" x14ac:dyDescent="0.3">
      <c r="A934" s="108" t="s">
        <v>1823</v>
      </c>
      <c r="B934" s="108">
        <v>129341</v>
      </c>
      <c r="C934" s="108" t="s">
        <v>269</v>
      </c>
      <c r="D934" s="108" t="s">
        <v>1823</v>
      </c>
      <c r="E934" s="108">
        <v>129341</v>
      </c>
      <c r="F934" s="108" t="s">
        <v>1823</v>
      </c>
      <c r="G934" s="108" t="s">
        <v>270</v>
      </c>
      <c r="H934" s="108" t="s">
        <v>290</v>
      </c>
      <c r="I934" s="108" t="s">
        <v>291</v>
      </c>
      <c r="K934" s="108" t="s">
        <v>1824</v>
      </c>
      <c r="L934" s="108" t="s">
        <v>1823</v>
      </c>
      <c r="P934" s="108">
        <v>0</v>
      </c>
      <c r="Q934" s="108"/>
      <c r="R934" s="114"/>
    </row>
    <row r="935" spans="1:18" ht="13" x14ac:dyDescent="0.3">
      <c r="A935" s="108" t="s">
        <v>1825</v>
      </c>
      <c r="B935" s="108">
        <v>130266</v>
      </c>
      <c r="C935" s="108" t="s">
        <v>269</v>
      </c>
      <c r="D935" s="108" t="s">
        <v>1825</v>
      </c>
      <c r="E935" s="108">
        <v>130266</v>
      </c>
      <c r="F935" s="108" t="s">
        <v>1825</v>
      </c>
      <c r="G935" s="108" t="s">
        <v>270</v>
      </c>
      <c r="H935" s="108" t="s">
        <v>290</v>
      </c>
      <c r="I935" s="108" t="s">
        <v>291</v>
      </c>
      <c r="K935" s="108" t="s">
        <v>1824</v>
      </c>
      <c r="L935" s="108" t="s">
        <v>1823</v>
      </c>
      <c r="N935" s="108" t="s">
        <v>1826</v>
      </c>
      <c r="P935" s="108">
        <v>0</v>
      </c>
      <c r="Q935" s="108"/>
      <c r="R935" s="114"/>
    </row>
    <row r="936" spans="1:18" ht="13" x14ac:dyDescent="0.3">
      <c r="A936" s="108" t="s">
        <v>1827</v>
      </c>
      <c r="B936" s="108">
        <v>130268</v>
      </c>
      <c r="C936" s="108" t="s">
        <v>269</v>
      </c>
      <c r="D936" s="108" t="s">
        <v>1827</v>
      </c>
      <c r="E936" s="108">
        <v>130268</v>
      </c>
      <c r="F936" s="108" t="s">
        <v>1827</v>
      </c>
      <c r="G936" s="108" t="s">
        <v>270</v>
      </c>
      <c r="H936" s="108" t="s">
        <v>290</v>
      </c>
      <c r="I936" s="108" t="s">
        <v>291</v>
      </c>
      <c r="K936" s="108" t="s">
        <v>1824</v>
      </c>
      <c r="L936" s="108" t="s">
        <v>1823</v>
      </c>
      <c r="N936" s="108" t="s">
        <v>457</v>
      </c>
      <c r="P936" s="108">
        <v>1</v>
      </c>
      <c r="Q936" s="108"/>
      <c r="R936" s="114" t="s">
        <v>3645</v>
      </c>
    </row>
    <row r="937" spans="1:18" ht="13" x14ac:dyDescent="0.3">
      <c r="A937" s="108" t="s">
        <v>1828</v>
      </c>
      <c r="B937" s="108">
        <v>130269</v>
      </c>
      <c r="C937" s="108" t="s">
        <v>269</v>
      </c>
      <c r="D937" s="108" t="s">
        <v>1828</v>
      </c>
      <c r="E937" s="108">
        <v>130269</v>
      </c>
      <c r="F937" s="108" t="s">
        <v>1828</v>
      </c>
      <c r="G937" s="108" t="s">
        <v>270</v>
      </c>
      <c r="H937" s="108" t="s">
        <v>290</v>
      </c>
      <c r="I937" s="108" t="s">
        <v>291</v>
      </c>
      <c r="K937" s="108" t="s">
        <v>1824</v>
      </c>
      <c r="L937" s="108" t="s">
        <v>1823</v>
      </c>
      <c r="N937" s="108" t="s">
        <v>676</v>
      </c>
      <c r="P937" s="108">
        <v>1</v>
      </c>
      <c r="Q937" s="108"/>
      <c r="R937" s="114" t="s">
        <v>3645</v>
      </c>
    </row>
    <row r="938" spans="1:18" ht="13" x14ac:dyDescent="0.3">
      <c r="A938" s="108" t="s">
        <v>1829</v>
      </c>
      <c r="B938" s="108">
        <v>130271</v>
      </c>
      <c r="C938" s="108" t="s">
        <v>269</v>
      </c>
      <c r="D938" s="108" t="s">
        <v>1829</v>
      </c>
      <c r="E938" s="108">
        <v>130271</v>
      </c>
      <c r="F938" s="108" t="s">
        <v>1829</v>
      </c>
      <c r="G938" s="108" t="s">
        <v>270</v>
      </c>
      <c r="H938" s="108" t="s">
        <v>290</v>
      </c>
      <c r="I938" s="108" t="s">
        <v>291</v>
      </c>
      <c r="K938" s="108" t="s">
        <v>1824</v>
      </c>
      <c r="L938" s="108" t="s">
        <v>1823</v>
      </c>
      <c r="N938" s="108" t="s">
        <v>1830</v>
      </c>
      <c r="P938" s="108">
        <v>0</v>
      </c>
      <c r="Q938" s="108"/>
      <c r="R938" s="114"/>
    </row>
    <row r="939" spans="1:18" ht="13" x14ac:dyDescent="0.3">
      <c r="A939" s="108" t="s">
        <v>3056</v>
      </c>
      <c r="B939" s="110">
        <v>130272</v>
      </c>
      <c r="C939" s="106" t="s">
        <v>269</v>
      </c>
      <c r="D939" s="106" t="s">
        <v>3056</v>
      </c>
      <c r="E939" s="110">
        <v>130272</v>
      </c>
      <c r="F939" s="106" t="s">
        <v>3056</v>
      </c>
      <c r="G939" s="106" t="s">
        <v>270</v>
      </c>
      <c r="H939" s="106" t="s">
        <v>290</v>
      </c>
      <c r="I939" s="106" t="s">
        <v>291</v>
      </c>
      <c r="J939" s="110"/>
      <c r="K939" s="106" t="s">
        <v>1824</v>
      </c>
      <c r="L939" s="106" t="s">
        <v>1823</v>
      </c>
      <c r="M939" s="110"/>
      <c r="N939" s="106" t="s">
        <v>3474</v>
      </c>
      <c r="P939" s="108">
        <v>1</v>
      </c>
      <c r="R939" s="114" t="s">
        <v>3645</v>
      </c>
    </row>
    <row r="940" spans="1:18" s="110" customFormat="1" ht="13" x14ac:dyDescent="0.3">
      <c r="A940" s="110" t="s">
        <v>1824</v>
      </c>
      <c r="B940" s="110">
        <v>914</v>
      </c>
      <c r="C940" s="106" t="s">
        <v>269</v>
      </c>
      <c r="D940" s="110" t="s">
        <v>1824</v>
      </c>
      <c r="E940" s="110">
        <v>914</v>
      </c>
      <c r="F940" s="110" t="s">
        <v>1824</v>
      </c>
      <c r="G940" s="106" t="s">
        <v>270</v>
      </c>
      <c r="H940" s="106" t="s">
        <v>290</v>
      </c>
      <c r="I940" s="106" t="s">
        <v>291</v>
      </c>
      <c r="K940" s="106" t="s">
        <v>1824</v>
      </c>
      <c r="L940" s="106"/>
      <c r="N940" s="106"/>
      <c r="P940" s="106">
        <v>0</v>
      </c>
      <c r="R940" s="111"/>
    </row>
    <row r="941" spans="1:18" ht="13" x14ac:dyDescent="0.3">
      <c r="A941" s="108" t="s">
        <v>1831</v>
      </c>
      <c r="B941" s="108">
        <v>122641</v>
      </c>
      <c r="C941" s="108" t="s">
        <v>269</v>
      </c>
      <c r="D941" s="108" t="s">
        <v>1831</v>
      </c>
      <c r="E941" s="108">
        <v>122641</v>
      </c>
      <c r="F941" s="108" t="s">
        <v>1831</v>
      </c>
      <c r="G941" s="108" t="s">
        <v>270</v>
      </c>
      <c r="H941" s="108" t="s">
        <v>828</v>
      </c>
      <c r="I941" s="108" t="s">
        <v>1832</v>
      </c>
      <c r="J941" s="108" t="s">
        <v>1833</v>
      </c>
      <c r="K941" s="108" t="s">
        <v>1834</v>
      </c>
      <c r="L941" s="108" t="s">
        <v>1835</v>
      </c>
      <c r="N941" s="108" t="s">
        <v>1836</v>
      </c>
      <c r="P941" s="108">
        <v>0</v>
      </c>
      <c r="Q941" s="108"/>
      <c r="R941" s="114"/>
    </row>
    <row r="942" spans="1:18" ht="13" x14ac:dyDescent="0.3">
      <c r="A942" s="108" t="s">
        <v>1837</v>
      </c>
      <c r="B942" s="108">
        <v>129614</v>
      </c>
      <c r="C942" s="108" t="s">
        <v>269</v>
      </c>
      <c r="D942" s="108" t="s">
        <v>1837</v>
      </c>
      <c r="E942" s="108">
        <v>129614</v>
      </c>
      <c r="F942" s="108" t="s">
        <v>1837</v>
      </c>
      <c r="G942" s="108" t="s">
        <v>270</v>
      </c>
      <c r="H942" s="108" t="s">
        <v>290</v>
      </c>
      <c r="I942" s="108" t="s">
        <v>291</v>
      </c>
      <c r="J942" s="108" t="s">
        <v>500</v>
      </c>
      <c r="K942" s="108" t="s">
        <v>501</v>
      </c>
      <c r="L942" s="108" t="s">
        <v>1837</v>
      </c>
      <c r="P942" s="108">
        <v>0</v>
      </c>
      <c r="Q942" s="108"/>
      <c r="R942" s="114"/>
    </row>
    <row r="943" spans="1:18" ht="13" x14ac:dyDescent="0.3">
      <c r="A943" s="108" t="s">
        <v>1838</v>
      </c>
      <c r="B943" s="108">
        <v>131131</v>
      </c>
      <c r="C943" s="108" t="s">
        <v>269</v>
      </c>
      <c r="D943" s="108" t="s">
        <v>1838</v>
      </c>
      <c r="E943" s="108">
        <v>131131</v>
      </c>
      <c r="F943" s="108" t="s">
        <v>1838</v>
      </c>
      <c r="G943" s="108" t="s">
        <v>270</v>
      </c>
      <c r="H943" s="108" t="s">
        <v>290</v>
      </c>
      <c r="I943" s="108" t="s">
        <v>291</v>
      </c>
      <c r="J943" s="108" t="s">
        <v>500</v>
      </c>
      <c r="K943" s="108" t="s">
        <v>501</v>
      </c>
      <c r="L943" s="108" t="s">
        <v>1837</v>
      </c>
      <c r="N943" s="108" t="s">
        <v>1839</v>
      </c>
      <c r="P943" s="108">
        <v>0</v>
      </c>
      <c r="Q943" s="108"/>
      <c r="R943" s="114"/>
    </row>
    <row r="944" spans="1:18" ht="13" x14ac:dyDescent="0.3">
      <c r="A944" s="108" t="s">
        <v>1840</v>
      </c>
      <c r="B944" s="108">
        <v>131134</v>
      </c>
      <c r="C944" s="108" t="s">
        <v>269</v>
      </c>
      <c r="D944" s="108" t="s">
        <v>1840</v>
      </c>
      <c r="E944" s="108">
        <v>131134</v>
      </c>
      <c r="F944" s="108" t="s">
        <v>1840</v>
      </c>
      <c r="G944" s="108" t="s">
        <v>270</v>
      </c>
      <c r="H944" s="108" t="s">
        <v>290</v>
      </c>
      <c r="I944" s="108" t="s">
        <v>291</v>
      </c>
      <c r="J944" s="108" t="s">
        <v>500</v>
      </c>
      <c r="K944" s="108" t="s">
        <v>501</v>
      </c>
      <c r="L944" s="108" t="s">
        <v>1837</v>
      </c>
      <c r="N944" s="108" t="s">
        <v>1421</v>
      </c>
      <c r="P944" s="108">
        <v>0</v>
      </c>
      <c r="Q944" s="108"/>
      <c r="R944" s="114"/>
    </row>
    <row r="945" spans="1:18" ht="13" x14ac:dyDescent="0.3">
      <c r="A945" s="108" t="s">
        <v>1841</v>
      </c>
      <c r="B945" s="108">
        <v>130305</v>
      </c>
      <c r="C945" s="108" t="s">
        <v>269</v>
      </c>
      <c r="D945" s="108" t="s">
        <v>1841</v>
      </c>
      <c r="E945" s="108">
        <v>130305</v>
      </c>
      <c r="F945" s="108" t="s">
        <v>1841</v>
      </c>
      <c r="G945" s="108" t="s">
        <v>270</v>
      </c>
      <c r="H945" s="108" t="s">
        <v>290</v>
      </c>
      <c r="I945" s="108" t="s">
        <v>291</v>
      </c>
      <c r="K945" s="108" t="s">
        <v>918</v>
      </c>
      <c r="L945" s="108" t="s">
        <v>1842</v>
      </c>
      <c r="N945" s="108" t="s">
        <v>482</v>
      </c>
      <c r="P945" s="108">
        <v>0</v>
      </c>
      <c r="Q945" s="108"/>
      <c r="R945" s="114"/>
    </row>
    <row r="946" spans="1:18" ht="13" x14ac:dyDescent="0.3">
      <c r="A946" s="108" t="s">
        <v>918</v>
      </c>
      <c r="B946" s="108">
        <v>923</v>
      </c>
      <c r="C946" s="108" t="s">
        <v>269</v>
      </c>
      <c r="D946" s="108" t="s">
        <v>918</v>
      </c>
      <c r="E946" s="108">
        <v>923</v>
      </c>
      <c r="F946" s="108" t="s">
        <v>918</v>
      </c>
      <c r="G946" s="108" t="s">
        <v>270</v>
      </c>
      <c r="H946" s="108" t="s">
        <v>290</v>
      </c>
      <c r="I946" s="108" t="s">
        <v>291</v>
      </c>
      <c r="K946" s="108" t="s">
        <v>918</v>
      </c>
      <c r="P946" s="108">
        <v>0</v>
      </c>
      <c r="Q946" s="108"/>
      <c r="R946" s="114"/>
    </row>
    <row r="947" spans="1:18" ht="13" x14ac:dyDescent="0.3">
      <c r="A947" s="108" t="s">
        <v>1843</v>
      </c>
      <c r="B947" s="108">
        <v>147006</v>
      </c>
      <c r="C947" s="108" t="s">
        <v>269</v>
      </c>
      <c r="D947" s="108" t="s">
        <v>1843</v>
      </c>
      <c r="E947" s="108">
        <v>147006</v>
      </c>
      <c r="F947" s="108" t="s">
        <v>1843</v>
      </c>
      <c r="G947" s="108" t="s">
        <v>270</v>
      </c>
      <c r="H947" s="108" t="s">
        <v>290</v>
      </c>
      <c r="I947" s="108" t="s">
        <v>291</v>
      </c>
      <c r="J947" s="108" t="s">
        <v>351</v>
      </c>
      <c r="K947" s="108" t="s">
        <v>498</v>
      </c>
      <c r="L947" s="108" t="s">
        <v>1843</v>
      </c>
      <c r="P947" s="108">
        <v>0</v>
      </c>
      <c r="Q947" s="108"/>
      <c r="R947" s="114"/>
    </row>
    <row r="948" spans="1:18" ht="13" x14ac:dyDescent="0.3">
      <c r="A948" s="108" t="s">
        <v>1846</v>
      </c>
      <c r="B948" s="108">
        <v>147008</v>
      </c>
      <c r="C948" s="108" t="s">
        <v>269</v>
      </c>
      <c r="D948" s="108" t="s">
        <v>1846</v>
      </c>
      <c r="E948" s="108">
        <v>147008</v>
      </c>
      <c r="F948" s="108" t="s">
        <v>1846</v>
      </c>
      <c r="G948" s="108" t="s">
        <v>270</v>
      </c>
      <c r="H948" s="108" t="s">
        <v>290</v>
      </c>
      <c r="I948" s="108" t="s">
        <v>291</v>
      </c>
      <c r="J948" s="108" t="s">
        <v>351</v>
      </c>
      <c r="K948" s="108" t="s">
        <v>498</v>
      </c>
      <c r="L948" s="108" t="s">
        <v>1843</v>
      </c>
      <c r="N948" s="108" t="s">
        <v>1847</v>
      </c>
      <c r="P948" s="108">
        <v>0</v>
      </c>
      <c r="Q948" s="108"/>
      <c r="R948" s="114"/>
    </row>
    <row r="949" spans="1:18" ht="13" x14ac:dyDescent="0.3">
      <c r="A949" s="108" t="s">
        <v>1849</v>
      </c>
      <c r="B949" s="108">
        <v>152276</v>
      </c>
      <c r="C949" s="108" t="s">
        <v>269</v>
      </c>
      <c r="D949" s="108" t="s">
        <v>1849</v>
      </c>
      <c r="E949" s="108">
        <v>152276</v>
      </c>
      <c r="F949" s="108" t="s">
        <v>1849</v>
      </c>
      <c r="G949" s="108" t="s">
        <v>270</v>
      </c>
      <c r="H949" s="108" t="s">
        <v>290</v>
      </c>
      <c r="I949" s="108" t="s">
        <v>291</v>
      </c>
      <c r="J949" s="108" t="s">
        <v>351</v>
      </c>
      <c r="K949" s="108" t="s">
        <v>498</v>
      </c>
      <c r="L949" s="108" t="s">
        <v>1843</v>
      </c>
      <c r="N949" s="108" t="s">
        <v>1850</v>
      </c>
      <c r="P949" s="108">
        <v>0</v>
      </c>
      <c r="Q949" s="108"/>
      <c r="R949" s="114"/>
    </row>
    <row r="950" spans="1:18" ht="13" x14ac:dyDescent="0.3">
      <c r="A950" s="108" t="s">
        <v>1852</v>
      </c>
      <c r="B950" s="108">
        <v>152357</v>
      </c>
      <c r="C950" s="108" t="s">
        <v>269</v>
      </c>
      <c r="D950" s="108" t="s">
        <v>1852</v>
      </c>
      <c r="E950" s="108">
        <v>152357</v>
      </c>
      <c r="F950" s="108" t="s">
        <v>1852</v>
      </c>
      <c r="G950" s="108" t="s">
        <v>270</v>
      </c>
      <c r="H950" s="108" t="s">
        <v>290</v>
      </c>
      <c r="I950" s="108" t="s">
        <v>291</v>
      </c>
      <c r="J950" s="108" t="s">
        <v>351</v>
      </c>
      <c r="K950" s="108" t="s">
        <v>498</v>
      </c>
      <c r="L950" s="108" t="s">
        <v>1843</v>
      </c>
      <c r="N950" s="108" t="s">
        <v>1853</v>
      </c>
      <c r="P950" s="108">
        <v>0</v>
      </c>
      <c r="Q950" s="108"/>
      <c r="R950" s="114"/>
    </row>
    <row r="951" spans="1:18" s="110" customFormat="1" ht="13" x14ac:dyDescent="0.3">
      <c r="A951" s="106" t="s">
        <v>1856</v>
      </c>
      <c r="B951" s="106">
        <v>863197</v>
      </c>
      <c r="C951" s="106" t="s">
        <v>269</v>
      </c>
      <c r="D951" s="106" t="s">
        <v>1856</v>
      </c>
      <c r="E951" s="106">
        <v>863197</v>
      </c>
      <c r="F951" s="106" t="s">
        <v>1856</v>
      </c>
      <c r="G951" s="106" t="s">
        <v>270</v>
      </c>
      <c r="H951" s="106" t="s">
        <v>290</v>
      </c>
      <c r="I951" s="106" t="s">
        <v>291</v>
      </c>
      <c r="J951" s="106" t="s">
        <v>351</v>
      </c>
      <c r="K951" s="106" t="s">
        <v>498</v>
      </c>
      <c r="L951" s="106" t="s">
        <v>1843</v>
      </c>
      <c r="N951" s="106" t="s">
        <v>1857</v>
      </c>
      <c r="P951" s="106">
        <v>0</v>
      </c>
      <c r="Q951" s="106"/>
      <c r="R951" s="111"/>
    </row>
    <row r="952" spans="1:18" ht="13" x14ac:dyDescent="0.3">
      <c r="A952" s="108" t="s">
        <v>1844</v>
      </c>
      <c r="B952" s="108">
        <v>147006</v>
      </c>
      <c r="C952" s="108" t="s">
        <v>269</v>
      </c>
      <c r="D952" s="108" t="s">
        <v>1843</v>
      </c>
      <c r="E952" s="108">
        <v>147006</v>
      </c>
      <c r="F952" s="108" t="s">
        <v>1843</v>
      </c>
      <c r="G952" s="108" t="s">
        <v>270</v>
      </c>
      <c r="H952" s="108" t="s">
        <v>290</v>
      </c>
      <c r="I952" s="108" t="s">
        <v>291</v>
      </c>
      <c r="J952" s="108" t="s">
        <v>351</v>
      </c>
      <c r="K952" s="108" t="s">
        <v>498</v>
      </c>
      <c r="L952" s="108" t="s">
        <v>1843</v>
      </c>
      <c r="P952" s="108">
        <v>0</v>
      </c>
      <c r="Q952" s="108"/>
      <c r="R952" s="114"/>
    </row>
    <row r="953" spans="1:18" ht="13" x14ac:dyDescent="0.3">
      <c r="A953" s="108" t="s">
        <v>1859</v>
      </c>
      <c r="B953" s="108">
        <v>152304</v>
      </c>
      <c r="C953" s="108" t="s">
        <v>269</v>
      </c>
      <c r="D953" s="108" t="s">
        <v>1859</v>
      </c>
      <c r="E953" s="108">
        <v>152304</v>
      </c>
      <c r="F953" s="108" t="s">
        <v>1859</v>
      </c>
      <c r="G953" s="108" t="s">
        <v>270</v>
      </c>
      <c r="H953" s="108" t="s">
        <v>290</v>
      </c>
      <c r="I953" s="108" t="s">
        <v>291</v>
      </c>
      <c r="J953" s="108" t="s">
        <v>351</v>
      </c>
      <c r="K953" s="108" t="s">
        <v>498</v>
      </c>
      <c r="L953" s="108" t="s">
        <v>1843</v>
      </c>
      <c r="N953" s="108" t="s">
        <v>1860</v>
      </c>
      <c r="P953" s="108">
        <v>0</v>
      </c>
      <c r="Q953" s="108"/>
      <c r="R953" s="114"/>
    </row>
    <row r="954" spans="1:18" s="110" customFormat="1" ht="13" x14ac:dyDescent="0.3">
      <c r="A954" s="106" t="s">
        <v>1863</v>
      </c>
      <c r="B954" s="106">
        <v>155194</v>
      </c>
      <c r="C954" s="106" t="s">
        <v>269</v>
      </c>
      <c r="D954" s="106" t="s">
        <v>1863</v>
      </c>
      <c r="E954" s="106">
        <v>155194</v>
      </c>
      <c r="F954" s="106" t="s">
        <v>1863</v>
      </c>
      <c r="G954" s="106" t="s">
        <v>270</v>
      </c>
      <c r="H954" s="106" t="s">
        <v>290</v>
      </c>
      <c r="I954" s="106" t="s">
        <v>291</v>
      </c>
      <c r="J954" s="106" t="s">
        <v>351</v>
      </c>
      <c r="K954" s="106" t="s">
        <v>498</v>
      </c>
      <c r="L954" s="106" t="s">
        <v>1843</v>
      </c>
      <c r="N954" s="106" t="s">
        <v>1864</v>
      </c>
      <c r="P954" s="106">
        <v>0</v>
      </c>
      <c r="Q954" s="106"/>
      <c r="R954" s="111"/>
    </row>
    <row r="955" spans="1:18" s="110" customFormat="1" ht="13" x14ac:dyDescent="0.3">
      <c r="A955" s="106" t="s">
        <v>1867</v>
      </c>
      <c r="B955" s="106">
        <v>152267</v>
      </c>
      <c r="C955" s="106" t="s">
        <v>269</v>
      </c>
      <c r="D955" s="106" t="s">
        <v>1867</v>
      </c>
      <c r="E955" s="106">
        <v>152267</v>
      </c>
      <c r="F955" s="106" t="s">
        <v>1867</v>
      </c>
      <c r="G955" s="106" t="s">
        <v>270</v>
      </c>
      <c r="H955" s="106" t="s">
        <v>290</v>
      </c>
      <c r="I955" s="106" t="s">
        <v>291</v>
      </c>
      <c r="J955" s="106" t="s">
        <v>351</v>
      </c>
      <c r="K955" s="106" t="s">
        <v>498</v>
      </c>
      <c r="L955" s="106" t="s">
        <v>1843</v>
      </c>
      <c r="N955" s="106" t="s">
        <v>1868</v>
      </c>
      <c r="P955" s="106">
        <v>0</v>
      </c>
      <c r="Q955" s="106"/>
      <c r="R955" s="111"/>
    </row>
    <row r="956" spans="1:18" ht="13" x14ac:dyDescent="0.3">
      <c r="A956" s="108" t="s">
        <v>1845</v>
      </c>
      <c r="B956" s="108">
        <v>147006</v>
      </c>
      <c r="C956" s="108" t="s">
        <v>269</v>
      </c>
      <c r="D956" s="108" t="s">
        <v>1843</v>
      </c>
      <c r="E956" s="108">
        <v>147006</v>
      </c>
      <c r="F956" s="108" t="s">
        <v>1843</v>
      </c>
      <c r="G956" s="108" t="s">
        <v>270</v>
      </c>
      <c r="H956" s="108" t="s">
        <v>290</v>
      </c>
      <c r="I956" s="108" t="s">
        <v>291</v>
      </c>
      <c r="J956" s="108" t="s">
        <v>351</v>
      </c>
      <c r="K956" s="108" t="s">
        <v>498</v>
      </c>
      <c r="L956" s="108" t="s">
        <v>1843</v>
      </c>
      <c r="P956" s="108">
        <v>0</v>
      </c>
      <c r="Q956" s="108"/>
      <c r="R956" s="114"/>
    </row>
    <row r="957" spans="1:18" s="110" customFormat="1" ht="13" x14ac:dyDescent="0.3">
      <c r="A957" s="106" t="s">
        <v>1870</v>
      </c>
      <c r="B957" s="106">
        <v>147007</v>
      </c>
      <c r="C957" s="106" t="s">
        <v>269</v>
      </c>
      <c r="D957" s="106" t="s">
        <v>1870</v>
      </c>
      <c r="E957" s="106">
        <v>147007</v>
      </c>
      <c r="F957" s="106" t="s">
        <v>1870</v>
      </c>
      <c r="G957" s="106" t="s">
        <v>270</v>
      </c>
      <c r="H957" s="106" t="s">
        <v>290</v>
      </c>
      <c r="I957" s="106" t="s">
        <v>291</v>
      </c>
      <c r="J957" s="106" t="s">
        <v>351</v>
      </c>
      <c r="K957" s="106" t="s">
        <v>498</v>
      </c>
      <c r="L957" s="106" t="s">
        <v>1843</v>
      </c>
      <c r="N957" s="110" t="s">
        <v>1871</v>
      </c>
      <c r="P957" s="106">
        <v>0</v>
      </c>
      <c r="Q957" s="106"/>
      <c r="R957" s="111"/>
    </row>
    <row r="958" spans="1:18" ht="13" x14ac:dyDescent="0.3">
      <c r="A958" s="108" t="s">
        <v>1468</v>
      </c>
      <c r="B958" s="108">
        <v>129499</v>
      </c>
      <c r="C958" s="108" t="s">
        <v>269</v>
      </c>
      <c r="D958" s="108" t="s">
        <v>1468</v>
      </c>
      <c r="E958" s="108">
        <v>129499</v>
      </c>
      <c r="F958" s="108" t="s">
        <v>1468</v>
      </c>
      <c r="G958" s="108" t="s">
        <v>270</v>
      </c>
      <c r="H958" s="108" t="s">
        <v>290</v>
      </c>
      <c r="I958" s="108" t="s">
        <v>291</v>
      </c>
      <c r="J958" s="108" t="s">
        <v>351</v>
      </c>
      <c r="K958" s="108" t="s">
        <v>498</v>
      </c>
      <c r="L958" s="108" t="s">
        <v>1468</v>
      </c>
      <c r="P958" s="108">
        <v>0</v>
      </c>
      <c r="Q958" s="108"/>
      <c r="R958" s="114"/>
    </row>
    <row r="959" spans="1:18" ht="13" x14ac:dyDescent="0.3">
      <c r="A959" s="108" t="s">
        <v>1848</v>
      </c>
      <c r="B959" s="108">
        <v>130809</v>
      </c>
      <c r="C959" s="108" t="s">
        <v>269</v>
      </c>
      <c r="D959" s="108" t="s">
        <v>1848</v>
      </c>
      <c r="E959" s="108">
        <v>147008</v>
      </c>
      <c r="F959" s="108" t="s">
        <v>1846</v>
      </c>
      <c r="G959" s="108" t="s">
        <v>270</v>
      </c>
      <c r="H959" s="108" t="s">
        <v>290</v>
      </c>
      <c r="I959" s="108" t="s">
        <v>291</v>
      </c>
      <c r="J959" s="108" t="s">
        <v>351</v>
      </c>
      <c r="K959" s="108" t="s">
        <v>498</v>
      </c>
      <c r="L959" s="108" t="s">
        <v>1468</v>
      </c>
      <c r="N959" s="108" t="s">
        <v>1847</v>
      </c>
      <c r="P959" s="108">
        <v>0</v>
      </c>
      <c r="Q959" s="108"/>
      <c r="R959" s="114"/>
    </row>
    <row r="960" spans="1:18" ht="13" x14ac:dyDescent="0.3">
      <c r="A960" s="108" t="s">
        <v>1851</v>
      </c>
      <c r="B960" s="108">
        <v>130810</v>
      </c>
      <c r="C960" s="108" t="s">
        <v>269</v>
      </c>
      <c r="D960" s="108" t="s">
        <v>1851</v>
      </c>
      <c r="E960" s="108">
        <v>152276</v>
      </c>
      <c r="F960" s="108" t="s">
        <v>1849</v>
      </c>
      <c r="G960" s="108" t="s">
        <v>270</v>
      </c>
      <c r="H960" s="108" t="s">
        <v>290</v>
      </c>
      <c r="I960" s="108" t="s">
        <v>291</v>
      </c>
      <c r="J960" s="108" t="s">
        <v>351</v>
      </c>
      <c r="K960" s="108" t="s">
        <v>498</v>
      </c>
      <c r="L960" s="108" t="s">
        <v>1468</v>
      </c>
      <c r="N960" s="108" t="s">
        <v>1850</v>
      </c>
      <c r="P960" s="108">
        <v>0</v>
      </c>
      <c r="Q960" s="108"/>
      <c r="R960" s="114"/>
    </row>
    <row r="961" spans="1:18" ht="13" x14ac:dyDescent="0.3">
      <c r="A961" s="108" t="s">
        <v>1854</v>
      </c>
      <c r="B961" s="108">
        <v>130811</v>
      </c>
      <c r="C961" s="108" t="s">
        <v>269</v>
      </c>
      <c r="D961" s="108" t="s">
        <v>1854</v>
      </c>
      <c r="E961" s="108">
        <v>152357</v>
      </c>
      <c r="F961" s="108" t="s">
        <v>1852</v>
      </c>
      <c r="G961" s="108" t="s">
        <v>270</v>
      </c>
      <c r="H961" s="108" t="s">
        <v>290</v>
      </c>
      <c r="I961" s="108" t="s">
        <v>291</v>
      </c>
      <c r="J961" s="108" t="s">
        <v>351</v>
      </c>
      <c r="K961" s="108" t="s">
        <v>498</v>
      </c>
      <c r="L961" s="108" t="s">
        <v>1468</v>
      </c>
      <c r="N961" s="108" t="s">
        <v>1853</v>
      </c>
      <c r="P961" s="108">
        <v>0</v>
      </c>
      <c r="Q961" s="108"/>
      <c r="R961" s="114"/>
    </row>
    <row r="962" spans="1:18" ht="13" x14ac:dyDescent="0.3">
      <c r="A962" s="108" t="s">
        <v>1855</v>
      </c>
      <c r="B962" s="108">
        <v>130812</v>
      </c>
      <c r="C962" s="108" t="s">
        <v>269</v>
      </c>
      <c r="D962" s="108" t="s">
        <v>1855</v>
      </c>
      <c r="E962" s="108">
        <v>863197</v>
      </c>
      <c r="F962" s="108" t="s">
        <v>1856</v>
      </c>
      <c r="G962" s="108" t="s">
        <v>270</v>
      </c>
      <c r="H962" s="108" t="s">
        <v>290</v>
      </c>
      <c r="I962" s="108" t="s">
        <v>291</v>
      </c>
      <c r="J962" s="108" t="s">
        <v>351</v>
      </c>
      <c r="K962" s="108" t="s">
        <v>498</v>
      </c>
      <c r="L962" s="108" t="s">
        <v>1468</v>
      </c>
      <c r="N962" s="108" t="s">
        <v>1857</v>
      </c>
      <c r="P962" s="108">
        <v>0</v>
      </c>
      <c r="Q962" s="108"/>
      <c r="R962" s="114"/>
    </row>
    <row r="963" spans="1:18" ht="13" x14ac:dyDescent="0.3">
      <c r="A963" s="108" t="s">
        <v>1467</v>
      </c>
      <c r="B963" s="108">
        <v>130813</v>
      </c>
      <c r="C963" s="108" t="s">
        <v>269</v>
      </c>
      <c r="D963" s="108" t="s">
        <v>1467</v>
      </c>
      <c r="E963" s="108">
        <v>571832</v>
      </c>
      <c r="F963" s="108" t="s">
        <v>1466</v>
      </c>
      <c r="G963" s="108" t="s">
        <v>270</v>
      </c>
      <c r="H963" s="108" t="s">
        <v>290</v>
      </c>
      <c r="I963" s="108" t="s">
        <v>291</v>
      </c>
      <c r="J963" s="108" t="s">
        <v>351</v>
      </c>
      <c r="K963" s="108" t="s">
        <v>498</v>
      </c>
      <c r="L963" s="108" t="s">
        <v>1468</v>
      </c>
      <c r="N963" s="108" t="s">
        <v>777</v>
      </c>
      <c r="P963" s="108">
        <v>0</v>
      </c>
      <c r="Q963" s="108"/>
      <c r="R963" s="114"/>
    </row>
    <row r="964" spans="1:18" ht="13" x14ac:dyDescent="0.3">
      <c r="A964" s="108" t="s">
        <v>1861</v>
      </c>
      <c r="B964" s="108">
        <v>130815</v>
      </c>
      <c r="C964" s="108" t="s">
        <v>269</v>
      </c>
      <c r="D964" s="108" t="s">
        <v>1861</v>
      </c>
      <c r="E964" s="108">
        <v>152304</v>
      </c>
      <c r="F964" s="108" t="s">
        <v>1859</v>
      </c>
      <c r="G964" s="108" t="s">
        <v>270</v>
      </c>
      <c r="H964" s="108" t="s">
        <v>290</v>
      </c>
      <c r="I964" s="108" t="s">
        <v>291</v>
      </c>
      <c r="J964" s="108" t="s">
        <v>351</v>
      </c>
      <c r="K964" s="108" t="s">
        <v>498</v>
      </c>
      <c r="L964" s="108" t="s">
        <v>1468</v>
      </c>
      <c r="N964" s="108" t="s">
        <v>1860</v>
      </c>
      <c r="P964" s="108">
        <v>0</v>
      </c>
      <c r="Q964" s="108"/>
      <c r="R964" s="114"/>
    </row>
    <row r="965" spans="1:18" ht="13" x14ac:dyDescent="0.3">
      <c r="A965" s="108" t="s">
        <v>1865</v>
      </c>
      <c r="B965" s="108">
        <v>130816</v>
      </c>
      <c r="C965" s="108" t="s">
        <v>269</v>
      </c>
      <c r="D965" s="108" t="s">
        <v>1865</v>
      </c>
      <c r="E965" s="108">
        <v>155194</v>
      </c>
      <c r="F965" s="108" t="s">
        <v>1863</v>
      </c>
      <c r="G965" s="108" t="s">
        <v>270</v>
      </c>
      <c r="H965" s="108" t="s">
        <v>290</v>
      </c>
      <c r="I965" s="108" t="s">
        <v>291</v>
      </c>
      <c r="J965" s="108" t="s">
        <v>351</v>
      </c>
      <c r="K965" s="108" t="s">
        <v>498</v>
      </c>
      <c r="L965" s="108" t="s">
        <v>1468</v>
      </c>
      <c r="N965" s="108" t="s">
        <v>1864</v>
      </c>
      <c r="P965" s="108">
        <v>0</v>
      </c>
      <c r="Q965" s="108"/>
      <c r="R965" s="114"/>
    </row>
    <row r="966" spans="1:18" ht="13" x14ac:dyDescent="0.3">
      <c r="A966" s="108" t="s">
        <v>1866</v>
      </c>
      <c r="B966" s="108">
        <v>130817</v>
      </c>
      <c r="C966" s="108" t="s">
        <v>269</v>
      </c>
      <c r="D966" s="108" t="s">
        <v>1866</v>
      </c>
      <c r="E966" s="108">
        <v>152267</v>
      </c>
      <c r="F966" s="108" t="s">
        <v>1867</v>
      </c>
      <c r="G966" s="108" t="s">
        <v>270</v>
      </c>
      <c r="H966" s="108" t="s">
        <v>290</v>
      </c>
      <c r="I966" s="108" t="s">
        <v>291</v>
      </c>
      <c r="J966" s="108" t="s">
        <v>351</v>
      </c>
      <c r="K966" s="108" t="s">
        <v>498</v>
      </c>
      <c r="L966" s="108" t="s">
        <v>1468</v>
      </c>
      <c r="N966" s="108" t="s">
        <v>1868</v>
      </c>
      <c r="P966" s="108">
        <v>0</v>
      </c>
      <c r="Q966" s="108"/>
      <c r="R966" s="114"/>
    </row>
    <row r="967" spans="1:18" ht="13" x14ac:dyDescent="0.3">
      <c r="A967" s="108" t="s">
        <v>1869</v>
      </c>
      <c r="B967" s="108">
        <v>130818</v>
      </c>
      <c r="C967" s="108" t="s">
        <v>269</v>
      </c>
      <c r="D967" s="108" t="s">
        <v>1869</v>
      </c>
      <c r="E967" s="108">
        <v>147007</v>
      </c>
      <c r="F967" s="108" t="s">
        <v>1870</v>
      </c>
      <c r="G967" s="108" t="s">
        <v>270</v>
      </c>
      <c r="H967" s="108" t="s">
        <v>290</v>
      </c>
      <c r="I967" s="108" t="s">
        <v>291</v>
      </c>
      <c r="J967" s="108" t="s">
        <v>351</v>
      </c>
      <c r="K967" s="108" t="s">
        <v>498</v>
      </c>
      <c r="L967" s="108" t="s">
        <v>1468</v>
      </c>
      <c r="N967" s="108" t="s">
        <v>1871</v>
      </c>
      <c r="P967" s="108">
        <v>0</v>
      </c>
      <c r="Q967" s="108"/>
      <c r="R967" s="114"/>
    </row>
    <row r="968" spans="1:18" ht="13" x14ac:dyDescent="0.3">
      <c r="A968" s="108" t="s">
        <v>1872</v>
      </c>
      <c r="B968" s="108">
        <v>129535</v>
      </c>
      <c r="C968" s="108" t="s">
        <v>269</v>
      </c>
      <c r="D968" s="108" t="s">
        <v>1872</v>
      </c>
      <c r="E968" s="108">
        <v>129535</v>
      </c>
      <c r="F968" s="108" t="s">
        <v>1872</v>
      </c>
      <c r="G968" s="108" t="s">
        <v>270</v>
      </c>
      <c r="H968" s="108" t="s">
        <v>290</v>
      </c>
      <c r="I968" s="108" t="s">
        <v>291</v>
      </c>
      <c r="J968" s="108" t="s">
        <v>880</v>
      </c>
      <c r="K968" s="108" t="s">
        <v>1308</v>
      </c>
      <c r="L968" s="108" t="s">
        <v>1872</v>
      </c>
      <c r="P968" s="108">
        <v>0</v>
      </c>
      <c r="Q968" s="108"/>
      <c r="R968" s="114"/>
    </row>
    <row r="969" spans="1:18" ht="13" x14ac:dyDescent="0.3">
      <c r="A969" s="108" t="s">
        <v>1873</v>
      </c>
      <c r="B969" s="108">
        <v>139272</v>
      </c>
      <c r="C969" s="108" t="s">
        <v>269</v>
      </c>
      <c r="D969" s="108" t="s">
        <v>1873</v>
      </c>
      <c r="E969" s="108">
        <v>139272</v>
      </c>
      <c r="F969" s="108" t="s">
        <v>1873</v>
      </c>
      <c r="G969" s="108" t="s">
        <v>270</v>
      </c>
      <c r="H969" s="108" t="s">
        <v>280</v>
      </c>
      <c r="I969" s="108" t="s">
        <v>300</v>
      </c>
      <c r="J969" s="108" t="s">
        <v>697</v>
      </c>
      <c r="K969" s="108" t="s">
        <v>698</v>
      </c>
      <c r="L969" s="108" t="s">
        <v>702</v>
      </c>
      <c r="N969" s="108" t="s">
        <v>683</v>
      </c>
      <c r="P969" s="108">
        <v>0</v>
      </c>
      <c r="Q969" s="108"/>
      <c r="R969" s="114"/>
    </row>
    <row r="970" spans="1:18" ht="13" x14ac:dyDescent="0.3">
      <c r="A970" s="108" t="s">
        <v>701</v>
      </c>
      <c r="B970" s="108">
        <v>751247</v>
      </c>
      <c r="C970" s="108" t="s">
        <v>269</v>
      </c>
      <c r="D970" s="108" t="s">
        <v>701</v>
      </c>
      <c r="E970" s="108">
        <v>139217</v>
      </c>
      <c r="F970" s="108" t="s">
        <v>696</v>
      </c>
      <c r="G970" s="108" t="s">
        <v>270</v>
      </c>
      <c r="H970" s="108" t="s">
        <v>280</v>
      </c>
      <c r="I970" s="108" t="s">
        <v>300</v>
      </c>
      <c r="J970" s="108" t="s">
        <v>697</v>
      </c>
      <c r="K970" s="108" t="s">
        <v>698</v>
      </c>
      <c r="L970" s="108" t="s">
        <v>702</v>
      </c>
      <c r="N970" s="108" t="s">
        <v>700</v>
      </c>
      <c r="P970" s="108">
        <v>0</v>
      </c>
      <c r="Q970" s="108"/>
      <c r="R970" s="114"/>
    </row>
    <row r="971" spans="1:18" s="110" customFormat="1" ht="13" x14ac:dyDescent="0.3">
      <c r="A971" s="106" t="s">
        <v>3582</v>
      </c>
      <c r="B971" s="106">
        <v>131135</v>
      </c>
      <c r="C971" s="106" t="s">
        <v>269</v>
      </c>
      <c r="D971" s="106" t="s">
        <v>3582</v>
      </c>
      <c r="E971" s="106">
        <v>131135</v>
      </c>
      <c r="F971" s="106" t="s">
        <v>3582</v>
      </c>
      <c r="G971" s="106" t="s">
        <v>270</v>
      </c>
      <c r="H971" s="106" t="s">
        <v>290</v>
      </c>
      <c r="I971" s="106" t="s">
        <v>291</v>
      </c>
      <c r="J971" s="106" t="s">
        <v>500</v>
      </c>
      <c r="K971" s="106" t="s">
        <v>501</v>
      </c>
      <c r="L971" s="106" t="s">
        <v>3583</v>
      </c>
      <c r="N971" s="106" t="s">
        <v>1248</v>
      </c>
      <c r="P971" s="106">
        <v>0</v>
      </c>
      <c r="Q971" s="106"/>
      <c r="R971" s="111"/>
    </row>
    <row r="972" spans="1:18" ht="13" x14ac:dyDescent="0.3">
      <c r="A972" s="108" t="s">
        <v>1874</v>
      </c>
      <c r="B972" s="108">
        <v>129281</v>
      </c>
      <c r="C972" s="108" t="s">
        <v>269</v>
      </c>
      <c r="D972" s="108" t="s">
        <v>1874</v>
      </c>
      <c r="E972" s="108">
        <v>129281</v>
      </c>
      <c r="F972" s="108" t="s">
        <v>1874</v>
      </c>
      <c r="G972" s="108" t="s">
        <v>270</v>
      </c>
      <c r="H972" s="108" t="s">
        <v>290</v>
      </c>
      <c r="I972" s="108" t="s">
        <v>291</v>
      </c>
      <c r="J972" s="108" t="s">
        <v>292</v>
      </c>
      <c r="K972" s="108" t="s">
        <v>1799</v>
      </c>
      <c r="L972" s="108" t="s">
        <v>1874</v>
      </c>
      <c r="P972" s="108">
        <v>0</v>
      </c>
      <c r="Q972" s="108"/>
      <c r="R972" s="114"/>
    </row>
    <row r="973" spans="1:18" ht="13" x14ac:dyDescent="0.3">
      <c r="A973" s="108" t="s">
        <v>2267</v>
      </c>
      <c r="B973" s="108">
        <v>130072</v>
      </c>
      <c r="C973" s="108" t="s">
        <v>269</v>
      </c>
      <c r="D973" s="108" t="s">
        <v>2267</v>
      </c>
      <c r="E973" s="108">
        <v>1297885</v>
      </c>
      <c r="F973" s="108" t="s">
        <v>2268</v>
      </c>
      <c r="G973" s="108" t="s">
        <v>270</v>
      </c>
      <c r="H973" s="108" t="s">
        <v>290</v>
      </c>
      <c r="I973" s="108" t="s">
        <v>291</v>
      </c>
      <c r="J973" s="108" t="s">
        <v>292</v>
      </c>
      <c r="K973" s="108" t="s">
        <v>1799</v>
      </c>
      <c r="L973" s="108" t="s">
        <v>1874</v>
      </c>
      <c r="N973" s="108" t="s">
        <v>2269</v>
      </c>
      <c r="P973" s="108">
        <v>0</v>
      </c>
      <c r="Q973" s="108"/>
      <c r="R973" s="114"/>
    </row>
    <row r="974" spans="1:18" x14ac:dyDescent="0.25">
      <c r="A974" s="108" t="s">
        <v>3029</v>
      </c>
      <c r="B974" s="108">
        <v>1070</v>
      </c>
      <c r="C974" s="108" t="s">
        <v>269</v>
      </c>
      <c r="D974" s="108" t="s">
        <v>3030</v>
      </c>
      <c r="E974" s="108">
        <v>1070</v>
      </c>
      <c r="F974" s="108" t="s">
        <v>3030</v>
      </c>
      <c r="G974" s="108" t="s">
        <v>270</v>
      </c>
      <c r="H974" s="108" t="s">
        <v>271</v>
      </c>
      <c r="I974" s="108" t="s">
        <v>3030</v>
      </c>
      <c r="P974" s="108">
        <v>0</v>
      </c>
    </row>
    <row r="975" spans="1:18" s="110" customFormat="1" x14ac:dyDescent="0.25">
      <c r="A975" s="106" t="s">
        <v>3584</v>
      </c>
      <c r="B975" s="106">
        <v>110368</v>
      </c>
      <c r="C975" s="106" t="s">
        <v>269</v>
      </c>
      <c r="D975" s="106" t="s">
        <v>3584</v>
      </c>
      <c r="E975" s="106">
        <v>110368</v>
      </c>
      <c r="F975" s="106" t="s">
        <v>3584</v>
      </c>
      <c r="G975" s="106" t="s">
        <v>270</v>
      </c>
      <c r="H975" s="106" t="s">
        <v>290</v>
      </c>
      <c r="I975" s="106" t="s">
        <v>291</v>
      </c>
      <c r="J975" s="110" t="s">
        <v>1115</v>
      </c>
      <c r="K975" s="110" t="s">
        <v>3585</v>
      </c>
      <c r="L975" s="110" t="s">
        <v>3586</v>
      </c>
      <c r="N975" s="110" t="s">
        <v>923</v>
      </c>
      <c r="P975" s="106">
        <v>0</v>
      </c>
      <c r="R975" s="116"/>
    </row>
    <row r="976" spans="1:18" ht="13" x14ac:dyDescent="0.3">
      <c r="A976" s="108" t="s">
        <v>1876</v>
      </c>
      <c r="B976" s="108">
        <v>423507</v>
      </c>
      <c r="C976" s="108" t="s">
        <v>269</v>
      </c>
      <c r="D976" s="108" t="s">
        <v>1876</v>
      </c>
      <c r="E976" s="108">
        <v>423507</v>
      </c>
      <c r="F976" s="108" t="s">
        <v>1876</v>
      </c>
      <c r="G976" s="108" t="s">
        <v>270</v>
      </c>
      <c r="H976" s="108" t="s">
        <v>271</v>
      </c>
      <c r="I976" s="108" t="s">
        <v>272</v>
      </c>
      <c r="J976" s="108" t="s">
        <v>273</v>
      </c>
      <c r="K976" s="108" t="s">
        <v>946</v>
      </c>
      <c r="L976" s="108" t="s">
        <v>1878</v>
      </c>
      <c r="N976" s="108" t="s">
        <v>1877</v>
      </c>
      <c r="P976" s="108">
        <v>0</v>
      </c>
      <c r="Q976" s="108"/>
      <c r="R976" s="114"/>
    </row>
    <row r="977" spans="1:18" ht="13" x14ac:dyDescent="0.3">
      <c r="A977" s="108" t="s">
        <v>1879</v>
      </c>
      <c r="B977" s="108">
        <v>129892</v>
      </c>
      <c r="C977" s="108" t="s">
        <v>269</v>
      </c>
      <c r="D977" s="108" t="s">
        <v>1879</v>
      </c>
      <c r="E977" s="108">
        <v>129892</v>
      </c>
      <c r="F977" s="108" t="s">
        <v>1879</v>
      </c>
      <c r="G977" s="108" t="s">
        <v>270</v>
      </c>
      <c r="H977" s="108" t="s">
        <v>290</v>
      </c>
      <c r="I977" s="108" t="s">
        <v>291</v>
      </c>
      <c r="K977" s="108" t="s">
        <v>674</v>
      </c>
      <c r="L977" s="108" t="s">
        <v>1880</v>
      </c>
      <c r="N977" s="108" t="s">
        <v>1465</v>
      </c>
      <c r="P977" s="108">
        <v>0</v>
      </c>
      <c r="Q977" s="108"/>
      <c r="R977" s="114"/>
    </row>
    <row r="978" spans="1:18" ht="13" x14ac:dyDescent="0.3">
      <c r="A978" s="108" t="s">
        <v>1881</v>
      </c>
      <c r="B978" s="108">
        <v>102783</v>
      </c>
      <c r="C978" s="108" t="s">
        <v>269</v>
      </c>
      <c r="D978" s="108" t="s">
        <v>1881</v>
      </c>
      <c r="E978" s="108">
        <v>102783</v>
      </c>
      <c r="F978" s="108" t="s">
        <v>1881</v>
      </c>
      <c r="G978" s="108" t="s">
        <v>270</v>
      </c>
      <c r="H978" s="108" t="s">
        <v>271</v>
      </c>
      <c r="I978" s="108" t="s">
        <v>272</v>
      </c>
      <c r="J978" s="108" t="s">
        <v>273</v>
      </c>
      <c r="K978" s="108" t="s">
        <v>1882</v>
      </c>
      <c r="L978" s="108" t="s">
        <v>1883</v>
      </c>
      <c r="N978" s="108" t="s">
        <v>354</v>
      </c>
      <c r="P978" s="108">
        <v>0</v>
      </c>
      <c r="Q978" s="108"/>
      <c r="R978" s="114"/>
    </row>
    <row r="979" spans="1:18" ht="13" x14ac:dyDescent="0.3">
      <c r="A979" s="108" t="s">
        <v>1885</v>
      </c>
      <c r="B979" s="108">
        <v>102377</v>
      </c>
      <c r="C979" s="108" t="s">
        <v>269</v>
      </c>
      <c r="D979" s="108" t="s">
        <v>1885</v>
      </c>
      <c r="E979" s="108">
        <v>102377</v>
      </c>
      <c r="F979" s="108" t="s">
        <v>1885</v>
      </c>
      <c r="G979" s="108" t="s">
        <v>270</v>
      </c>
      <c r="H979" s="108" t="s">
        <v>271</v>
      </c>
      <c r="I979" s="108" t="s">
        <v>272</v>
      </c>
      <c r="J979" s="108" t="s">
        <v>273</v>
      </c>
      <c r="K979" s="108" t="s">
        <v>1337</v>
      </c>
      <c r="L979" s="108" t="s">
        <v>1886</v>
      </c>
      <c r="N979" s="108" t="s">
        <v>1887</v>
      </c>
      <c r="P979" s="108">
        <v>0</v>
      </c>
      <c r="Q979" s="108"/>
      <c r="R979" s="114"/>
    </row>
    <row r="980" spans="1:18" ht="13" x14ac:dyDescent="0.3">
      <c r="A980" s="108" t="s">
        <v>1888</v>
      </c>
      <c r="B980" s="108">
        <v>139832</v>
      </c>
      <c r="C980" s="108" t="s">
        <v>269</v>
      </c>
      <c r="D980" s="108" t="s">
        <v>1888</v>
      </c>
      <c r="E980" s="108">
        <v>139832</v>
      </c>
      <c r="F980" s="108" t="s">
        <v>1888</v>
      </c>
      <c r="G980" s="108" t="s">
        <v>270</v>
      </c>
      <c r="H980" s="108" t="s">
        <v>280</v>
      </c>
      <c r="I980" s="108" t="s">
        <v>300</v>
      </c>
      <c r="J980" s="108" t="s">
        <v>323</v>
      </c>
      <c r="K980" s="108" t="s">
        <v>324</v>
      </c>
      <c r="L980" s="108" t="s">
        <v>1889</v>
      </c>
      <c r="N980" s="108" t="s">
        <v>284</v>
      </c>
      <c r="P980" s="108">
        <v>0</v>
      </c>
      <c r="Q980" s="108"/>
      <c r="R980" s="114"/>
    </row>
    <row r="981" spans="1:18" ht="13" x14ac:dyDescent="0.3">
      <c r="A981" s="108" t="s">
        <v>1890</v>
      </c>
      <c r="B981" s="108">
        <v>139859</v>
      </c>
      <c r="C981" s="108" t="s">
        <v>269</v>
      </c>
      <c r="D981" s="108" t="s">
        <v>1890</v>
      </c>
      <c r="E981" s="108">
        <v>139859</v>
      </c>
      <c r="F981" s="108" t="s">
        <v>1890</v>
      </c>
      <c r="G981" s="108" t="s">
        <v>270</v>
      </c>
      <c r="H981" s="108" t="s">
        <v>280</v>
      </c>
      <c r="I981" s="108" t="s">
        <v>300</v>
      </c>
      <c r="J981" s="108" t="s">
        <v>323</v>
      </c>
      <c r="K981" s="108" t="s">
        <v>324</v>
      </c>
      <c r="L981" s="108" t="s">
        <v>1889</v>
      </c>
      <c r="N981" s="108" t="s">
        <v>1891</v>
      </c>
      <c r="P981" s="108">
        <v>0</v>
      </c>
      <c r="Q981" s="108"/>
      <c r="R981" s="114"/>
    </row>
    <row r="982" spans="1:18" s="110" customFormat="1" ht="13" x14ac:dyDescent="0.3">
      <c r="A982" s="106" t="s">
        <v>1893</v>
      </c>
      <c r="B982" s="110">
        <v>129168</v>
      </c>
      <c r="C982" s="106" t="s">
        <v>269</v>
      </c>
      <c r="D982" s="106" t="s">
        <v>1893</v>
      </c>
      <c r="E982" s="110">
        <v>129168</v>
      </c>
      <c r="F982" s="106" t="s">
        <v>1893</v>
      </c>
      <c r="G982" s="106" t="s">
        <v>270</v>
      </c>
      <c r="H982" s="106" t="s">
        <v>290</v>
      </c>
      <c r="I982" s="106" t="s">
        <v>291</v>
      </c>
      <c r="J982" s="106" t="s">
        <v>386</v>
      </c>
      <c r="K982" s="106" t="s">
        <v>419</v>
      </c>
      <c r="L982" s="106" t="s">
        <v>1893</v>
      </c>
      <c r="N982" s="106"/>
      <c r="P982" s="106">
        <v>0</v>
      </c>
      <c r="Q982" s="106"/>
      <c r="R982" s="111"/>
    </row>
    <row r="983" spans="1:18" ht="13" x14ac:dyDescent="0.3">
      <c r="A983" s="108" t="s">
        <v>1892</v>
      </c>
      <c r="B983" s="108">
        <v>129804</v>
      </c>
      <c r="C983" s="108" t="s">
        <v>269</v>
      </c>
      <c r="D983" s="108" t="s">
        <v>1892</v>
      </c>
      <c r="E983" s="108">
        <v>129804</v>
      </c>
      <c r="F983" s="108" t="s">
        <v>1892</v>
      </c>
      <c r="G983" s="108" t="s">
        <v>270</v>
      </c>
      <c r="H983" s="108" t="s">
        <v>290</v>
      </c>
      <c r="I983" s="108" t="s">
        <v>291</v>
      </c>
      <c r="J983" s="108" t="s">
        <v>386</v>
      </c>
      <c r="K983" s="108" t="s">
        <v>419</v>
      </c>
      <c r="L983" s="108" t="s">
        <v>1893</v>
      </c>
      <c r="N983" s="108" t="s">
        <v>1894</v>
      </c>
      <c r="P983" s="108">
        <v>0</v>
      </c>
      <c r="Q983" s="108"/>
      <c r="R983" s="114"/>
    </row>
    <row r="984" spans="1:18" ht="13" x14ac:dyDescent="0.3">
      <c r="A984" s="108" t="s">
        <v>1895</v>
      </c>
      <c r="B984" s="108">
        <v>129805</v>
      </c>
      <c r="C984" s="108" t="s">
        <v>269</v>
      </c>
      <c r="D984" s="108" t="s">
        <v>1895</v>
      </c>
      <c r="E984" s="108">
        <v>129805</v>
      </c>
      <c r="F984" s="108" t="s">
        <v>1895</v>
      </c>
      <c r="G984" s="108" t="s">
        <v>270</v>
      </c>
      <c r="H984" s="108" t="s">
        <v>290</v>
      </c>
      <c r="I984" s="108" t="s">
        <v>291</v>
      </c>
      <c r="J984" s="108" t="s">
        <v>386</v>
      </c>
      <c r="K984" s="108" t="s">
        <v>419</v>
      </c>
      <c r="L984" s="108" t="s">
        <v>1893</v>
      </c>
      <c r="N984" s="108" t="s">
        <v>1146</v>
      </c>
      <c r="P984" s="108">
        <v>0</v>
      </c>
      <c r="Q984" s="108"/>
      <c r="R984" s="114"/>
    </row>
    <row r="985" spans="1:18" ht="13" x14ac:dyDescent="0.3">
      <c r="A985" s="108" t="s">
        <v>278</v>
      </c>
      <c r="B985" s="108">
        <v>101679</v>
      </c>
      <c r="C985" s="108" t="s">
        <v>269</v>
      </c>
      <c r="D985" s="108" t="s">
        <v>278</v>
      </c>
      <c r="E985" s="108">
        <v>101679</v>
      </c>
      <c r="F985" s="108" t="s">
        <v>278</v>
      </c>
      <c r="G985" s="108" t="s">
        <v>270</v>
      </c>
      <c r="H985" s="108" t="s">
        <v>271</v>
      </c>
      <c r="I985" s="108" t="s">
        <v>272</v>
      </c>
      <c r="J985" s="108" t="s">
        <v>273</v>
      </c>
      <c r="K985" s="108" t="s">
        <v>274</v>
      </c>
      <c r="L985" s="108" t="s">
        <v>278</v>
      </c>
      <c r="P985" s="108">
        <v>0</v>
      </c>
      <c r="Q985" s="108"/>
      <c r="R985" s="114"/>
    </row>
    <row r="986" spans="1:18" x14ac:dyDescent="0.25">
      <c r="A986" s="108" t="s">
        <v>277</v>
      </c>
      <c r="B986" s="108">
        <v>102841</v>
      </c>
      <c r="C986" s="108" t="s">
        <v>269</v>
      </c>
      <c r="D986" s="108" t="s">
        <v>277</v>
      </c>
      <c r="E986" s="108">
        <v>102788</v>
      </c>
      <c r="F986" s="108" t="s">
        <v>275</v>
      </c>
      <c r="G986" s="108" t="s">
        <v>270</v>
      </c>
      <c r="H986" s="108" t="s">
        <v>271</v>
      </c>
      <c r="I986" s="108" t="s">
        <v>272</v>
      </c>
      <c r="J986" s="108" t="s">
        <v>273</v>
      </c>
      <c r="K986" s="108" t="s">
        <v>274</v>
      </c>
      <c r="L986" s="108" t="s">
        <v>278</v>
      </c>
      <c r="N986" s="108" t="s">
        <v>276</v>
      </c>
      <c r="P986" s="108">
        <v>0</v>
      </c>
      <c r="Q986" s="108"/>
    </row>
    <row r="987" spans="1:18" ht="13" x14ac:dyDescent="0.3">
      <c r="A987" s="108" t="s">
        <v>1896</v>
      </c>
      <c r="B987" s="108">
        <v>102843</v>
      </c>
      <c r="C987" s="108" t="s">
        <v>269</v>
      </c>
      <c r="D987" s="108" t="s">
        <v>1896</v>
      </c>
      <c r="E987" s="108">
        <v>102843</v>
      </c>
      <c r="F987" s="108" t="s">
        <v>1896</v>
      </c>
      <c r="G987" s="108" t="s">
        <v>270</v>
      </c>
      <c r="H987" s="108" t="s">
        <v>271</v>
      </c>
      <c r="I987" s="108" t="s">
        <v>272</v>
      </c>
      <c r="J987" s="108" t="s">
        <v>273</v>
      </c>
      <c r="K987" s="108" t="s">
        <v>274</v>
      </c>
      <c r="L987" s="108" t="s">
        <v>278</v>
      </c>
      <c r="N987" s="108" t="s">
        <v>1342</v>
      </c>
      <c r="P987" s="108">
        <v>0</v>
      </c>
      <c r="Q987" s="108"/>
      <c r="R987" s="114"/>
    </row>
    <row r="988" spans="1:18" ht="13" x14ac:dyDescent="0.3">
      <c r="A988" s="108" t="s">
        <v>274</v>
      </c>
      <c r="B988" s="108">
        <v>101397</v>
      </c>
      <c r="C988" s="108" t="s">
        <v>269</v>
      </c>
      <c r="D988" s="108" t="s">
        <v>274</v>
      </c>
      <c r="E988" s="108">
        <v>101397</v>
      </c>
      <c r="F988" s="108" t="s">
        <v>274</v>
      </c>
      <c r="G988" s="108" t="s">
        <v>270</v>
      </c>
      <c r="H988" s="108" t="s">
        <v>271</v>
      </c>
      <c r="I988" s="108" t="s">
        <v>272</v>
      </c>
      <c r="J988" s="108" t="s">
        <v>273</v>
      </c>
      <c r="K988" s="108" t="s">
        <v>274</v>
      </c>
      <c r="P988" s="108">
        <v>0</v>
      </c>
      <c r="Q988" s="108"/>
      <c r="R988" s="114"/>
    </row>
    <row r="989" spans="1:18" ht="13" x14ac:dyDescent="0.3">
      <c r="A989" s="108" t="s">
        <v>1897</v>
      </c>
      <c r="B989" s="108">
        <v>102860</v>
      </c>
      <c r="C989" s="108" t="s">
        <v>269</v>
      </c>
      <c r="D989" s="108" t="s">
        <v>1897</v>
      </c>
      <c r="E989" s="108">
        <v>102860</v>
      </c>
      <c r="F989" s="108" t="s">
        <v>1897</v>
      </c>
      <c r="G989" s="108" t="s">
        <v>270</v>
      </c>
      <c r="H989" s="108" t="s">
        <v>271</v>
      </c>
      <c r="I989" s="108" t="s">
        <v>272</v>
      </c>
      <c r="J989" s="108" t="s">
        <v>273</v>
      </c>
      <c r="K989" s="108" t="s">
        <v>1898</v>
      </c>
      <c r="L989" s="108" t="s">
        <v>1899</v>
      </c>
      <c r="N989" s="108" t="s">
        <v>1900</v>
      </c>
      <c r="P989" s="108">
        <v>0</v>
      </c>
      <c r="Q989" s="108"/>
      <c r="R989" s="114"/>
    </row>
    <row r="990" spans="1:18" s="110" customFormat="1" ht="13" x14ac:dyDescent="0.3">
      <c r="A990" s="106" t="s">
        <v>3475</v>
      </c>
      <c r="B990" s="106">
        <v>111411</v>
      </c>
      <c r="C990" s="106" t="s">
        <v>269</v>
      </c>
      <c r="D990" s="106" t="s">
        <v>3475</v>
      </c>
      <c r="E990" s="106">
        <v>111411</v>
      </c>
      <c r="F990" s="106" t="s">
        <v>3475</v>
      </c>
      <c r="G990" s="106" t="s">
        <v>270</v>
      </c>
      <c r="H990" s="106" t="s">
        <v>361</v>
      </c>
      <c r="I990" s="106" t="s">
        <v>362</v>
      </c>
      <c r="J990" s="106" t="s">
        <v>1128</v>
      </c>
      <c r="K990" s="106" t="s">
        <v>3476</v>
      </c>
      <c r="L990" s="106" t="s">
        <v>3477</v>
      </c>
      <c r="N990" s="106" t="s">
        <v>3478</v>
      </c>
      <c r="P990" s="106">
        <v>0</v>
      </c>
      <c r="Q990" s="106"/>
      <c r="R990" s="111"/>
    </row>
    <row r="991" spans="1:18" ht="13" x14ac:dyDescent="0.3">
      <c r="A991" s="108" t="s">
        <v>1901</v>
      </c>
      <c r="B991" s="108">
        <v>102620</v>
      </c>
      <c r="C991" s="108" t="s">
        <v>269</v>
      </c>
      <c r="D991" s="108" t="s">
        <v>1901</v>
      </c>
      <c r="E991" s="108">
        <v>102620</v>
      </c>
      <c r="F991" s="108" t="s">
        <v>1901</v>
      </c>
      <c r="G991" s="108" t="s">
        <v>270</v>
      </c>
      <c r="H991" s="108" t="s">
        <v>271</v>
      </c>
      <c r="I991" s="108" t="s">
        <v>272</v>
      </c>
      <c r="J991" s="108" t="s">
        <v>273</v>
      </c>
      <c r="K991" s="108" t="s">
        <v>478</v>
      </c>
      <c r="L991" s="108" t="s">
        <v>1902</v>
      </c>
      <c r="N991" s="108" t="s">
        <v>1903</v>
      </c>
      <c r="P991" s="108">
        <v>0</v>
      </c>
      <c r="Q991" s="108"/>
      <c r="R991" s="114"/>
    </row>
    <row r="992" spans="1:18" ht="13" x14ac:dyDescent="0.3">
      <c r="A992" s="108" t="s">
        <v>1904</v>
      </c>
      <c r="B992" s="108">
        <v>120072</v>
      </c>
      <c r="C992" s="108" t="s">
        <v>269</v>
      </c>
      <c r="D992" s="108" t="s">
        <v>1904</v>
      </c>
      <c r="E992" s="108">
        <v>120072</v>
      </c>
      <c r="F992" s="108" t="s">
        <v>1904</v>
      </c>
      <c r="G992" s="108" t="s">
        <v>270</v>
      </c>
      <c r="H992" s="108" t="s">
        <v>271</v>
      </c>
      <c r="I992" s="108" t="s">
        <v>272</v>
      </c>
      <c r="J992" s="108" t="s">
        <v>306</v>
      </c>
      <c r="K992" s="108" t="s">
        <v>307</v>
      </c>
      <c r="L992" s="108" t="s">
        <v>1905</v>
      </c>
      <c r="N992" s="108" t="s">
        <v>1906</v>
      </c>
      <c r="P992" s="108">
        <v>0</v>
      </c>
      <c r="Q992" s="108"/>
      <c r="R992" s="114"/>
    </row>
    <row r="993" spans="1:18" ht="13" x14ac:dyDescent="0.3">
      <c r="A993" s="108" t="s">
        <v>1907</v>
      </c>
      <c r="B993" s="108">
        <v>103116</v>
      </c>
      <c r="C993" s="108" t="s">
        <v>269</v>
      </c>
      <c r="D993" s="108" t="s">
        <v>1907</v>
      </c>
      <c r="E993" s="108">
        <v>103116</v>
      </c>
      <c r="F993" s="108" t="s">
        <v>1907</v>
      </c>
      <c r="G993" s="108" t="s">
        <v>270</v>
      </c>
      <c r="H993" s="108" t="s">
        <v>271</v>
      </c>
      <c r="I993" s="108" t="s">
        <v>272</v>
      </c>
      <c r="J993" s="108" t="s">
        <v>273</v>
      </c>
      <c r="K993" s="108" t="s">
        <v>1908</v>
      </c>
      <c r="L993" s="108" t="s">
        <v>1909</v>
      </c>
      <c r="N993" s="108" t="s">
        <v>1910</v>
      </c>
      <c r="P993" s="108">
        <v>0</v>
      </c>
      <c r="Q993" s="108"/>
      <c r="R993" s="114"/>
    </row>
    <row r="994" spans="1:18" ht="13" x14ac:dyDescent="0.3">
      <c r="A994" s="108" t="s">
        <v>1911</v>
      </c>
      <c r="B994" s="108">
        <v>103118</v>
      </c>
      <c r="C994" s="108" t="s">
        <v>269</v>
      </c>
      <c r="D994" s="108" t="s">
        <v>1911</v>
      </c>
      <c r="E994" s="108">
        <v>103118</v>
      </c>
      <c r="F994" s="108" t="s">
        <v>1911</v>
      </c>
      <c r="G994" s="108" t="s">
        <v>270</v>
      </c>
      <c r="H994" s="108" t="s">
        <v>271</v>
      </c>
      <c r="I994" s="108" t="s">
        <v>272</v>
      </c>
      <c r="J994" s="108" t="s">
        <v>273</v>
      </c>
      <c r="K994" s="108" t="s">
        <v>1908</v>
      </c>
      <c r="L994" s="108" t="s">
        <v>1909</v>
      </c>
      <c r="N994" s="108" t="s">
        <v>1769</v>
      </c>
      <c r="P994" s="108">
        <v>0</v>
      </c>
      <c r="Q994" s="108"/>
      <c r="R994" s="114"/>
    </row>
    <row r="995" spans="1:18" x14ac:dyDescent="0.25">
      <c r="A995" s="108" t="s">
        <v>3057</v>
      </c>
      <c r="B995" s="110">
        <v>103128</v>
      </c>
      <c r="C995" s="106" t="s">
        <v>269</v>
      </c>
      <c r="D995" s="106" t="s">
        <v>3057</v>
      </c>
      <c r="E995" s="110">
        <v>103128</v>
      </c>
      <c r="F995" s="106" t="s">
        <v>3057</v>
      </c>
      <c r="G995" s="106" t="s">
        <v>270</v>
      </c>
      <c r="H995" s="106" t="s">
        <v>271</v>
      </c>
      <c r="I995" s="106" t="s">
        <v>272</v>
      </c>
      <c r="J995" s="106" t="s">
        <v>273</v>
      </c>
      <c r="K995" s="106" t="s">
        <v>1908</v>
      </c>
      <c r="L995" s="106" t="s">
        <v>1909</v>
      </c>
      <c r="M995" s="110"/>
      <c r="N995" s="106" t="s">
        <v>1569</v>
      </c>
      <c r="P995" s="108">
        <v>0</v>
      </c>
    </row>
    <row r="996" spans="1:18" ht="13" x14ac:dyDescent="0.3">
      <c r="A996" s="108" t="s">
        <v>1912</v>
      </c>
      <c r="B996" s="108">
        <v>103131</v>
      </c>
      <c r="C996" s="108" t="s">
        <v>269</v>
      </c>
      <c r="D996" s="108" t="s">
        <v>1912</v>
      </c>
      <c r="E996" s="108">
        <v>103131</v>
      </c>
      <c r="F996" s="108" t="s">
        <v>1912</v>
      </c>
      <c r="G996" s="108" t="s">
        <v>270</v>
      </c>
      <c r="H996" s="108" t="s">
        <v>271</v>
      </c>
      <c r="I996" s="108" t="s">
        <v>272</v>
      </c>
      <c r="J996" s="108" t="s">
        <v>273</v>
      </c>
      <c r="K996" s="108" t="s">
        <v>1908</v>
      </c>
      <c r="L996" s="108" t="s">
        <v>1909</v>
      </c>
      <c r="N996" s="108" t="s">
        <v>1455</v>
      </c>
      <c r="P996" s="108">
        <v>0</v>
      </c>
      <c r="Q996" s="108"/>
      <c r="R996" s="114"/>
    </row>
    <row r="997" spans="1:18" ht="13" x14ac:dyDescent="0.3">
      <c r="A997" s="108" t="s">
        <v>1913</v>
      </c>
      <c r="B997" s="108">
        <v>160514</v>
      </c>
      <c r="C997" s="108" t="s">
        <v>269</v>
      </c>
      <c r="D997" s="108" t="s">
        <v>1913</v>
      </c>
      <c r="E997" s="108">
        <v>160514</v>
      </c>
      <c r="F997" s="108" t="s">
        <v>1913</v>
      </c>
      <c r="G997" s="108" t="s">
        <v>270</v>
      </c>
      <c r="H997" s="108" t="s">
        <v>271</v>
      </c>
      <c r="I997" s="108" t="s">
        <v>272</v>
      </c>
      <c r="J997" s="108" t="s">
        <v>273</v>
      </c>
      <c r="K997" s="108" t="s">
        <v>1908</v>
      </c>
      <c r="L997" s="108" t="s">
        <v>1909</v>
      </c>
      <c r="N997" s="108" t="s">
        <v>1914</v>
      </c>
      <c r="P997" s="108">
        <v>0</v>
      </c>
      <c r="Q997" s="108"/>
      <c r="R997" s="114"/>
    </row>
    <row r="998" spans="1:18" s="110" customFormat="1" ht="13" x14ac:dyDescent="0.3">
      <c r="A998" s="110" t="s">
        <v>3819</v>
      </c>
      <c r="B998" s="110">
        <v>127201</v>
      </c>
      <c r="C998" s="106" t="s">
        <v>269</v>
      </c>
      <c r="D998" s="110" t="s">
        <v>3819</v>
      </c>
      <c r="E998" s="110">
        <v>127201</v>
      </c>
      <c r="F998" s="110" t="s">
        <v>3819</v>
      </c>
      <c r="G998" s="106" t="s">
        <v>270</v>
      </c>
      <c r="H998" s="106" t="s">
        <v>342</v>
      </c>
      <c r="I998" s="106" t="s">
        <v>341</v>
      </c>
      <c r="J998" s="106" t="s">
        <v>3820</v>
      </c>
      <c r="K998" s="106" t="s">
        <v>3821</v>
      </c>
      <c r="L998" s="106" t="s">
        <v>3822</v>
      </c>
      <c r="N998" s="106" t="s">
        <v>3823</v>
      </c>
      <c r="P998" s="106">
        <v>0</v>
      </c>
      <c r="Q998" s="106"/>
      <c r="R998" s="111"/>
    </row>
    <row r="999" spans="1:18" ht="13" x14ac:dyDescent="0.3">
      <c r="A999" s="108" t="s">
        <v>1917</v>
      </c>
      <c r="B999" s="108">
        <v>101471</v>
      </c>
      <c r="C999" s="108" t="s">
        <v>269</v>
      </c>
      <c r="D999" s="108" t="s">
        <v>1917</v>
      </c>
      <c r="E999" s="108">
        <v>101471</v>
      </c>
      <c r="F999" s="108" t="s">
        <v>1917</v>
      </c>
      <c r="G999" s="108" t="s">
        <v>270</v>
      </c>
      <c r="H999" s="108" t="s">
        <v>271</v>
      </c>
      <c r="I999" s="108" t="s">
        <v>272</v>
      </c>
      <c r="J999" s="108" t="s">
        <v>273</v>
      </c>
      <c r="K999" s="108" t="s">
        <v>506</v>
      </c>
      <c r="L999" s="108" t="s">
        <v>1917</v>
      </c>
      <c r="P999" s="108">
        <v>0</v>
      </c>
      <c r="Q999" s="108"/>
      <c r="R999" s="114"/>
    </row>
    <row r="1000" spans="1:18" ht="13" x14ac:dyDescent="0.3">
      <c r="A1000" s="108" t="s">
        <v>1918</v>
      </c>
      <c r="B1000" s="108">
        <v>102043</v>
      </c>
      <c r="C1000" s="108" t="s">
        <v>269</v>
      </c>
      <c r="D1000" s="108" t="s">
        <v>1918</v>
      </c>
      <c r="E1000" s="108">
        <v>102043</v>
      </c>
      <c r="F1000" s="108" t="s">
        <v>1918</v>
      </c>
      <c r="G1000" s="108" t="s">
        <v>270</v>
      </c>
      <c r="H1000" s="108" t="s">
        <v>271</v>
      </c>
      <c r="I1000" s="108" t="s">
        <v>272</v>
      </c>
      <c r="J1000" s="108" t="s">
        <v>273</v>
      </c>
      <c r="K1000" s="108" t="s">
        <v>506</v>
      </c>
      <c r="L1000" s="108" t="s">
        <v>1917</v>
      </c>
      <c r="N1000" s="108" t="s">
        <v>1919</v>
      </c>
      <c r="P1000" s="108">
        <v>0</v>
      </c>
      <c r="Q1000" s="108"/>
      <c r="R1000" s="114"/>
    </row>
    <row r="1001" spans="1:18" ht="13" x14ac:dyDescent="0.3">
      <c r="A1001" s="108" t="s">
        <v>1920</v>
      </c>
      <c r="B1001" s="108">
        <v>102048</v>
      </c>
      <c r="C1001" s="108" t="s">
        <v>269</v>
      </c>
      <c r="D1001" s="108" t="s">
        <v>1920</v>
      </c>
      <c r="E1001" s="108">
        <v>102048</v>
      </c>
      <c r="F1001" s="108" t="s">
        <v>1920</v>
      </c>
      <c r="G1001" s="108" t="s">
        <v>270</v>
      </c>
      <c r="H1001" s="108" t="s">
        <v>271</v>
      </c>
      <c r="I1001" s="108" t="s">
        <v>272</v>
      </c>
      <c r="J1001" s="108" t="s">
        <v>273</v>
      </c>
      <c r="K1001" s="108" t="s">
        <v>506</v>
      </c>
      <c r="L1001" s="108" t="s">
        <v>1917</v>
      </c>
      <c r="N1001" s="108" t="s">
        <v>1921</v>
      </c>
      <c r="P1001" s="108">
        <v>0</v>
      </c>
      <c r="Q1001" s="108"/>
      <c r="R1001" s="114"/>
    </row>
    <row r="1002" spans="1:18" ht="13" x14ac:dyDescent="0.3">
      <c r="A1002" s="108" t="s">
        <v>1922</v>
      </c>
      <c r="B1002" s="108">
        <v>322549</v>
      </c>
      <c r="C1002" s="108" t="s">
        <v>269</v>
      </c>
      <c r="D1002" s="108" t="s">
        <v>1922</v>
      </c>
      <c r="E1002" s="108">
        <v>322549</v>
      </c>
      <c r="F1002" s="108" t="s">
        <v>1922</v>
      </c>
      <c r="G1002" s="108" t="s">
        <v>270</v>
      </c>
      <c r="H1002" s="108" t="s">
        <v>290</v>
      </c>
      <c r="I1002" s="108" t="s">
        <v>291</v>
      </c>
      <c r="J1002" s="108" t="s">
        <v>351</v>
      </c>
      <c r="K1002" s="108" t="s">
        <v>1453</v>
      </c>
      <c r="P1002" s="108">
        <v>0</v>
      </c>
      <c r="Q1002" s="108"/>
      <c r="R1002" s="114"/>
    </row>
    <row r="1003" spans="1:18" ht="13" x14ac:dyDescent="0.3">
      <c r="A1003" s="108" t="s">
        <v>1923</v>
      </c>
      <c r="B1003" s="108">
        <v>129313</v>
      </c>
      <c r="C1003" s="108" t="s">
        <v>269</v>
      </c>
      <c r="D1003" s="108" t="s">
        <v>1923</v>
      </c>
      <c r="E1003" s="108">
        <v>129313</v>
      </c>
      <c r="F1003" s="108" t="s">
        <v>1923</v>
      </c>
      <c r="G1003" s="108" t="s">
        <v>270</v>
      </c>
      <c r="H1003" s="108" t="s">
        <v>290</v>
      </c>
      <c r="I1003" s="108" t="s">
        <v>291</v>
      </c>
      <c r="J1003" s="108" t="s">
        <v>351</v>
      </c>
      <c r="K1003" s="108" t="s">
        <v>1453</v>
      </c>
      <c r="L1003" s="108" t="s">
        <v>1923</v>
      </c>
      <c r="P1003" s="108">
        <v>0</v>
      </c>
      <c r="Q1003" s="108"/>
      <c r="R1003" s="114"/>
    </row>
    <row r="1004" spans="1:18" ht="13" x14ac:dyDescent="0.3">
      <c r="A1004" s="108" t="s">
        <v>1924</v>
      </c>
      <c r="B1004" s="108">
        <v>130168</v>
      </c>
      <c r="C1004" s="108" t="s">
        <v>269</v>
      </c>
      <c r="D1004" s="108" t="s">
        <v>1924</v>
      </c>
      <c r="E1004" s="108">
        <v>130168</v>
      </c>
      <c r="F1004" s="108" t="s">
        <v>1924</v>
      </c>
      <c r="G1004" s="108" t="s">
        <v>270</v>
      </c>
      <c r="H1004" s="108" t="s">
        <v>290</v>
      </c>
      <c r="I1004" s="108" t="s">
        <v>291</v>
      </c>
      <c r="J1004" s="108" t="s">
        <v>351</v>
      </c>
      <c r="K1004" s="108" t="s">
        <v>1453</v>
      </c>
      <c r="L1004" s="108" t="s">
        <v>1923</v>
      </c>
      <c r="N1004" s="108" t="s">
        <v>1925</v>
      </c>
      <c r="P1004" s="108">
        <v>0</v>
      </c>
      <c r="Q1004" s="108"/>
      <c r="R1004" s="114"/>
    </row>
    <row r="1005" spans="1:18" ht="13" x14ac:dyDescent="0.3">
      <c r="A1005" s="108" t="s">
        <v>1926</v>
      </c>
      <c r="B1005" s="108">
        <v>130174</v>
      </c>
      <c r="C1005" s="108" t="s">
        <v>269</v>
      </c>
      <c r="D1005" s="108" t="s">
        <v>1926</v>
      </c>
      <c r="E1005" s="108">
        <v>130174</v>
      </c>
      <c r="F1005" s="108" t="s">
        <v>1926</v>
      </c>
      <c r="G1005" s="108" t="s">
        <v>270</v>
      </c>
      <c r="H1005" s="108" t="s">
        <v>290</v>
      </c>
      <c r="I1005" s="108" t="s">
        <v>291</v>
      </c>
      <c r="J1005" s="108" t="s">
        <v>351</v>
      </c>
      <c r="K1005" s="108" t="s">
        <v>1453</v>
      </c>
      <c r="L1005" s="108" t="s">
        <v>1923</v>
      </c>
      <c r="N1005" s="108" t="s">
        <v>1927</v>
      </c>
      <c r="P1005" s="108">
        <v>0</v>
      </c>
      <c r="Q1005" s="108"/>
      <c r="R1005" s="114"/>
    </row>
    <row r="1006" spans="1:18" ht="13" x14ac:dyDescent="0.3">
      <c r="A1006" s="108" t="s">
        <v>1928</v>
      </c>
      <c r="B1006" s="108">
        <v>130176</v>
      </c>
      <c r="C1006" s="108" t="s">
        <v>269</v>
      </c>
      <c r="D1006" s="108" t="s">
        <v>1928</v>
      </c>
      <c r="E1006" s="108">
        <v>130176</v>
      </c>
      <c r="F1006" s="108" t="s">
        <v>1928</v>
      </c>
      <c r="G1006" s="108" t="s">
        <v>270</v>
      </c>
      <c r="H1006" s="108" t="s">
        <v>290</v>
      </c>
      <c r="I1006" s="108" t="s">
        <v>291</v>
      </c>
      <c r="J1006" s="108" t="s">
        <v>351</v>
      </c>
      <c r="K1006" s="108" t="s">
        <v>1453</v>
      </c>
      <c r="L1006" s="108" t="s">
        <v>1923</v>
      </c>
      <c r="N1006" s="108" t="s">
        <v>1929</v>
      </c>
      <c r="P1006" s="108">
        <v>0</v>
      </c>
      <c r="Q1006" s="108"/>
      <c r="R1006" s="114"/>
    </row>
    <row r="1007" spans="1:18" s="110" customFormat="1" ht="13" x14ac:dyDescent="0.3">
      <c r="A1007" s="110" t="s">
        <v>3824</v>
      </c>
      <c r="B1007" s="106">
        <v>111421</v>
      </c>
      <c r="C1007" s="106" t="s">
        <v>269</v>
      </c>
      <c r="D1007" s="110" t="s">
        <v>3824</v>
      </c>
      <c r="E1007" s="106">
        <v>111421</v>
      </c>
      <c r="F1007" s="110" t="s">
        <v>3824</v>
      </c>
      <c r="G1007" s="106" t="s">
        <v>270</v>
      </c>
      <c r="H1007" s="106" t="s">
        <v>361</v>
      </c>
      <c r="I1007" s="106" t="s">
        <v>362</v>
      </c>
      <c r="J1007" s="106" t="s">
        <v>1128</v>
      </c>
      <c r="K1007" s="106" t="s">
        <v>1931</v>
      </c>
      <c r="L1007" s="106" t="s">
        <v>3825</v>
      </c>
      <c r="N1007" s="106" t="s">
        <v>2436</v>
      </c>
      <c r="P1007" s="106">
        <v>0</v>
      </c>
      <c r="Q1007" s="106"/>
      <c r="R1007" s="111"/>
    </row>
    <row r="1008" spans="1:18" ht="13" x14ac:dyDescent="0.3">
      <c r="A1008" s="108" t="s">
        <v>1930</v>
      </c>
      <c r="B1008" s="108">
        <v>102380</v>
      </c>
      <c r="C1008" s="108" t="s">
        <v>269</v>
      </c>
      <c r="D1008" s="108" t="s">
        <v>1930</v>
      </c>
      <c r="E1008" s="108">
        <v>102380</v>
      </c>
      <c r="F1008" s="108" t="s">
        <v>1930</v>
      </c>
      <c r="G1008" s="108" t="s">
        <v>270</v>
      </c>
      <c r="H1008" s="108" t="s">
        <v>271</v>
      </c>
      <c r="I1008" s="108" t="s">
        <v>272</v>
      </c>
      <c r="J1008" s="108" t="s">
        <v>273</v>
      </c>
      <c r="K1008" s="108" t="s">
        <v>1931</v>
      </c>
      <c r="L1008" s="108" t="s">
        <v>1932</v>
      </c>
      <c r="N1008" s="108" t="s">
        <v>1933</v>
      </c>
      <c r="P1008" s="108">
        <v>0</v>
      </c>
      <c r="Q1008" s="108"/>
      <c r="R1008" s="114"/>
    </row>
    <row r="1009" spans="1:18" ht="13" x14ac:dyDescent="0.3">
      <c r="A1009" s="108" t="s">
        <v>1934</v>
      </c>
      <c r="B1009" s="108">
        <v>129616</v>
      </c>
      <c r="C1009" s="108" t="s">
        <v>269</v>
      </c>
      <c r="D1009" s="108" t="s">
        <v>1934</v>
      </c>
      <c r="E1009" s="108">
        <v>129616</v>
      </c>
      <c r="F1009" s="108" t="s">
        <v>1934</v>
      </c>
      <c r="G1009" s="108" t="s">
        <v>270</v>
      </c>
      <c r="H1009" s="108" t="s">
        <v>290</v>
      </c>
      <c r="I1009" s="108" t="s">
        <v>291</v>
      </c>
      <c r="J1009" s="108" t="s">
        <v>500</v>
      </c>
      <c r="K1009" s="108" t="s">
        <v>501</v>
      </c>
      <c r="L1009" s="108" t="s">
        <v>1934</v>
      </c>
      <c r="P1009" s="108">
        <v>0</v>
      </c>
      <c r="Q1009" s="108"/>
      <c r="R1009" s="114"/>
    </row>
    <row r="1010" spans="1:18" s="110" customFormat="1" ht="13" x14ac:dyDescent="0.3">
      <c r="A1010" s="106" t="s">
        <v>1936</v>
      </c>
      <c r="B1010" s="106">
        <v>236719</v>
      </c>
      <c r="C1010" s="106" t="s">
        <v>269</v>
      </c>
      <c r="D1010" s="106" t="s">
        <v>1936</v>
      </c>
      <c r="E1010" s="106">
        <v>236719</v>
      </c>
      <c r="F1010" s="106" t="s">
        <v>1936</v>
      </c>
      <c r="G1010" s="106" t="s">
        <v>270</v>
      </c>
      <c r="H1010" s="106" t="s">
        <v>280</v>
      </c>
      <c r="I1010" s="106" t="s">
        <v>281</v>
      </c>
      <c r="J1010" s="106" t="s">
        <v>346</v>
      </c>
      <c r="K1010" s="106" t="s">
        <v>347</v>
      </c>
      <c r="L1010" s="106" t="s">
        <v>3587</v>
      </c>
      <c r="N1010" s="110" t="s">
        <v>1938</v>
      </c>
      <c r="P1010" s="106">
        <v>0</v>
      </c>
      <c r="Q1010" s="106"/>
      <c r="R1010" s="111"/>
    </row>
    <row r="1011" spans="1:18" ht="13" x14ac:dyDescent="0.3">
      <c r="A1011" s="108" t="s">
        <v>2486</v>
      </c>
      <c r="B1011" s="108">
        <v>129617</v>
      </c>
      <c r="C1011" s="108" t="s">
        <v>269</v>
      </c>
      <c r="D1011" s="108" t="s">
        <v>2486</v>
      </c>
      <c r="E1011" s="108">
        <v>129620</v>
      </c>
      <c r="F1011" s="108" t="s">
        <v>2487</v>
      </c>
      <c r="G1011" s="108" t="s">
        <v>270</v>
      </c>
      <c r="H1011" s="108" t="s">
        <v>290</v>
      </c>
      <c r="I1011" s="108" t="s">
        <v>291</v>
      </c>
      <c r="J1011" s="108" t="s">
        <v>500</v>
      </c>
      <c r="K1011" s="108" t="s">
        <v>501</v>
      </c>
      <c r="L1011" s="108" t="s">
        <v>2486</v>
      </c>
      <c r="P1011" s="108">
        <v>0</v>
      </c>
      <c r="Q1011" s="108"/>
      <c r="R1011" s="114"/>
    </row>
    <row r="1012" spans="1:18" ht="13" x14ac:dyDescent="0.3">
      <c r="A1012" s="108" t="s">
        <v>2488</v>
      </c>
      <c r="B1012" s="108">
        <v>152392</v>
      </c>
      <c r="C1012" s="108" t="s">
        <v>269</v>
      </c>
      <c r="D1012" s="108" t="s">
        <v>2488</v>
      </c>
      <c r="E1012" s="108">
        <v>131153</v>
      </c>
      <c r="F1012" s="108" t="s">
        <v>2489</v>
      </c>
      <c r="G1012" s="108" t="s">
        <v>270</v>
      </c>
      <c r="H1012" s="108" t="s">
        <v>290</v>
      </c>
      <c r="I1012" s="108" t="s">
        <v>291</v>
      </c>
      <c r="J1012" s="108" t="s">
        <v>500</v>
      </c>
      <c r="K1012" s="108" t="s">
        <v>501</v>
      </c>
      <c r="L1012" s="108" t="s">
        <v>2486</v>
      </c>
      <c r="N1012" s="108" t="s">
        <v>2490</v>
      </c>
      <c r="P1012" s="108">
        <v>0</v>
      </c>
      <c r="Q1012" s="108"/>
      <c r="R1012" s="114"/>
    </row>
    <row r="1013" spans="1:18" ht="13" x14ac:dyDescent="0.3">
      <c r="A1013" s="108" t="s">
        <v>2492</v>
      </c>
      <c r="B1013" s="108">
        <v>152419</v>
      </c>
      <c r="C1013" s="108" t="s">
        <v>269</v>
      </c>
      <c r="D1013" s="108" t="s">
        <v>2492</v>
      </c>
      <c r="E1013" s="108">
        <v>131160</v>
      </c>
      <c r="F1013" s="108" t="s">
        <v>2493</v>
      </c>
      <c r="G1013" s="108" t="s">
        <v>270</v>
      </c>
      <c r="H1013" s="108" t="s">
        <v>290</v>
      </c>
      <c r="I1013" s="108" t="s">
        <v>291</v>
      </c>
      <c r="J1013" s="108" t="s">
        <v>500</v>
      </c>
      <c r="K1013" s="108" t="s">
        <v>501</v>
      </c>
      <c r="L1013" s="108" t="s">
        <v>2486</v>
      </c>
      <c r="N1013" s="108" t="s">
        <v>2494</v>
      </c>
      <c r="P1013" s="108">
        <v>0</v>
      </c>
      <c r="Q1013" s="108"/>
      <c r="R1013" s="114"/>
    </row>
    <row r="1014" spans="1:18" ht="13" x14ac:dyDescent="0.3">
      <c r="A1014" s="108" t="s">
        <v>1939</v>
      </c>
      <c r="B1014" s="108">
        <v>140461</v>
      </c>
      <c r="C1014" s="108" t="s">
        <v>269</v>
      </c>
      <c r="D1014" s="108" t="s">
        <v>1939</v>
      </c>
      <c r="E1014" s="108">
        <v>140461</v>
      </c>
      <c r="F1014" s="108" t="s">
        <v>1939</v>
      </c>
      <c r="G1014" s="108" t="s">
        <v>270</v>
      </c>
      <c r="H1014" s="108" t="s">
        <v>280</v>
      </c>
      <c r="I1014" s="108" t="s">
        <v>281</v>
      </c>
      <c r="J1014" s="108" t="s">
        <v>973</v>
      </c>
      <c r="K1014" s="108" t="s">
        <v>974</v>
      </c>
      <c r="L1014" s="108" t="s">
        <v>1940</v>
      </c>
      <c r="N1014" s="108" t="s">
        <v>1941</v>
      </c>
      <c r="P1014" s="108">
        <v>0</v>
      </c>
      <c r="Q1014" s="108"/>
      <c r="R1014" s="114"/>
    </row>
    <row r="1015" spans="1:18" ht="13" x14ac:dyDescent="0.3">
      <c r="A1015" s="108" t="s">
        <v>1942</v>
      </c>
      <c r="B1015" s="108">
        <v>138223</v>
      </c>
      <c r="C1015" s="108" t="s">
        <v>269</v>
      </c>
      <c r="D1015" s="108" t="s">
        <v>1942</v>
      </c>
      <c r="E1015" s="108">
        <v>138223</v>
      </c>
      <c r="F1015" s="108" t="s">
        <v>1942</v>
      </c>
      <c r="G1015" s="108" t="s">
        <v>270</v>
      </c>
      <c r="H1015" s="108" t="s">
        <v>280</v>
      </c>
      <c r="I1015" s="108" t="s">
        <v>281</v>
      </c>
      <c r="J1015" s="108" t="s">
        <v>973</v>
      </c>
      <c r="K1015" s="108" t="s">
        <v>974</v>
      </c>
      <c r="L1015" s="108" t="s">
        <v>1942</v>
      </c>
      <c r="P1015" s="108">
        <v>0</v>
      </c>
      <c r="Q1015" s="108"/>
      <c r="R1015" s="114"/>
    </row>
    <row r="1016" spans="1:18" ht="13" x14ac:dyDescent="0.3">
      <c r="A1016" s="108" t="s">
        <v>231</v>
      </c>
      <c r="B1016" s="108">
        <v>140467</v>
      </c>
      <c r="C1016" s="108" t="s">
        <v>269</v>
      </c>
      <c r="D1016" s="108" t="s">
        <v>231</v>
      </c>
      <c r="E1016" s="108">
        <v>140467</v>
      </c>
      <c r="F1016" s="108" t="s">
        <v>231</v>
      </c>
      <c r="G1016" s="108" t="s">
        <v>270</v>
      </c>
      <c r="H1016" s="108" t="s">
        <v>280</v>
      </c>
      <c r="I1016" s="108" t="s">
        <v>281</v>
      </c>
      <c r="J1016" s="108" t="s">
        <v>973</v>
      </c>
      <c r="K1016" s="108" t="s">
        <v>974</v>
      </c>
      <c r="L1016" s="108" t="s">
        <v>1942</v>
      </c>
      <c r="N1016" s="108" t="s">
        <v>1943</v>
      </c>
      <c r="P1016" s="108">
        <v>1</v>
      </c>
      <c r="Q1016" s="108"/>
      <c r="R1016" s="114" t="s">
        <v>231</v>
      </c>
    </row>
    <row r="1017" spans="1:18" ht="13" x14ac:dyDescent="0.3">
      <c r="A1017" s="108" t="s">
        <v>1944</v>
      </c>
      <c r="B1017" s="108">
        <v>147021</v>
      </c>
      <c r="C1017" s="108" t="s">
        <v>269</v>
      </c>
      <c r="D1017" s="108" t="s">
        <v>1944</v>
      </c>
      <c r="E1017" s="108">
        <v>147021</v>
      </c>
      <c r="F1017" s="108" t="s">
        <v>1944</v>
      </c>
      <c r="G1017" s="108" t="s">
        <v>270</v>
      </c>
      <c r="H1017" s="108" t="s">
        <v>280</v>
      </c>
      <c r="I1017" s="108" t="s">
        <v>281</v>
      </c>
      <c r="J1017" s="108" t="s">
        <v>282</v>
      </c>
      <c r="K1017" s="108" t="s">
        <v>468</v>
      </c>
      <c r="L1017" s="108" t="s">
        <v>587</v>
      </c>
      <c r="N1017" s="108" t="s">
        <v>1945</v>
      </c>
      <c r="P1017" s="108">
        <v>0</v>
      </c>
      <c r="Q1017" s="108"/>
      <c r="R1017" s="114"/>
    </row>
    <row r="1018" spans="1:18" ht="13" x14ac:dyDescent="0.3">
      <c r="A1018" s="108" t="s">
        <v>586</v>
      </c>
      <c r="B1018" s="108">
        <v>147022</v>
      </c>
      <c r="C1018" s="108" t="s">
        <v>269</v>
      </c>
      <c r="D1018" s="108" t="s">
        <v>586</v>
      </c>
      <c r="E1018" s="108">
        <v>879714</v>
      </c>
      <c r="F1018" s="108" t="s">
        <v>584</v>
      </c>
      <c r="G1018" s="108" t="s">
        <v>270</v>
      </c>
      <c r="H1018" s="108" t="s">
        <v>280</v>
      </c>
      <c r="I1018" s="108" t="s">
        <v>281</v>
      </c>
      <c r="J1018" s="108" t="s">
        <v>282</v>
      </c>
      <c r="K1018" s="108" t="s">
        <v>468</v>
      </c>
      <c r="L1018" s="108" t="s">
        <v>587</v>
      </c>
      <c r="N1018" s="108" t="s">
        <v>588</v>
      </c>
      <c r="P1018" s="108">
        <v>0</v>
      </c>
      <c r="Q1018" s="108"/>
      <c r="R1018" s="114"/>
    </row>
    <row r="1019" spans="1:18" ht="13" x14ac:dyDescent="0.3">
      <c r="A1019" s="108" t="s">
        <v>1946</v>
      </c>
      <c r="B1019" s="108">
        <v>103509</v>
      </c>
      <c r="C1019" s="108" t="s">
        <v>269</v>
      </c>
      <c r="D1019" s="108" t="s">
        <v>1946</v>
      </c>
      <c r="E1019" s="108">
        <v>103509</v>
      </c>
      <c r="F1019" s="108" t="s">
        <v>1946</v>
      </c>
      <c r="G1019" s="108" t="s">
        <v>270</v>
      </c>
      <c r="H1019" s="108" t="s">
        <v>342</v>
      </c>
      <c r="I1019" s="108" t="s">
        <v>590</v>
      </c>
      <c r="J1019" s="108" t="s">
        <v>1012</v>
      </c>
      <c r="K1019" s="108" t="s">
        <v>1947</v>
      </c>
      <c r="L1019" s="108" t="s">
        <v>1946</v>
      </c>
      <c r="P1019" s="108">
        <v>0</v>
      </c>
      <c r="Q1019" s="108"/>
      <c r="R1019" s="114"/>
    </row>
    <row r="1020" spans="1:18" ht="13" x14ac:dyDescent="0.3">
      <c r="A1020" s="108" t="s">
        <v>1948</v>
      </c>
      <c r="B1020" s="108">
        <v>103791</v>
      </c>
      <c r="C1020" s="108" t="s">
        <v>269</v>
      </c>
      <c r="D1020" s="108" t="s">
        <v>1948</v>
      </c>
      <c r="E1020" s="108">
        <v>103791</v>
      </c>
      <c r="F1020" s="108" t="s">
        <v>1948</v>
      </c>
      <c r="G1020" s="108" t="s">
        <v>270</v>
      </c>
      <c r="H1020" s="108" t="s">
        <v>342</v>
      </c>
      <c r="I1020" s="108" t="s">
        <v>590</v>
      </c>
      <c r="J1020" s="108" t="s">
        <v>1012</v>
      </c>
      <c r="K1020" s="108" t="s">
        <v>1947</v>
      </c>
      <c r="L1020" s="108" t="s">
        <v>1946</v>
      </c>
      <c r="N1020" s="108" t="s">
        <v>1949</v>
      </c>
      <c r="P1020" s="108">
        <v>0</v>
      </c>
      <c r="Q1020" s="108"/>
      <c r="R1020" s="114"/>
    </row>
    <row r="1021" spans="1:18" ht="13" x14ac:dyDescent="0.3">
      <c r="A1021" s="108" t="s">
        <v>1950</v>
      </c>
      <c r="B1021" s="108">
        <v>103792</v>
      </c>
      <c r="C1021" s="108" t="s">
        <v>269</v>
      </c>
      <c r="D1021" s="108" t="s">
        <v>1950</v>
      </c>
      <c r="E1021" s="108">
        <v>103792</v>
      </c>
      <c r="F1021" s="108" t="s">
        <v>1950</v>
      </c>
      <c r="G1021" s="108" t="s">
        <v>270</v>
      </c>
      <c r="H1021" s="108" t="s">
        <v>342</v>
      </c>
      <c r="I1021" s="108" t="s">
        <v>590</v>
      </c>
      <c r="J1021" s="108" t="s">
        <v>1012</v>
      </c>
      <c r="K1021" s="108" t="s">
        <v>1947</v>
      </c>
      <c r="L1021" s="108" t="s">
        <v>1946</v>
      </c>
      <c r="N1021" s="108" t="s">
        <v>1332</v>
      </c>
      <c r="P1021" s="108">
        <v>0</v>
      </c>
      <c r="Q1021" s="108"/>
      <c r="R1021" s="114"/>
    </row>
    <row r="1022" spans="1:18" ht="13" x14ac:dyDescent="0.3">
      <c r="A1022" s="108" t="s">
        <v>1947</v>
      </c>
      <c r="B1022" s="108">
        <v>103448</v>
      </c>
      <c r="C1022" s="108" t="s">
        <v>269</v>
      </c>
      <c r="D1022" s="108" t="s">
        <v>1947</v>
      </c>
      <c r="E1022" s="108">
        <v>103448</v>
      </c>
      <c r="F1022" s="108" t="s">
        <v>1947</v>
      </c>
      <c r="G1022" s="108" t="s">
        <v>270</v>
      </c>
      <c r="H1022" s="108" t="s">
        <v>342</v>
      </c>
      <c r="I1022" s="108" t="s">
        <v>590</v>
      </c>
      <c r="J1022" s="108" t="s">
        <v>1012</v>
      </c>
      <c r="K1022" s="108" t="s">
        <v>1947</v>
      </c>
      <c r="P1022" s="108">
        <v>0</v>
      </c>
      <c r="Q1022" s="108"/>
      <c r="R1022" s="114"/>
    </row>
    <row r="1023" spans="1:18" ht="13" x14ac:dyDescent="0.3">
      <c r="A1023" s="108" t="s">
        <v>280</v>
      </c>
      <c r="B1023" s="108">
        <v>51</v>
      </c>
      <c r="C1023" s="108" t="s">
        <v>269</v>
      </c>
      <c r="D1023" s="108" t="s">
        <v>280</v>
      </c>
      <c r="E1023" s="108">
        <v>51</v>
      </c>
      <c r="F1023" s="108" t="s">
        <v>280</v>
      </c>
      <c r="G1023" s="108" t="s">
        <v>270</v>
      </c>
      <c r="H1023" s="108" t="s">
        <v>280</v>
      </c>
      <c r="P1023" s="108">
        <v>0</v>
      </c>
      <c r="Q1023" s="108"/>
      <c r="R1023" s="114"/>
    </row>
    <row r="1024" spans="1:18" ht="13" x14ac:dyDescent="0.3">
      <c r="A1024" s="108" t="s">
        <v>2420</v>
      </c>
      <c r="B1024" s="108">
        <v>153027</v>
      </c>
      <c r="C1024" s="108" t="s">
        <v>269</v>
      </c>
      <c r="D1024" s="108" t="s">
        <v>2420</v>
      </c>
      <c r="E1024" s="108">
        <v>138751</v>
      </c>
      <c r="F1024" s="108" t="s">
        <v>2421</v>
      </c>
      <c r="G1024" s="108" t="s">
        <v>270</v>
      </c>
      <c r="H1024" s="108" t="s">
        <v>280</v>
      </c>
      <c r="I1024" s="108" t="s">
        <v>281</v>
      </c>
      <c r="J1024" s="108" t="s">
        <v>346</v>
      </c>
      <c r="K1024" s="108" t="s">
        <v>474</v>
      </c>
      <c r="L1024" s="108" t="s">
        <v>2422</v>
      </c>
      <c r="N1024" s="108" t="s">
        <v>2423</v>
      </c>
      <c r="P1024" s="108">
        <v>0</v>
      </c>
      <c r="Q1024" s="108"/>
      <c r="R1024" s="114"/>
    </row>
    <row r="1025" spans="1:18" ht="13" x14ac:dyDescent="0.3">
      <c r="A1025" s="108" t="s">
        <v>1951</v>
      </c>
      <c r="B1025" s="108">
        <v>225814</v>
      </c>
      <c r="C1025" s="108" t="s">
        <v>269</v>
      </c>
      <c r="D1025" s="108" t="s">
        <v>1951</v>
      </c>
      <c r="E1025" s="108">
        <v>225814</v>
      </c>
      <c r="F1025" s="108" t="s">
        <v>1951</v>
      </c>
      <c r="G1025" s="108" t="s">
        <v>270</v>
      </c>
      <c r="H1025" s="108" t="s">
        <v>271</v>
      </c>
      <c r="I1025" s="108" t="s">
        <v>272</v>
      </c>
      <c r="J1025" s="108" t="s">
        <v>273</v>
      </c>
      <c r="K1025" s="108" t="s">
        <v>946</v>
      </c>
      <c r="L1025" s="108" t="s">
        <v>1952</v>
      </c>
      <c r="N1025" s="108" t="s">
        <v>1953</v>
      </c>
      <c r="P1025" s="108">
        <v>0</v>
      </c>
      <c r="Q1025" s="108"/>
      <c r="R1025" s="114"/>
    </row>
    <row r="1026" spans="1:18" ht="13" x14ac:dyDescent="0.3">
      <c r="A1026" s="108" t="s">
        <v>1955</v>
      </c>
      <c r="B1026" s="108">
        <v>148592</v>
      </c>
      <c r="C1026" s="108" t="s">
        <v>269</v>
      </c>
      <c r="D1026" s="108" t="s">
        <v>1955</v>
      </c>
      <c r="E1026" s="108">
        <v>148592</v>
      </c>
      <c r="F1026" s="108" t="s">
        <v>1955</v>
      </c>
      <c r="G1026" s="108" t="s">
        <v>270</v>
      </c>
      <c r="H1026" s="108" t="s">
        <v>271</v>
      </c>
      <c r="I1026" s="108" t="s">
        <v>272</v>
      </c>
      <c r="J1026" s="108" t="s">
        <v>273</v>
      </c>
      <c r="K1026" s="108" t="s">
        <v>946</v>
      </c>
      <c r="L1026" s="108" t="s">
        <v>1952</v>
      </c>
      <c r="N1026" s="108" t="s">
        <v>1956</v>
      </c>
      <c r="P1026" s="108">
        <v>0</v>
      </c>
      <c r="Q1026" s="108"/>
      <c r="R1026" s="114"/>
    </row>
    <row r="1027" spans="1:18" ht="13" x14ac:dyDescent="0.3">
      <c r="A1027" s="108" t="s">
        <v>1957</v>
      </c>
      <c r="B1027" s="108">
        <v>148603</v>
      </c>
      <c r="C1027" s="108" t="s">
        <v>269</v>
      </c>
      <c r="D1027" s="108" t="s">
        <v>1957</v>
      </c>
      <c r="E1027" s="108">
        <v>148603</v>
      </c>
      <c r="F1027" s="108" t="s">
        <v>1957</v>
      </c>
      <c r="G1027" s="108" t="s">
        <v>270</v>
      </c>
      <c r="H1027" s="108" t="s">
        <v>271</v>
      </c>
      <c r="I1027" s="108" t="s">
        <v>272</v>
      </c>
      <c r="J1027" s="108" t="s">
        <v>273</v>
      </c>
      <c r="K1027" s="108" t="s">
        <v>946</v>
      </c>
      <c r="L1027" s="108" t="s">
        <v>1952</v>
      </c>
      <c r="N1027" s="108" t="s">
        <v>1958</v>
      </c>
      <c r="P1027" s="108">
        <v>0</v>
      </c>
      <c r="Q1027" s="108"/>
      <c r="R1027" s="114"/>
    </row>
    <row r="1028" spans="1:18" ht="13" x14ac:dyDescent="0.3">
      <c r="A1028" s="108" t="s">
        <v>1633</v>
      </c>
      <c r="B1028" s="108">
        <v>101694</v>
      </c>
      <c r="C1028" s="108" t="s">
        <v>269</v>
      </c>
      <c r="D1028" s="108" t="s">
        <v>1633</v>
      </c>
      <c r="E1028" s="108">
        <v>101694</v>
      </c>
      <c r="F1028" s="108" t="s">
        <v>1633</v>
      </c>
      <c r="G1028" s="108" t="s">
        <v>270</v>
      </c>
      <c r="H1028" s="108" t="s">
        <v>271</v>
      </c>
      <c r="I1028" s="108" t="s">
        <v>272</v>
      </c>
      <c r="J1028" s="108" t="s">
        <v>273</v>
      </c>
      <c r="K1028" s="108" t="s">
        <v>1008</v>
      </c>
      <c r="L1028" s="108" t="s">
        <v>1633</v>
      </c>
      <c r="P1028" s="108">
        <v>0</v>
      </c>
      <c r="Q1028" s="108"/>
      <c r="R1028" s="114"/>
    </row>
    <row r="1029" spans="1:18" ht="13" x14ac:dyDescent="0.3">
      <c r="A1029" s="108" t="s">
        <v>2617</v>
      </c>
      <c r="B1029" s="108">
        <v>102881</v>
      </c>
      <c r="C1029" s="108" t="s">
        <v>269</v>
      </c>
      <c r="D1029" s="108" t="s">
        <v>2617</v>
      </c>
      <c r="E1029" s="108">
        <v>423725</v>
      </c>
      <c r="F1029" s="108" t="s">
        <v>2618</v>
      </c>
      <c r="G1029" s="108" t="s">
        <v>270</v>
      </c>
      <c r="H1029" s="108" t="s">
        <v>271</v>
      </c>
      <c r="I1029" s="108" t="s">
        <v>272</v>
      </c>
      <c r="J1029" s="108" t="s">
        <v>273</v>
      </c>
      <c r="K1029" s="108" t="s">
        <v>1008</v>
      </c>
      <c r="L1029" s="108" t="s">
        <v>1633</v>
      </c>
      <c r="N1029" s="108" t="s">
        <v>1769</v>
      </c>
      <c r="P1029" s="108">
        <v>0</v>
      </c>
      <c r="Q1029" s="108"/>
      <c r="R1029" s="114"/>
    </row>
    <row r="1030" spans="1:18" ht="13" x14ac:dyDescent="0.3">
      <c r="A1030" s="108" t="s">
        <v>1631</v>
      </c>
      <c r="B1030" s="108">
        <v>102882</v>
      </c>
      <c r="C1030" s="108" t="s">
        <v>269</v>
      </c>
      <c r="D1030" s="108" t="s">
        <v>1631</v>
      </c>
      <c r="E1030" s="108">
        <v>547074</v>
      </c>
      <c r="F1030" s="108" t="s">
        <v>1632</v>
      </c>
      <c r="G1030" s="108" t="s">
        <v>270</v>
      </c>
      <c r="H1030" s="108" t="s">
        <v>271</v>
      </c>
      <c r="I1030" s="108" t="s">
        <v>272</v>
      </c>
      <c r="J1030" s="108" t="s">
        <v>273</v>
      </c>
      <c r="K1030" s="108" t="s">
        <v>1008</v>
      </c>
      <c r="L1030" s="108" t="s">
        <v>1633</v>
      </c>
      <c r="N1030" s="108" t="s">
        <v>1634</v>
      </c>
      <c r="P1030" s="108">
        <v>0</v>
      </c>
      <c r="Q1030" s="108"/>
      <c r="R1030" s="114"/>
    </row>
    <row r="1031" spans="1:18" ht="13" x14ac:dyDescent="0.3">
      <c r="A1031" s="108" t="s">
        <v>1959</v>
      </c>
      <c r="B1031" s="108">
        <v>241154</v>
      </c>
      <c r="C1031" s="108" t="s">
        <v>269</v>
      </c>
      <c r="D1031" s="108" t="s">
        <v>1959</v>
      </c>
      <c r="E1031" s="108">
        <v>241154</v>
      </c>
      <c r="F1031" s="108" t="s">
        <v>1959</v>
      </c>
      <c r="G1031" s="108" t="s">
        <v>270</v>
      </c>
      <c r="H1031" s="108" t="s">
        <v>271</v>
      </c>
      <c r="I1031" s="108" t="s">
        <v>272</v>
      </c>
      <c r="J1031" s="108" t="s">
        <v>463</v>
      </c>
      <c r="K1031" s="108" t="s">
        <v>1960</v>
      </c>
      <c r="L1031" s="108" t="s">
        <v>1961</v>
      </c>
      <c r="N1031" s="108" t="s">
        <v>1962</v>
      </c>
      <c r="P1031" s="108">
        <v>0</v>
      </c>
      <c r="Q1031" s="108"/>
      <c r="R1031" s="114"/>
    </row>
    <row r="1032" spans="1:18" ht="13" x14ac:dyDescent="0.3">
      <c r="A1032" s="108" t="s">
        <v>1963</v>
      </c>
      <c r="B1032" s="108">
        <v>422916</v>
      </c>
      <c r="C1032" s="108" t="s">
        <v>269</v>
      </c>
      <c r="D1032" s="108" t="s">
        <v>1963</v>
      </c>
      <c r="E1032" s="108">
        <v>422916</v>
      </c>
      <c r="F1032" s="108" t="s">
        <v>1963</v>
      </c>
      <c r="G1032" s="108" t="s">
        <v>270</v>
      </c>
      <c r="H1032" s="108" t="s">
        <v>271</v>
      </c>
      <c r="I1032" s="108" t="s">
        <v>272</v>
      </c>
      <c r="J1032" s="108" t="s">
        <v>705</v>
      </c>
      <c r="K1032" s="108" t="s">
        <v>1964</v>
      </c>
      <c r="L1032" s="108" t="s">
        <v>1965</v>
      </c>
      <c r="N1032" s="108" t="s">
        <v>1966</v>
      </c>
      <c r="P1032" s="108">
        <v>0</v>
      </c>
      <c r="Q1032" s="108"/>
      <c r="R1032" s="114"/>
    </row>
    <row r="1033" spans="1:18" ht="13" x14ac:dyDescent="0.3">
      <c r="A1033" s="108" t="s">
        <v>2844</v>
      </c>
      <c r="B1033" s="108">
        <v>140371</v>
      </c>
      <c r="C1033" s="108" t="s">
        <v>269</v>
      </c>
      <c r="D1033" s="108" t="s">
        <v>2844</v>
      </c>
      <c r="E1033" s="108">
        <v>146952</v>
      </c>
      <c r="F1033" s="108" t="s">
        <v>2845</v>
      </c>
      <c r="G1033" s="108" t="s">
        <v>270</v>
      </c>
      <c r="H1033" s="108" t="s">
        <v>280</v>
      </c>
      <c r="I1033" s="108" t="s">
        <v>281</v>
      </c>
      <c r="J1033" s="108" t="s">
        <v>374</v>
      </c>
      <c r="K1033" s="108" t="s">
        <v>375</v>
      </c>
      <c r="L1033" s="108" t="s">
        <v>1968</v>
      </c>
      <c r="N1033" s="108" t="s">
        <v>2846</v>
      </c>
      <c r="P1033" s="108">
        <v>0</v>
      </c>
      <c r="Q1033" s="108"/>
      <c r="R1033" s="114"/>
    </row>
    <row r="1034" spans="1:18" ht="13" x14ac:dyDescent="0.3">
      <c r="A1034" s="108" t="s">
        <v>1967</v>
      </c>
      <c r="B1034" s="108">
        <v>140377</v>
      </c>
      <c r="C1034" s="108" t="s">
        <v>269</v>
      </c>
      <c r="D1034" s="108" t="s">
        <v>1967</v>
      </c>
      <c r="E1034" s="108">
        <v>140377</v>
      </c>
      <c r="F1034" s="108" t="s">
        <v>1967</v>
      </c>
      <c r="G1034" s="108" t="s">
        <v>270</v>
      </c>
      <c r="H1034" s="108" t="s">
        <v>280</v>
      </c>
      <c r="I1034" s="108" t="s">
        <v>281</v>
      </c>
      <c r="J1034" s="108" t="s">
        <v>374</v>
      </c>
      <c r="K1034" s="108" t="s">
        <v>375</v>
      </c>
      <c r="L1034" s="108" t="s">
        <v>1968</v>
      </c>
      <c r="N1034" s="108" t="s">
        <v>1969</v>
      </c>
      <c r="P1034" s="108">
        <v>0</v>
      </c>
      <c r="Q1034" s="108"/>
      <c r="R1034" s="114"/>
    </row>
    <row r="1035" spans="1:18" ht="13" x14ac:dyDescent="0.3">
      <c r="A1035" s="108" t="s">
        <v>1970</v>
      </c>
      <c r="B1035" s="108">
        <v>1061500</v>
      </c>
      <c r="C1035" s="108" t="s">
        <v>269</v>
      </c>
      <c r="D1035" s="108" t="s">
        <v>1970</v>
      </c>
      <c r="E1035" s="108">
        <v>225</v>
      </c>
      <c r="F1035" s="108" t="s">
        <v>1971</v>
      </c>
      <c r="G1035" s="108" t="s">
        <v>270</v>
      </c>
      <c r="H1035" s="108" t="s">
        <v>280</v>
      </c>
      <c r="I1035" s="108" t="s">
        <v>281</v>
      </c>
      <c r="J1035" s="108" t="s">
        <v>374</v>
      </c>
      <c r="K1035" s="108" t="s">
        <v>1970</v>
      </c>
      <c r="P1035" s="108">
        <v>0</v>
      </c>
      <c r="Q1035" s="108"/>
      <c r="R1035" s="114"/>
    </row>
    <row r="1036" spans="1:18" s="110" customFormat="1" ht="13" x14ac:dyDescent="0.3">
      <c r="A1036" s="106" t="s">
        <v>3588</v>
      </c>
      <c r="B1036" s="106">
        <v>156870</v>
      </c>
      <c r="C1036" s="106" t="s">
        <v>269</v>
      </c>
      <c r="D1036" s="106" t="s">
        <v>3588</v>
      </c>
      <c r="E1036" s="106">
        <v>156870</v>
      </c>
      <c r="F1036" s="106" t="s">
        <v>3588</v>
      </c>
      <c r="G1036" s="106" t="s">
        <v>270</v>
      </c>
      <c r="H1036" s="106" t="s">
        <v>280</v>
      </c>
      <c r="I1036" s="106" t="s">
        <v>281</v>
      </c>
      <c r="J1036" s="106" t="s">
        <v>546</v>
      </c>
      <c r="K1036" s="106" t="s">
        <v>1788</v>
      </c>
      <c r="L1036" s="110" t="s">
        <v>3589</v>
      </c>
      <c r="N1036" s="110" t="s">
        <v>3590</v>
      </c>
      <c r="P1036" s="106">
        <v>0</v>
      </c>
      <c r="Q1036" s="106"/>
      <c r="R1036" s="111"/>
    </row>
    <row r="1037" spans="1:18" ht="13" x14ac:dyDescent="0.3">
      <c r="A1037" s="108" t="s">
        <v>1972</v>
      </c>
      <c r="B1037" s="108">
        <v>107160</v>
      </c>
      <c r="C1037" s="108" t="s">
        <v>269</v>
      </c>
      <c r="D1037" s="108" t="s">
        <v>1972</v>
      </c>
      <c r="E1037" s="108">
        <v>107160</v>
      </c>
      <c r="F1037" s="108" t="s">
        <v>1972</v>
      </c>
      <c r="G1037" s="108" t="s">
        <v>270</v>
      </c>
      <c r="H1037" s="108" t="s">
        <v>271</v>
      </c>
      <c r="I1037" s="108" t="s">
        <v>272</v>
      </c>
      <c r="J1037" s="108" t="s">
        <v>463</v>
      </c>
      <c r="K1037" s="108" t="s">
        <v>1973</v>
      </c>
      <c r="L1037" s="108" t="s">
        <v>1974</v>
      </c>
      <c r="N1037" s="108" t="s">
        <v>1034</v>
      </c>
      <c r="P1037" s="108">
        <v>0</v>
      </c>
      <c r="Q1037" s="108"/>
      <c r="R1037" s="114"/>
    </row>
    <row r="1038" spans="1:18" x14ac:dyDescent="0.25">
      <c r="A1038" s="108" t="s">
        <v>1976</v>
      </c>
      <c r="B1038" s="112">
        <v>138225</v>
      </c>
      <c r="C1038" s="108" t="s">
        <v>269</v>
      </c>
      <c r="D1038" s="108" t="s">
        <v>1976</v>
      </c>
      <c r="E1038" s="112">
        <v>138225</v>
      </c>
      <c r="F1038" s="108" t="s">
        <v>1976</v>
      </c>
      <c r="G1038" s="108" t="s">
        <v>270</v>
      </c>
      <c r="H1038" s="108" t="s">
        <v>280</v>
      </c>
      <c r="I1038" s="108" t="s">
        <v>281</v>
      </c>
      <c r="J1038" s="108" t="s">
        <v>973</v>
      </c>
      <c r="K1038" s="108" t="s">
        <v>974</v>
      </c>
      <c r="L1038" s="108" t="s">
        <v>1976</v>
      </c>
      <c r="P1038" s="108">
        <v>0</v>
      </c>
    </row>
    <row r="1039" spans="1:18" ht="13" x14ac:dyDescent="0.3">
      <c r="A1039" s="108" t="s">
        <v>1975</v>
      </c>
      <c r="B1039" s="108">
        <v>140472</v>
      </c>
      <c r="C1039" s="108" t="s">
        <v>269</v>
      </c>
      <c r="D1039" s="108" t="s">
        <v>1975</v>
      </c>
      <c r="E1039" s="108">
        <v>140472</v>
      </c>
      <c r="F1039" s="108" t="s">
        <v>1975</v>
      </c>
      <c r="G1039" s="108" t="s">
        <v>270</v>
      </c>
      <c r="H1039" s="108" t="s">
        <v>280</v>
      </c>
      <c r="I1039" s="108" t="s">
        <v>281</v>
      </c>
      <c r="J1039" s="108" t="s">
        <v>973</v>
      </c>
      <c r="K1039" s="108" t="s">
        <v>974</v>
      </c>
      <c r="L1039" s="108" t="s">
        <v>1976</v>
      </c>
      <c r="N1039" s="108" t="s">
        <v>1977</v>
      </c>
      <c r="P1039" s="108">
        <v>0</v>
      </c>
      <c r="Q1039" s="108"/>
      <c r="R1039" s="114"/>
    </row>
    <row r="1040" spans="1:18" s="110" customFormat="1" ht="13" x14ac:dyDescent="0.3">
      <c r="A1040" s="106" t="s">
        <v>3591</v>
      </c>
      <c r="B1040" s="106">
        <v>140474</v>
      </c>
      <c r="C1040" s="106" t="s">
        <v>269</v>
      </c>
      <c r="D1040" s="106" t="s">
        <v>3591</v>
      </c>
      <c r="E1040" s="106">
        <v>140474</v>
      </c>
      <c r="F1040" s="106" t="s">
        <v>3591</v>
      </c>
      <c r="G1040" s="106" t="s">
        <v>270</v>
      </c>
      <c r="H1040" s="106" t="s">
        <v>280</v>
      </c>
      <c r="I1040" s="106" t="s">
        <v>281</v>
      </c>
      <c r="J1040" s="106" t="s">
        <v>973</v>
      </c>
      <c r="K1040" s="106" t="s">
        <v>974</v>
      </c>
      <c r="L1040" s="106" t="s">
        <v>1976</v>
      </c>
      <c r="N1040" s="106" t="s">
        <v>3592</v>
      </c>
      <c r="P1040" s="106">
        <v>0</v>
      </c>
      <c r="Q1040" s="106"/>
      <c r="R1040" s="111"/>
    </row>
    <row r="1041" spans="1:18" ht="13" x14ac:dyDescent="0.3">
      <c r="A1041" s="108" t="s">
        <v>1978</v>
      </c>
      <c r="B1041" s="108">
        <v>506128</v>
      </c>
      <c r="C1041" s="108" t="s">
        <v>269</v>
      </c>
      <c r="D1041" s="108" t="s">
        <v>1978</v>
      </c>
      <c r="E1041" s="108">
        <v>506128</v>
      </c>
      <c r="F1041" s="108" t="s">
        <v>1978</v>
      </c>
      <c r="G1041" s="108" t="s">
        <v>270</v>
      </c>
      <c r="H1041" s="108" t="s">
        <v>280</v>
      </c>
      <c r="I1041" s="108" t="s">
        <v>281</v>
      </c>
      <c r="J1041" s="108" t="s">
        <v>973</v>
      </c>
      <c r="K1041" s="108" t="s">
        <v>974</v>
      </c>
      <c r="L1041" s="108" t="s">
        <v>1976</v>
      </c>
      <c r="N1041" s="108" t="s">
        <v>1979</v>
      </c>
      <c r="P1041" s="108">
        <v>0</v>
      </c>
      <c r="Q1041" s="108"/>
      <c r="R1041" s="114"/>
    </row>
    <row r="1042" spans="1:18" ht="13" x14ac:dyDescent="0.3">
      <c r="A1042" s="108" t="s">
        <v>1980</v>
      </c>
      <c r="B1042" s="108">
        <v>138211</v>
      </c>
      <c r="C1042" s="108" t="s">
        <v>269</v>
      </c>
      <c r="D1042" s="108" t="s">
        <v>1980</v>
      </c>
      <c r="E1042" s="108">
        <v>138211</v>
      </c>
      <c r="F1042" s="108" t="s">
        <v>1980</v>
      </c>
      <c r="G1042" s="108" t="s">
        <v>270</v>
      </c>
      <c r="H1042" s="108" t="s">
        <v>280</v>
      </c>
      <c r="I1042" s="108" t="s">
        <v>281</v>
      </c>
      <c r="J1042" s="108" t="s">
        <v>939</v>
      </c>
      <c r="K1042" s="108" t="s">
        <v>1981</v>
      </c>
      <c r="L1042" s="108" t="s">
        <v>1980</v>
      </c>
      <c r="P1042" s="108">
        <v>0</v>
      </c>
      <c r="Q1042" s="108"/>
      <c r="R1042" s="114"/>
    </row>
    <row r="1043" spans="1:18" ht="13" x14ac:dyDescent="0.3">
      <c r="A1043" s="108" t="s">
        <v>1982</v>
      </c>
      <c r="B1043" s="108">
        <v>140430</v>
      </c>
      <c r="C1043" s="108" t="s">
        <v>269</v>
      </c>
      <c r="D1043" s="108" t="s">
        <v>1982</v>
      </c>
      <c r="E1043" s="108">
        <v>140430</v>
      </c>
      <c r="F1043" s="108" t="s">
        <v>1982</v>
      </c>
      <c r="G1043" s="108" t="s">
        <v>270</v>
      </c>
      <c r="H1043" s="108" t="s">
        <v>280</v>
      </c>
      <c r="I1043" s="108" t="s">
        <v>281</v>
      </c>
      <c r="J1043" s="108" t="s">
        <v>939</v>
      </c>
      <c r="K1043" s="108" t="s">
        <v>1981</v>
      </c>
      <c r="L1043" s="108" t="s">
        <v>1980</v>
      </c>
      <c r="N1043" s="108" t="s">
        <v>1983</v>
      </c>
      <c r="P1043" s="108">
        <v>0</v>
      </c>
      <c r="Q1043" s="108"/>
      <c r="R1043" s="114"/>
    </row>
    <row r="1044" spans="1:18" ht="13" x14ac:dyDescent="0.3">
      <c r="A1044" s="108" t="s">
        <v>1984</v>
      </c>
      <c r="B1044" s="108">
        <v>140431</v>
      </c>
      <c r="C1044" s="108" t="s">
        <v>269</v>
      </c>
      <c r="D1044" s="108" t="s">
        <v>1984</v>
      </c>
      <c r="E1044" s="108">
        <v>140431</v>
      </c>
      <c r="F1044" s="108" t="s">
        <v>1984</v>
      </c>
      <c r="G1044" s="108" t="s">
        <v>270</v>
      </c>
      <c r="H1044" s="108" t="s">
        <v>280</v>
      </c>
      <c r="I1044" s="108" t="s">
        <v>281</v>
      </c>
      <c r="J1044" s="108" t="s">
        <v>939</v>
      </c>
      <c r="K1044" s="108" t="s">
        <v>1981</v>
      </c>
      <c r="L1044" s="108" t="s">
        <v>1980</v>
      </c>
      <c r="N1044" s="108" t="s">
        <v>1985</v>
      </c>
      <c r="P1044" s="108">
        <v>0</v>
      </c>
      <c r="Q1044" s="108"/>
      <c r="R1044" s="114"/>
    </row>
    <row r="1045" spans="1:18" ht="13" x14ac:dyDescent="0.3">
      <c r="A1045" s="108" t="s">
        <v>1986</v>
      </c>
      <c r="B1045" s="108">
        <v>2104</v>
      </c>
      <c r="C1045" s="108" t="s">
        <v>269</v>
      </c>
      <c r="D1045" s="108" t="s">
        <v>1986</v>
      </c>
      <c r="E1045" s="108">
        <v>2104</v>
      </c>
      <c r="F1045" s="108" t="s">
        <v>1986</v>
      </c>
      <c r="G1045" s="108" t="s">
        <v>270</v>
      </c>
      <c r="H1045" s="108" t="s">
        <v>271</v>
      </c>
      <c r="I1045" s="108" t="s">
        <v>1987</v>
      </c>
      <c r="J1045" s="108" t="s">
        <v>1986</v>
      </c>
      <c r="P1045" s="108">
        <v>0</v>
      </c>
      <c r="Q1045" s="108"/>
      <c r="R1045" s="114"/>
    </row>
    <row r="1046" spans="1:18" ht="13" x14ac:dyDescent="0.3">
      <c r="A1046" s="108" t="s">
        <v>1989</v>
      </c>
      <c r="B1046" s="108">
        <v>129659</v>
      </c>
      <c r="C1046" s="108" t="s">
        <v>269</v>
      </c>
      <c r="D1046" s="108" t="s">
        <v>1989</v>
      </c>
      <c r="E1046" s="108">
        <v>129659</v>
      </c>
      <c r="F1046" s="108" t="s">
        <v>1989</v>
      </c>
      <c r="G1046" s="108" t="s">
        <v>270</v>
      </c>
      <c r="H1046" s="108" t="s">
        <v>290</v>
      </c>
      <c r="I1046" s="108" t="s">
        <v>291</v>
      </c>
      <c r="J1046" s="108" t="s">
        <v>351</v>
      </c>
      <c r="K1046" s="108" t="s">
        <v>652</v>
      </c>
      <c r="L1046" s="108" t="s">
        <v>1989</v>
      </c>
      <c r="P1046" s="108">
        <v>0</v>
      </c>
      <c r="Q1046" s="108"/>
      <c r="R1046" s="114"/>
    </row>
    <row r="1047" spans="1:18" ht="13" x14ac:dyDescent="0.3">
      <c r="A1047" s="108" t="s">
        <v>1990</v>
      </c>
      <c r="B1047" s="108">
        <v>238192</v>
      </c>
      <c r="C1047" s="108" t="s">
        <v>269</v>
      </c>
      <c r="D1047" s="108" t="s">
        <v>1990</v>
      </c>
      <c r="E1047" s="108">
        <v>238192</v>
      </c>
      <c r="F1047" s="108" t="s">
        <v>1990</v>
      </c>
      <c r="G1047" s="108" t="s">
        <v>270</v>
      </c>
      <c r="H1047" s="108" t="s">
        <v>290</v>
      </c>
      <c r="I1047" s="108" t="s">
        <v>291</v>
      </c>
      <c r="J1047" s="108" t="s">
        <v>351</v>
      </c>
      <c r="K1047" s="108" t="s">
        <v>652</v>
      </c>
      <c r="L1047" s="108" t="s">
        <v>1989</v>
      </c>
      <c r="N1047" s="108" t="s">
        <v>1991</v>
      </c>
      <c r="P1047" s="108">
        <v>0</v>
      </c>
      <c r="Q1047" s="108"/>
      <c r="R1047" s="114"/>
    </row>
    <row r="1048" spans="1:18" ht="13" x14ac:dyDescent="0.3">
      <c r="A1048" s="108" t="s">
        <v>1992</v>
      </c>
      <c r="B1048" s="108">
        <v>238194</v>
      </c>
      <c r="C1048" s="108" t="s">
        <v>269</v>
      </c>
      <c r="D1048" s="108" t="s">
        <v>1992</v>
      </c>
      <c r="E1048" s="108">
        <v>238194</v>
      </c>
      <c r="F1048" s="108" t="s">
        <v>1992</v>
      </c>
      <c r="G1048" s="108" t="s">
        <v>270</v>
      </c>
      <c r="H1048" s="108" t="s">
        <v>290</v>
      </c>
      <c r="I1048" s="108" t="s">
        <v>291</v>
      </c>
      <c r="J1048" s="108" t="s">
        <v>351</v>
      </c>
      <c r="K1048" s="108" t="s">
        <v>652</v>
      </c>
      <c r="L1048" s="108" t="s">
        <v>1989</v>
      </c>
      <c r="N1048" s="108" t="s">
        <v>1993</v>
      </c>
      <c r="P1048" s="108">
        <v>0</v>
      </c>
      <c r="Q1048" s="108"/>
      <c r="R1048" s="114"/>
    </row>
    <row r="1049" spans="1:18" ht="13" x14ac:dyDescent="0.3">
      <c r="A1049" s="108" t="s">
        <v>1994</v>
      </c>
      <c r="B1049" s="108">
        <v>238200</v>
      </c>
      <c r="C1049" s="108" t="s">
        <v>269</v>
      </c>
      <c r="D1049" s="108" t="s">
        <v>1994</v>
      </c>
      <c r="E1049" s="108">
        <v>238200</v>
      </c>
      <c r="F1049" s="108" t="s">
        <v>1994</v>
      </c>
      <c r="G1049" s="108" t="s">
        <v>270</v>
      </c>
      <c r="H1049" s="108" t="s">
        <v>290</v>
      </c>
      <c r="I1049" s="108" t="s">
        <v>291</v>
      </c>
      <c r="J1049" s="108" t="s">
        <v>351</v>
      </c>
      <c r="K1049" s="108" t="s">
        <v>652</v>
      </c>
      <c r="L1049" s="108" t="s">
        <v>1989</v>
      </c>
      <c r="N1049" s="108" t="s">
        <v>1995</v>
      </c>
      <c r="P1049" s="108">
        <v>0</v>
      </c>
      <c r="Q1049" s="108"/>
      <c r="R1049" s="114"/>
    </row>
    <row r="1050" spans="1:18" ht="13" x14ac:dyDescent="0.3">
      <c r="A1050" s="108" t="s">
        <v>1334</v>
      </c>
      <c r="B1050" s="108">
        <v>129426</v>
      </c>
      <c r="C1050" s="108" t="s">
        <v>269</v>
      </c>
      <c r="D1050" s="108" t="s">
        <v>1334</v>
      </c>
      <c r="E1050" s="108">
        <v>129426</v>
      </c>
      <c r="F1050" s="108" t="s">
        <v>1334</v>
      </c>
      <c r="G1050" s="108" t="s">
        <v>270</v>
      </c>
      <c r="H1050" s="108" t="s">
        <v>290</v>
      </c>
      <c r="I1050" s="108" t="s">
        <v>291</v>
      </c>
      <c r="J1050" s="108" t="s">
        <v>880</v>
      </c>
      <c r="K1050" s="108" t="s">
        <v>1330</v>
      </c>
      <c r="L1050" s="108" t="s">
        <v>1334</v>
      </c>
      <c r="P1050" s="108">
        <v>0</v>
      </c>
      <c r="Q1050" s="108"/>
      <c r="R1050" s="114"/>
    </row>
    <row r="1051" spans="1:18" ht="13" x14ac:dyDescent="0.3">
      <c r="A1051" s="108" t="s">
        <v>1996</v>
      </c>
      <c r="B1051" s="108">
        <v>130540</v>
      </c>
      <c r="C1051" s="108" t="s">
        <v>269</v>
      </c>
      <c r="D1051" s="108" t="s">
        <v>1996</v>
      </c>
      <c r="E1051" s="108">
        <v>130540</v>
      </c>
      <c r="F1051" s="108" t="s">
        <v>1996</v>
      </c>
      <c r="G1051" s="108" t="s">
        <v>270</v>
      </c>
      <c r="H1051" s="108" t="s">
        <v>290</v>
      </c>
      <c r="I1051" s="108" t="s">
        <v>291</v>
      </c>
      <c r="J1051" s="108" t="s">
        <v>880</v>
      </c>
      <c r="K1051" s="108" t="s">
        <v>1330</v>
      </c>
      <c r="L1051" s="108" t="s">
        <v>1334</v>
      </c>
      <c r="N1051" s="108" t="s">
        <v>1997</v>
      </c>
      <c r="P1051" s="108">
        <v>0</v>
      </c>
      <c r="Q1051" s="108"/>
      <c r="R1051" s="114"/>
    </row>
    <row r="1052" spans="1:18" ht="13" x14ac:dyDescent="0.3">
      <c r="A1052" s="108" t="s">
        <v>1998</v>
      </c>
      <c r="B1052" s="108">
        <v>130542</v>
      </c>
      <c r="C1052" s="108" t="s">
        <v>269</v>
      </c>
      <c r="D1052" s="108" t="s">
        <v>1998</v>
      </c>
      <c r="E1052" s="108">
        <v>130542</v>
      </c>
      <c r="F1052" s="108" t="s">
        <v>1998</v>
      </c>
      <c r="G1052" s="108" t="s">
        <v>270</v>
      </c>
      <c r="H1052" s="108" t="s">
        <v>290</v>
      </c>
      <c r="I1052" s="108" t="s">
        <v>291</v>
      </c>
      <c r="J1052" s="108" t="s">
        <v>880</v>
      </c>
      <c r="K1052" s="108" t="s">
        <v>1330</v>
      </c>
      <c r="L1052" s="108" t="s">
        <v>1334</v>
      </c>
      <c r="N1052" s="108" t="s">
        <v>1999</v>
      </c>
      <c r="P1052" s="108">
        <v>0</v>
      </c>
      <c r="Q1052" s="108"/>
      <c r="R1052" s="114"/>
    </row>
    <row r="1053" spans="1:18" ht="13" x14ac:dyDescent="0.3">
      <c r="A1053" s="108" t="s">
        <v>1333</v>
      </c>
      <c r="B1053" s="108">
        <v>130543</v>
      </c>
      <c r="C1053" s="108" t="s">
        <v>269</v>
      </c>
      <c r="D1053" s="108" t="s">
        <v>1333</v>
      </c>
      <c r="E1053" s="108">
        <v>146950</v>
      </c>
      <c r="F1053" s="108" t="s">
        <v>1329</v>
      </c>
      <c r="G1053" s="108" t="s">
        <v>270</v>
      </c>
      <c r="H1053" s="108" t="s">
        <v>290</v>
      </c>
      <c r="I1053" s="108" t="s">
        <v>291</v>
      </c>
      <c r="J1053" s="108" t="s">
        <v>880</v>
      </c>
      <c r="K1053" s="108" t="s">
        <v>1330</v>
      </c>
      <c r="L1053" s="108" t="s">
        <v>1334</v>
      </c>
      <c r="N1053" s="108" t="s">
        <v>1332</v>
      </c>
      <c r="P1053" s="108">
        <v>0</v>
      </c>
      <c r="Q1053" s="108"/>
      <c r="R1053" s="114"/>
    </row>
    <row r="1054" spans="1:18" ht="13" x14ac:dyDescent="0.3">
      <c r="A1054" s="108" t="s">
        <v>2000</v>
      </c>
      <c r="B1054" s="108">
        <v>140287</v>
      </c>
      <c r="C1054" s="108" t="s">
        <v>269</v>
      </c>
      <c r="D1054" s="108" t="s">
        <v>2000</v>
      </c>
      <c r="E1054" s="108">
        <v>140287</v>
      </c>
      <c r="F1054" s="108" t="s">
        <v>2000</v>
      </c>
      <c r="G1054" s="108" t="s">
        <v>270</v>
      </c>
      <c r="H1054" s="108" t="s">
        <v>280</v>
      </c>
      <c r="I1054" s="108" t="s">
        <v>281</v>
      </c>
      <c r="J1054" s="108" t="s">
        <v>661</v>
      </c>
      <c r="K1054" s="108" t="s">
        <v>1764</v>
      </c>
      <c r="L1054" s="108" t="s">
        <v>2001</v>
      </c>
      <c r="N1054" s="108" t="s">
        <v>2002</v>
      </c>
      <c r="P1054" s="108">
        <v>0</v>
      </c>
      <c r="Q1054" s="108"/>
      <c r="R1054" s="114"/>
    </row>
    <row r="1055" spans="1:18" ht="13" x14ac:dyDescent="0.3">
      <c r="A1055" s="108" t="s">
        <v>1638</v>
      </c>
      <c r="B1055" s="108">
        <v>140380</v>
      </c>
      <c r="C1055" s="108" t="s">
        <v>269</v>
      </c>
      <c r="D1055" s="108" t="s">
        <v>1638</v>
      </c>
      <c r="E1055" s="108">
        <v>345281</v>
      </c>
      <c r="F1055" s="108" t="s">
        <v>1635</v>
      </c>
      <c r="G1055" s="108" t="s">
        <v>270</v>
      </c>
      <c r="H1055" s="108" t="s">
        <v>280</v>
      </c>
      <c r="I1055" s="108" t="s">
        <v>281</v>
      </c>
      <c r="J1055" s="108" t="s">
        <v>374</v>
      </c>
      <c r="K1055" s="108" t="s">
        <v>375</v>
      </c>
      <c r="L1055" s="108" t="s">
        <v>379</v>
      </c>
      <c r="N1055" s="108" t="s">
        <v>1637</v>
      </c>
      <c r="P1055" s="108">
        <v>0</v>
      </c>
      <c r="Q1055" s="108"/>
      <c r="R1055" s="114"/>
    </row>
    <row r="1056" spans="1:18" x14ac:dyDescent="0.25">
      <c r="A1056" s="108" t="s">
        <v>378</v>
      </c>
      <c r="B1056" s="108">
        <v>140381</v>
      </c>
      <c r="C1056" s="108" t="s">
        <v>269</v>
      </c>
      <c r="D1056" s="108" t="s">
        <v>378</v>
      </c>
      <c r="E1056" s="108">
        <v>152312</v>
      </c>
      <c r="F1056" s="108" t="s">
        <v>373</v>
      </c>
      <c r="G1056" s="108" t="s">
        <v>270</v>
      </c>
      <c r="H1056" s="108" t="s">
        <v>280</v>
      </c>
      <c r="I1056" s="108" t="s">
        <v>281</v>
      </c>
      <c r="J1056" s="108" t="s">
        <v>374</v>
      </c>
      <c r="K1056" s="108" t="s">
        <v>375</v>
      </c>
      <c r="L1056" s="108" t="s">
        <v>379</v>
      </c>
      <c r="N1056" s="108" t="s">
        <v>377</v>
      </c>
      <c r="P1056" s="108">
        <v>0</v>
      </c>
      <c r="Q1056" s="108"/>
      <c r="R1056" s="109"/>
    </row>
    <row r="1057" spans="1:18" s="110" customFormat="1" x14ac:dyDescent="0.25">
      <c r="A1057" s="110" t="s">
        <v>2004</v>
      </c>
      <c r="B1057" s="110">
        <v>138331</v>
      </c>
      <c r="C1057" s="106" t="s">
        <v>269</v>
      </c>
      <c r="D1057" s="110" t="s">
        <v>2004</v>
      </c>
      <c r="E1057" s="110">
        <v>138331</v>
      </c>
      <c r="F1057" s="110" t="s">
        <v>2004</v>
      </c>
      <c r="G1057" s="106" t="s">
        <v>270</v>
      </c>
      <c r="H1057" s="106" t="s">
        <v>280</v>
      </c>
      <c r="I1057" s="106" t="s">
        <v>281</v>
      </c>
      <c r="J1057" s="106" t="s">
        <v>546</v>
      </c>
      <c r="K1057" s="106" t="s">
        <v>866</v>
      </c>
      <c r="L1057" s="106" t="s">
        <v>2004</v>
      </c>
      <c r="N1057" s="106"/>
      <c r="P1057" s="106">
        <v>0</v>
      </c>
      <c r="Q1057" s="106"/>
      <c r="R1057" s="107"/>
    </row>
    <row r="1058" spans="1:18" ht="13" x14ac:dyDescent="0.3">
      <c r="A1058" s="108" t="s">
        <v>2003</v>
      </c>
      <c r="B1058" s="108">
        <v>140728</v>
      </c>
      <c r="C1058" s="108" t="s">
        <v>269</v>
      </c>
      <c r="D1058" s="108" t="s">
        <v>2003</v>
      </c>
      <c r="E1058" s="108">
        <v>140728</v>
      </c>
      <c r="F1058" s="108" t="s">
        <v>2003</v>
      </c>
      <c r="G1058" s="108" t="s">
        <v>270</v>
      </c>
      <c r="H1058" s="108" t="s">
        <v>280</v>
      </c>
      <c r="I1058" s="108" t="s">
        <v>281</v>
      </c>
      <c r="J1058" s="108" t="s">
        <v>546</v>
      </c>
      <c r="K1058" s="108" t="s">
        <v>866</v>
      </c>
      <c r="L1058" s="108" t="s">
        <v>2004</v>
      </c>
      <c r="N1058" s="108" t="s">
        <v>2005</v>
      </c>
      <c r="P1058" s="108">
        <v>0</v>
      </c>
      <c r="Q1058" s="108"/>
      <c r="R1058" s="114"/>
    </row>
    <row r="1059" spans="1:18" ht="13" x14ac:dyDescent="0.3">
      <c r="A1059" s="108" t="s">
        <v>306</v>
      </c>
      <c r="B1059" s="108">
        <v>149668</v>
      </c>
      <c r="C1059" s="108" t="s">
        <v>269</v>
      </c>
      <c r="D1059" s="108" t="s">
        <v>306</v>
      </c>
      <c r="E1059" s="108">
        <v>149668</v>
      </c>
      <c r="F1059" s="108" t="s">
        <v>306</v>
      </c>
      <c r="G1059" s="108" t="s">
        <v>270</v>
      </c>
      <c r="H1059" s="108" t="s">
        <v>271</v>
      </c>
      <c r="I1059" s="108" t="s">
        <v>272</v>
      </c>
      <c r="J1059" s="108" t="s">
        <v>306</v>
      </c>
      <c r="P1059" s="108">
        <v>0</v>
      </c>
      <c r="Q1059" s="108"/>
      <c r="R1059" s="114"/>
    </row>
    <row r="1060" spans="1:18" s="110" customFormat="1" ht="13" x14ac:dyDescent="0.3">
      <c r="A1060" s="110" t="s">
        <v>307</v>
      </c>
      <c r="B1060" s="110">
        <v>119822</v>
      </c>
      <c r="C1060" s="106" t="s">
        <v>269</v>
      </c>
      <c r="D1060" s="110" t="s">
        <v>307</v>
      </c>
      <c r="E1060" s="110">
        <v>119822</v>
      </c>
      <c r="F1060" s="110" t="s">
        <v>307</v>
      </c>
      <c r="G1060" s="106" t="s">
        <v>270</v>
      </c>
      <c r="H1060" s="106" t="s">
        <v>271</v>
      </c>
      <c r="I1060" s="106" t="s">
        <v>272</v>
      </c>
      <c r="J1060" s="106" t="s">
        <v>306</v>
      </c>
      <c r="K1060" s="106" t="s">
        <v>307</v>
      </c>
      <c r="P1060" s="106">
        <v>0</v>
      </c>
      <c r="Q1060" s="106"/>
      <c r="R1060" s="111"/>
    </row>
    <row r="1061" spans="1:18" ht="13" x14ac:dyDescent="0.3">
      <c r="A1061" s="108" t="s">
        <v>2006</v>
      </c>
      <c r="B1061" s="108">
        <v>120087</v>
      </c>
      <c r="C1061" s="108" t="s">
        <v>269</v>
      </c>
      <c r="D1061" s="108" t="s">
        <v>2006</v>
      </c>
      <c r="E1061" s="108">
        <v>120087</v>
      </c>
      <c r="F1061" s="108" t="s">
        <v>2006</v>
      </c>
      <c r="G1061" s="108" t="s">
        <v>270</v>
      </c>
      <c r="H1061" s="108" t="s">
        <v>271</v>
      </c>
      <c r="I1061" s="108" t="s">
        <v>272</v>
      </c>
      <c r="J1061" s="108" t="s">
        <v>306</v>
      </c>
      <c r="K1061" s="108" t="s">
        <v>307</v>
      </c>
      <c r="L1061" s="108" t="s">
        <v>2007</v>
      </c>
      <c r="N1061" s="108" t="s">
        <v>2008</v>
      </c>
      <c r="P1061" s="108">
        <v>0</v>
      </c>
      <c r="Q1061" s="108"/>
      <c r="R1061" s="114"/>
    </row>
    <row r="1062" spans="1:18" ht="13" x14ac:dyDescent="0.3">
      <c r="A1062" s="108" t="s">
        <v>2009</v>
      </c>
      <c r="B1062" s="108">
        <v>147027</v>
      </c>
      <c r="C1062" s="108" t="s">
        <v>269</v>
      </c>
      <c r="D1062" s="108" t="s">
        <v>2009</v>
      </c>
      <c r="E1062" s="108">
        <v>147027</v>
      </c>
      <c r="F1062" s="108" t="s">
        <v>2009</v>
      </c>
      <c r="G1062" s="108" t="s">
        <v>270</v>
      </c>
      <c r="H1062" s="108" t="s">
        <v>290</v>
      </c>
      <c r="I1062" s="108" t="s">
        <v>291</v>
      </c>
      <c r="J1062" s="108" t="s">
        <v>351</v>
      </c>
      <c r="K1062" s="108" t="s">
        <v>849</v>
      </c>
      <c r="L1062" s="108" t="s">
        <v>2010</v>
      </c>
      <c r="N1062" s="108" t="s">
        <v>2011</v>
      </c>
      <c r="P1062" s="108">
        <v>0</v>
      </c>
      <c r="Q1062" s="108"/>
      <c r="R1062" s="114"/>
    </row>
    <row r="1063" spans="1:18" ht="13" x14ac:dyDescent="0.3">
      <c r="A1063" s="108" t="s">
        <v>2012</v>
      </c>
      <c r="B1063" s="108">
        <v>147026</v>
      </c>
      <c r="C1063" s="108" t="s">
        <v>269</v>
      </c>
      <c r="D1063" s="108" t="s">
        <v>2012</v>
      </c>
      <c r="E1063" s="108">
        <v>147026</v>
      </c>
      <c r="F1063" s="108" t="s">
        <v>2012</v>
      </c>
      <c r="G1063" s="108" t="s">
        <v>270</v>
      </c>
      <c r="H1063" s="108" t="s">
        <v>290</v>
      </c>
      <c r="I1063" s="108" t="s">
        <v>291</v>
      </c>
      <c r="J1063" s="108" t="s">
        <v>351</v>
      </c>
      <c r="K1063" s="108" t="s">
        <v>849</v>
      </c>
      <c r="L1063" s="108" t="s">
        <v>2010</v>
      </c>
      <c r="N1063" s="108" t="s">
        <v>2013</v>
      </c>
      <c r="P1063" s="108">
        <v>0</v>
      </c>
      <c r="Q1063" s="108"/>
      <c r="R1063" s="114"/>
    </row>
    <row r="1064" spans="1:18" ht="13" x14ac:dyDescent="0.3">
      <c r="A1064" s="108" t="s">
        <v>2014</v>
      </c>
      <c r="B1064" s="108">
        <v>130654</v>
      </c>
      <c r="C1064" s="108" t="s">
        <v>269</v>
      </c>
      <c r="D1064" s="108" t="s">
        <v>2014</v>
      </c>
      <c r="E1064" s="108">
        <v>130654</v>
      </c>
      <c r="F1064" s="108" t="s">
        <v>2014</v>
      </c>
      <c r="G1064" s="108" t="s">
        <v>270</v>
      </c>
      <c r="H1064" s="108" t="s">
        <v>290</v>
      </c>
      <c r="I1064" s="108" t="s">
        <v>291</v>
      </c>
      <c r="J1064" s="108" t="s">
        <v>351</v>
      </c>
      <c r="K1064" s="108" t="s">
        <v>849</v>
      </c>
      <c r="L1064" s="108" t="s">
        <v>2015</v>
      </c>
      <c r="N1064" s="108" t="s">
        <v>2016</v>
      </c>
      <c r="P1064" s="108">
        <v>0</v>
      </c>
      <c r="Q1064" s="108"/>
      <c r="R1064" s="114"/>
    </row>
    <row r="1065" spans="1:18" ht="13" x14ac:dyDescent="0.3">
      <c r="A1065" s="108" t="s">
        <v>974</v>
      </c>
      <c r="B1065" s="108">
        <v>211</v>
      </c>
      <c r="C1065" s="108" t="s">
        <v>269</v>
      </c>
      <c r="D1065" s="108" t="s">
        <v>974</v>
      </c>
      <c r="E1065" s="108">
        <v>211</v>
      </c>
      <c r="F1065" s="108" t="s">
        <v>974</v>
      </c>
      <c r="G1065" s="108" t="s">
        <v>270</v>
      </c>
      <c r="H1065" s="108" t="s">
        <v>280</v>
      </c>
      <c r="I1065" s="108" t="s">
        <v>281</v>
      </c>
      <c r="J1065" s="108" t="s">
        <v>973</v>
      </c>
      <c r="K1065" s="108" t="s">
        <v>974</v>
      </c>
      <c r="P1065" s="108">
        <v>0</v>
      </c>
      <c r="Q1065" s="108"/>
      <c r="R1065" s="114"/>
    </row>
    <row r="1066" spans="1:18" ht="13" x14ac:dyDescent="0.3">
      <c r="A1066" s="108" t="s">
        <v>109</v>
      </c>
      <c r="B1066" s="108">
        <v>140480</v>
      </c>
      <c r="C1066" s="108" t="s">
        <v>269</v>
      </c>
      <c r="D1066" s="108" t="s">
        <v>109</v>
      </c>
      <c r="E1066" s="108">
        <v>140480</v>
      </c>
      <c r="F1066" s="108" t="s">
        <v>109</v>
      </c>
      <c r="G1066" s="108" t="s">
        <v>270</v>
      </c>
      <c r="H1066" s="108" t="s">
        <v>280</v>
      </c>
      <c r="I1066" s="108" t="s">
        <v>281</v>
      </c>
      <c r="J1066" s="108" t="s">
        <v>973</v>
      </c>
      <c r="K1066" s="108" t="s">
        <v>974</v>
      </c>
      <c r="L1066" s="108" t="s">
        <v>2017</v>
      </c>
      <c r="N1066" s="108" t="s">
        <v>2018</v>
      </c>
      <c r="P1066" s="108">
        <v>1</v>
      </c>
      <c r="Q1066" s="108"/>
      <c r="R1066" s="114" t="s">
        <v>109</v>
      </c>
    </row>
    <row r="1067" spans="1:18" s="110" customFormat="1" ht="13" x14ac:dyDescent="0.3">
      <c r="A1067" s="110" t="s">
        <v>681</v>
      </c>
      <c r="B1067" s="106">
        <v>2039</v>
      </c>
      <c r="C1067" s="106" t="s">
        <v>269</v>
      </c>
      <c r="D1067" s="110" t="s">
        <v>681</v>
      </c>
      <c r="E1067" s="106">
        <v>2039</v>
      </c>
      <c r="F1067" s="110" t="s">
        <v>681</v>
      </c>
      <c r="G1067" s="106" t="s">
        <v>270</v>
      </c>
      <c r="H1067" s="106" t="s">
        <v>290</v>
      </c>
      <c r="I1067" s="106" t="s">
        <v>679</v>
      </c>
      <c r="J1067" s="106" t="s">
        <v>680</v>
      </c>
      <c r="K1067" s="106" t="s">
        <v>681</v>
      </c>
      <c r="L1067" s="106"/>
      <c r="N1067" s="106"/>
      <c r="P1067" s="106">
        <v>0</v>
      </c>
      <c r="Q1067" s="106"/>
      <c r="R1067" s="111"/>
    </row>
    <row r="1068" spans="1:18" ht="13" x14ac:dyDescent="0.3">
      <c r="A1068" s="108" t="s">
        <v>774</v>
      </c>
      <c r="B1068" s="108">
        <v>110383</v>
      </c>
      <c r="C1068" s="108" t="s">
        <v>269</v>
      </c>
      <c r="D1068" s="108" t="s">
        <v>774</v>
      </c>
      <c r="E1068" s="108">
        <v>110383</v>
      </c>
      <c r="F1068" s="108" t="s">
        <v>774</v>
      </c>
      <c r="G1068" s="108" t="s">
        <v>270</v>
      </c>
      <c r="H1068" s="108" t="s">
        <v>271</v>
      </c>
      <c r="I1068" s="108" t="s">
        <v>272</v>
      </c>
      <c r="J1068" s="108" t="s">
        <v>705</v>
      </c>
      <c r="K1068" s="108" t="s">
        <v>774</v>
      </c>
      <c r="P1068" s="108">
        <v>0</v>
      </c>
      <c r="Q1068" s="108"/>
      <c r="R1068" s="114"/>
    </row>
    <row r="1069" spans="1:18" s="110" customFormat="1" ht="13" x14ac:dyDescent="0.3">
      <c r="A1069" s="110" t="s">
        <v>3826</v>
      </c>
      <c r="B1069" s="110">
        <v>138235</v>
      </c>
      <c r="C1069" s="106" t="s">
        <v>269</v>
      </c>
      <c r="D1069" s="110" t="s">
        <v>3826</v>
      </c>
      <c r="E1069" s="110">
        <v>138235</v>
      </c>
      <c r="F1069" s="110" t="s">
        <v>3826</v>
      </c>
      <c r="G1069" s="106" t="s">
        <v>270</v>
      </c>
      <c r="H1069" s="106" t="s">
        <v>280</v>
      </c>
      <c r="I1069" s="106" t="s">
        <v>300</v>
      </c>
      <c r="J1069" s="106" t="s">
        <v>697</v>
      </c>
      <c r="K1069" s="106" t="s">
        <v>2928</v>
      </c>
      <c r="L1069" s="110" t="s">
        <v>3826</v>
      </c>
      <c r="P1069" s="106">
        <v>0</v>
      </c>
      <c r="Q1069" s="106"/>
      <c r="R1069" s="111"/>
    </row>
    <row r="1070" spans="1:18" ht="13" x14ac:dyDescent="0.3">
      <c r="A1070" s="108" t="s">
        <v>2926</v>
      </c>
      <c r="B1070" s="108">
        <v>140503</v>
      </c>
      <c r="C1070" s="108" t="s">
        <v>269</v>
      </c>
      <c r="D1070" s="108" t="s">
        <v>2926</v>
      </c>
      <c r="E1070" s="108">
        <v>876825</v>
      </c>
      <c r="F1070" s="108" t="s">
        <v>2927</v>
      </c>
      <c r="G1070" s="108" t="s">
        <v>270</v>
      </c>
      <c r="H1070" s="108" t="s">
        <v>280</v>
      </c>
      <c r="I1070" s="108" t="s">
        <v>300</v>
      </c>
      <c r="J1070" s="108" t="s">
        <v>697</v>
      </c>
      <c r="K1070" s="108" t="s">
        <v>2928</v>
      </c>
      <c r="L1070" s="106" t="s">
        <v>2930</v>
      </c>
      <c r="N1070" s="108" t="s">
        <v>2929</v>
      </c>
      <c r="P1070" s="108">
        <v>0</v>
      </c>
      <c r="Q1070" s="108"/>
      <c r="R1070" s="114"/>
    </row>
    <row r="1071" spans="1:18" s="110" customFormat="1" ht="13" x14ac:dyDescent="0.3">
      <c r="A1071" s="106" t="s">
        <v>3593</v>
      </c>
      <c r="B1071" s="106">
        <v>140509</v>
      </c>
      <c r="C1071" s="106" t="s">
        <v>269</v>
      </c>
      <c r="D1071" s="106" t="s">
        <v>3593</v>
      </c>
      <c r="E1071" s="106">
        <v>890057</v>
      </c>
      <c r="F1071" s="106" t="s">
        <v>3594</v>
      </c>
      <c r="G1071" s="106" t="s">
        <v>270</v>
      </c>
      <c r="H1071" s="106" t="s">
        <v>280</v>
      </c>
      <c r="I1071" s="106" t="s">
        <v>300</v>
      </c>
      <c r="J1071" s="106" t="s">
        <v>697</v>
      </c>
      <c r="K1071" s="106" t="s">
        <v>2928</v>
      </c>
      <c r="L1071" s="106" t="s">
        <v>2930</v>
      </c>
      <c r="N1071" s="106" t="s">
        <v>3595</v>
      </c>
      <c r="P1071" s="106">
        <v>0</v>
      </c>
      <c r="Q1071" s="106"/>
      <c r="R1071" s="111"/>
    </row>
    <row r="1072" spans="1:18" ht="13" x14ac:dyDescent="0.3">
      <c r="A1072" s="108" t="s">
        <v>2932</v>
      </c>
      <c r="B1072" s="108">
        <v>140513</v>
      </c>
      <c r="C1072" s="108" t="s">
        <v>269</v>
      </c>
      <c r="D1072" s="108" t="s">
        <v>2932</v>
      </c>
      <c r="E1072" s="108">
        <v>876821</v>
      </c>
      <c r="F1072" s="108" t="s">
        <v>2933</v>
      </c>
      <c r="G1072" s="108" t="s">
        <v>270</v>
      </c>
      <c r="H1072" s="108" t="s">
        <v>280</v>
      </c>
      <c r="I1072" s="108" t="s">
        <v>300</v>
      </c>
      <c r="J1072" s="108" t="s">
        <v>697</v>
      </c>
      <c r="K1072" s="108" t="s">
        <v>2928</v>
      </c>
      <c r="L1072" s="106" t="s">
        <v>2930</v>
      </c>
      <c r="N1072" s="108" t="s">
        <v>2934</v>
      </c>
      <c r="P1072" s="108">
        <v>0</v>
      </c>
      <c r="Q1072" s="108"/>
      <c r="R1072" s="114"/>
    </row>
    <row r="1073" spans="1:18" ht="13" x14ac:dyDescent="0.3">
      <c r="A1073" s="108" t="s">
        <v>2021</v>
      </c>
      <c r="B1073" s="108">
        <v>118859</v>
      </c>
      <c r="C1073" s="108" t="s">
        <v>269</v>
      </c>
      <c r="D1073" s="108" t="s">
        <v>2021</v>
      </c>
      <c r="E1073" s="108">
        <v>118859</v>
      </c>
      <c r="F1073" s="108" t="s">
        <v>2021</v>
      </c>
      <c r="G1073" s="108" t="s">
        <v>270</v>
      </c>
      <c r="H1073" s="108" t="s">
        <v>271</v>
      </c>
      <c r="I1073" s="108" t="s">
        <v>272</v>
      </c>
      <c r="J1073" s="108" t="s">
        <v>606</v>
      </c>
      <c r="K1073" s="108" t="s">
        <v>899</v>
      </c>
      <c r="L1073" s="108" t="s">
        <v>2022</v>
      </c>
      <c r="N1073" s="108" t="s">
        <v>1769</v>
      </c>
      <c r="P1073" s="108">
        <v>0</v>
      </c>
      <c r="Q1073" s="108"/>
      <c r="R1073" s="114"/>
    </row>
    <row r="1074" spans="1:18" ht="13" x14ac:dyDescent="0.3">
      <c r="A1074" s="108" t="s">
        <v>2023</v>
      </c>
      <c r="B1074" s="108">
        <v>138240</v>
      </c>
      <c r="C1074" s="108" t="s">
        <v>269</v>
      </c>
      <c r="D1074" s="108" t="s">
        <v>2023</v>
      </c>
      <c r="E1074" s="108">
        <v>138240</v>
      </c>
      <c r="F1074" s="108" t="s">
        <v>2023</v>
      </c>
      <c r="G1074" s="108" t="s">
        <v>270</v>
      </c>
      <c r="H1074" s="108" t="s">
        <v>280</v>
      </c>
      <c r="I1074" s="108" t="s">
        <v>300</v>
      </c>
      <c r="J1074" s="108" t="s">
        <v>323</v>
      </c>
      <c r="K1074" s="108" t="s">
        <v>1288</v>
      </c>
      <c r="L1074" s="108" t="s">
        <v>2023</v>
      </c>
      <c r="P1074" s="108">
        <v>0</v>
      </c>
      <c r="Q1074" s="108"/>
      <c r="R1074" s="114"/>
    </row>
    <row r="1075" spans="1:18" ht="13" x14ac:dyDescent="0.3">
      <c r="A1075" s="108" t="s">
        <v>1288</v>
      </c>
      <c r="B1075" s="108">
        <v>145</v>
      </c>
      <c r="C1075" s="108" t="s">
        <v>269</v>
      </c>
      <c r="D1075" s="108" t="s">
        <v>1288</v>
      </c>
      <c r="E1075" s="108">
        <v>145</v>
      </c>
      <c r="F1075" s="108" t="s">
        <v>1288</v>
      </c>
      <c r="G1075" s="108" t="s">
        <v>270</v>
      </c>
      <c r="H1075" s="108" t="s">
        <v>280</v>
      </c>
      <c r="I1075" s="108" t="s">
        <v>300</v>
      </c>
      <c r="J1075" s="108" t="s">
        <v>323</v>
      </c>
      <c r="K1075" s="108" t="s">
        <v>1288</v>
      </c>
      <c r="P1075" s="108">
        <v>0</v>
      </c>
      <c r="Q1075" s="108"/>
      <c r="R1075" s="114"/>
    </row>
    <row r="1076" spans="1:18" s="110" customFormat="1" ht="13" x14ac:dyDescent="0.3">
      <c r="A1076" s="110" t="s">
        <v>3479</v>
      </c>
      <c r="B1076" s="106">
        <v>130387</v>
      </c>
      <c r="C1076" s="106" t="s">
        <v>269</v>
      </c>
      <c r="D1076" s="106" t="s">
        <v>3479</v>
      </c>
      <c r="E1076" s="106">
        <v>130387</v>
      </c>
      <c r="F1076" s="106" t="s">
        <v>3479</v>
      </c>
      <c r="G1076" s="106" t="s">
        <v>270</v>
      </c>
      <c r="H1076" s="106" t="s">
        <v>290</v>
      </c>
      <c r="I1076" s="106" t="s">
        <v>291</v>
      </c>
      <c r="J1076" s="106" t="s">
        <v>351</v>
      </c>
      <c r="K1076" s="106" t="s">
        <v>368</v>
      </c>
      <c r="L1076" s="110" t="s">
        <v>3480</v>
      </c>
      <c r="N1076" s="110" t="s">
        <v>3481</v>
      </c>
      <c r="P1076" s="106">
        <v>0</v>
      </c>
      <c r="Q1076" s="106"/>
      <c r="R1076" s="111"/>
    </row>
    <row r="1077" spans="1:18" ht="13" x14ac:dyDescent="0.3">
      <c r="A1077" s="108" t="s">
        <v>2024</v>
      </c>
      <c r="B1077" s="108">
        <v>147031</v>
      </c>
      <c r="C1077" s="108" t="s">
        <v>269</v>
      </c>
      <c r="D1077" s="108" t="s">
        <v>2024</v>
      </c>
      <c r="E1077" s="108">
        <v>147031</v>
      </c>
      <c r="F1077" s="108" t="s">
        <v>2024</v>
      </c>
      <c r="G1077" s="108" t="s">
        <v>270</v>
      </c>
      <c r="H1077" s="108" t="s">
        <v>271</v>
      </c>
      <c r="I1077" s="108" t="s">
        <v>272</v>
      </c>
      <c r="J1077" s="108" t="s">
        <v>2025</v>
      </c>
      <c r="K1077" s="108" t="s">
        <v>2026</v>
      </c>
      <c r="L1077" s="108" t="s">
        <v>2024</v>
      </c>
      <c r="P1077" s="108">
        <v>0</v>
      </c>
      <c r="Q1077" s="108"/>
      <c r="R1077" s="114"/>
    </row>
    <row r="1078" spans="1:18" ht="13" x14ac:dyDescent="0.3">
      <c r="A1078" s="108" t="s">
        <v>2027</v>
      </c>
      <c r="B1078" s="108">
        <v>147032</v>
      </c>
      <c r="C1078" s="108" t="s">
        <v>269</v>
      </c>
      <c r="D1078" s="108" t="s">
        <v>2027</v>
      </c>
      <c r="E1078" s="108">
        <v>147032</v>
      </c>
      <c r="F1078" s="108" t="s">
        <v>2027</v>
      </c>
      <c r="G1078" s="108" t="s">
        <v>270</v>
      </c>
      <c r="H1078" s="108" t="s">
        <v>271</v>
      </c>
      <c r="I1078" s="108" t="s">
        <v>272</v>
      </c>
      <c r="J1078" s="108" t="s">
        <v>2025</v>
      </c>
      <c r="K1078" s="108" t="s">
        <v>2026</v>
      </c>
      <c r="L1078" s="108" t="s">
        <v>2024</v>
      </c>
      <c r="N1078" s="108" t="s">
        <v>2028</v>
      </c>
      <c r="P1078" s="108">
        <v>0</v>
      </c>
      <c r="Q1078" s="108"/>
      <c r="R1078" s="114"/>
    </row>
    <row r="1079" spans="1:18" s="110" customFormat="1" ht="13" x14ac:dyDescent="0.3">
      <c r="A1079" s="110" t="s">
        <v>3827</v>
      </c>
      <c r="B1079" s="110">
        <v>156257</v>
      </c>
      <c r="C1079" s="106" t="s">
        <v>269</v>
      </c>
      <c r="D1079" s="110" t="s">
        <v>3827</v>
      </c>
      <c r="E1079" s="110">
        <v>156257</v>
      </c>
      <c r="F1079" s="110" t="s">
        <v>3827</v>
      </c>
      <c r="G1079" s="106" t="s">
        <v>270</v>
      </c>
      <c r="H1079" s="106" t="s">
        <v>271</v>
      </c>
      <c r="I1079" s="106" t="s">
        <v>272</v>
      </c>
      <c r="J1079" s="106" t="s">
        <v>2025</v>
      </c>
      <c r="K1079" s="106" t="s">
        <v>2026</v>
      </c>
      <c r="L1079" s="106" t="s">
        <v>2024</v>
      </c>
      <c r="N1079" s="106" t="s">
        <v>1769</v>
      </c>
      <c r="P1079" s="106">
        <v>0</v>
      </c>
      <c r="Q1079" s="106"/>
      <c r="R1079" s="111"/>
    </row>
    <row r="1080" spans="1:18" s="110" customFormat="1" ht="13" x14ac:dyDescent="0.3">
      <c r="A1080" s="110" t="s">
        <v>3828</v>
      </c>
      <c r="B1080" s="110">
        <v>156259</v>
      </c>
      <c r="C1080" s="106" t="s">
        <v>269</v>
      </c>
      <c r="D1080" s="110" t="s">
        <v>3828</v>
      </c>
      <c r="E1080" s="110">
        <v>156259</v>
      </c>
      <c r="F1080" s="110" t="s">
        <v>3828</v>
      </c>
      <c r="G1080" s="106" t="s">
        <v>270</v>
      </c>
      <c r="H1080" s="106" t="s">
        <v>271</v>
      </c>
      <c r="I1080" s="106" t="s">
        <v>272</v>
      </c>
      <c r="J1080" s="106" t="s">
        <v>2025</v>
      </c>
      <c r="K1080" s="106" t="s">
        <v>2026</v>
      </c>
      <c r="L1080" s="106" t="s">
        <v>2024</v>
      </c>
      <c r="N1080" s="106" t="s">
        <v>3829</v>
      </c>
      <c r="P1080" s="106">
        <v>0</v>
      </c>
      <c r="Q1080" s="106"/>
      <c r="R1080" s="111"/>
    </row>
    <row r="1081" spans="1:18" s="110" customFormat="1" ht="13" x14ac:dyDescent="0.3">
      <c r="A1081" s="110" t="s">
        <v>3830</v>
      </c>
      <c r="B1081" s="110">
        <v>107398</v>
      </c>
      <c r="C1081" s="106" t="s">
        <v>269</v>
      </c>
      <c r="D1081" s="110" t="s">
        <v>3830</v>
      </c>
      <c r="E1081" s="110">
        <v>107398</v>
      </c>
      <c r="F1081" s="110" t="s">
        <v>3830</v>
      </c>
      <c r="G1081" s="106" t="s">
        <v>270</v>
      </c>
      <c r="H1081" s="106" t="s">
        <v>271</v>
      </c>
      <c r="I1081" s="106" t="s">
        <v>272</v>
      </c>
      <c r="J1081" s="106" t="s">
        <v>463</v>
      </c>
      <c r="K1081" s="106" t="s">
        <v>1749</v>
      </c>
      <c r="L1081" s="106" t="s">
        <v>3831</v>
      </c>
      <c r="N1081" s="106" t="s">
        <v>3832</v>
      </c>
      <c r="P1081" s="106">
        <v>0</v>
      </c>
      <c r="Q1081" s="106"/>
      <c r="R1081" s="111"/>
    </row>
    <row r="1082" spans="1:18" ht="13" x14ac:dyDescent="0.3">
      <c r="A1082" s="108" t="s">
        <v>2029</v>
      </c>
      <c r="B1082" s="108">
        <v>799</v>
      </c>
      <c r="C1082" s="108" t="s">
        <v>269</v>
      </c>
      <c r="D1082" s="108" t="s">
        <v>2030</v>
      </c>
      <c r="E1082" s="108">
        <v>799</v>
      </c>
      <c r="F1082" s="108" t="s">
        <v>2030</v>
      </c>
      <c r="G1082" s="108" t="s">
        <v>270</v>
      </c>
      <c r="H1082" s="108" t="s">
        <v>2030</v>
      </c>
      <c r="P1082" s="108">
        <v>0</v>
      </c>
      <c r="Q1082" s="108"/>
      <c r="R1082" s="114"/>
    </row>
    <row r="1083" spans="1:18" ht="13" x14ac:dyDescent="0.3">
      <c r="A1083" s="108" t="s">
        <v>828</v>
      </c>
      <c r="B1083" s="108">
        <v>152391</v>
      </c>
      <c r="C1083" s="108" t="s">
        <v>269</v>
      </c>
      <c r="D1083" s="108" t="s">
        <v>828</v>
      </c>
      <c r="E1083" s="108">
        <v>152391</v>
      </c>
      <c r="F1083" s="108" t="s">
        <v>828</v>
      </c>
      <c r="G1083" s="108" t="s">
        <v>270</v>
      </c>
      <c r="H1083" s="108" t="s">
        <v>828</v>
      </c>
      <c r="P1083" s="108">
        <v>0</v>
      </c>
      <c r="Q1083" s="108"/>
      <c r="R1083" s="114"/>
    </row>
    <row r="1084" spans="1:18" ht="13" x14ac:dyDescent="0.3">
      <c r="A1084" s="108" t="s">
        <v>2031</v>
      </c>
      <c r="B1084" s="108">
        <v>246812</v>
      </c>
      <c r="C1084" s="108" t="s">
        <v>269</v>
      </c>
      <c r="D1084" s="108" t="s">
        <v>2032</v>
      </c>
      <c r="E1084" s="108">
        <v>152391</v>
      </c>
      <c r="F1084" s="108" t="s">
        <v>828</v>
      </c>
      <c r="G1084" s="108" t="s">
        <v>270</v>
      </c>
      <c r="H1084" s="108" t="s">
        <v>2032</v>
      </c>
      <c r="P1084" s="108">
        <v>0</v>
      </c>
      <c r="Q1084" s="108"/>
      <c r="R1084" s="114"/>
    </row>
    <row r="1085" spans="1:18" s="110" customFormat="1" ht="13" x14ac:dyDescent="0.3">
      <c r="A1085" s="110" t="s">
        <v>3833</v>
      </c>
      <c r="B1085" s="106">
        <v>111509</v>
      </c>
      <c r="C1085" s="106" t="s">
        <v>269</v>
      </c>
      <c r="D1085" s="110" t="s">
        <v>3833</v>
      </c>
      <c r="E1085" s="106">
        <v>111509</v>
      </c>
      <c r="F1085" s="110" t="s">
        <v>3833</v>
      </c>
      <c r="G1085" s="106" t="s">
        <v>270</v>
      </c>
      <c r="H1085" s="106" t="s">
        <v>361</v>
      </c>
      <c r="I1085" s="110" t="s">
        <v>362</v>
      </c>
      <c r="J1085" s="110" t="s">
        <v>1128</v>
      </c>
      <c r="K1085" s="110" t="s">
        <v>3752</v>
      </c>
      <c r="L1085" s="110" t="s">
        <v>3834</v>
      </c>
      <c r="N1085" s="110" t="s">
        <v>3835</v>
      </c>
      <c r="P1085" s="106">
        <v>0</v>
      </c>
      <c r="Q1085" s="106"/>
      <c r="R1085" s="111"/>
    </row>
    <row r="1086" spans="1:18" ht="13" x14ac:dyDescent="0.3">
      <c r="A1086" s="108" t="s">
        <v>2033</v>
      </c>
      <c r="B1086" s="108">
        <v>140560</v>
      </c>
      <c r="C1086" s="108" t="s">
        <v>269</v>
      </c>
      <c r="D1086" s="108" t="s">
        <v>2033</v>
      </c>
      <c r="E1086" s="108">
        <v>140560</v>
      </c>
      <c r="F1086" s="108" t="s">
        <v>2033</v>
      </c>
      <c r="G1086" s="108" t="s">
        <v>270</v>
      </c>
      <c r="H1086" s="108" t="s">
        <v>280</v>
      </c>
      <c r="I1086" s="108" t="s">
        <v>2034</v>
      </c>
      <c r="J1086" s="108" t="s">
        <v>2035</v>
      </c>
      <c r="K1086" s="108" t="s">
        <v>2036</v>
      </c>
      <c r="L1086" s="108" t="s">
        <v>2037</v>
      </c>
      <c r="N1086" s="108" t="s">
        <v>2038</v>
      </c>
      <c r="P1086" s="108">
        <v>0</v>
      </c>
      <c r="Q1086" s="108"/>
      <c r="R1086" s="114"/>
    </row>
    <row r="1087" spans="1:18" ht="13" x14ac:dyDescent="0.3">
      <c r="A1087" s="108" t="s">
        <v>2039</v>
      </c>
      <c r="B1087" s="108">
        <v>120136</v>
      </c>
      <c r="C1087" s="108" t="s">
        <v>269</v>
      </c>
      <c r="D1087" s="108" t="s">
        <v>2039</v>
      </c>
      <c r="E1087" s="108">
        <v>120136</v>
      </c>
      <c r="F1087" s="108" t="s">
        <v>2039</v>
      </c>
      <c r="G1087" s="108" t="s">
        <v>270</v>
      </c>
      <c r="H1087" s="108" t="s">
        <v>271</v>
      </c>
      <c r="I1087" s="108" t="s">
        <v>272</v>
      </c>
      <c r="J1087" s="108" t="s">
        <v>306</v>
      </c>
      <c r="K1087" s="108" t="s">
        <v>307</v>
      </c>
      <c r="L1087" s="108" t="s">
        <v>2040</v>
      </c>
      <c r="N1087" s="108" t="s">
        <v>2041</v>
      </c>
      <c r="P1087" s="108">
        <v>0</v>
      </c>
      <c r="Q1087" s="108"/>
      <c r="R1087" s="114"/>
    </row>
    <row r="1088" spans="1:18" ht="13" x14ac:dyDescent="0.3">
      <c r="A1088" s="108" t="s">
        <v>2042</v>
      </c>
      <c r="B1088" s="108">
        <v>136022</v>
      </c>
      <c r="C1088" s="108" t="s">
        <v>269</v>
      </c>
      <c r="D1088" s="108" t="s">
        <v>2042</v>
      </c>
      <c r="E1088" s="108">
        <v>136022</v>
      </c>
      <c r="F1088" s="108" t="s">
        <v>2042</v>
      </c>
      <c r="G1088" s="108" t="s">
        <v>270</v>
      </c>
      <c r="H1088" s="108" t="s">
        <v>599</v>
      </c>
      <c r="I1088" s="108" t="s">
        <v>1414</v>
      </c>
      <c r="J1088" s="108" t="s">
        <v>1415</v>
      </c>
      <c r="K1088" s="108" t="s">
        <v>1416</v>
      </c>
      <c r="L1088" s="108" t="s">
        <v>2042</v>
      </c>
      <c r="P1088" s="108">
        <v>1</v>
      </c>
      <c r="Q1088" s="108"/>
      <c r="R1088" s="114" t="s">
        <v>232</v>
      </c>
    </row>
    <row r="1089" spans="1:18" ht="13" x14ac:dyDescent="0.3">
      <c r="A1089" s="108" t="s">
        <v>2043</v>
      </c>
      <c r="B1089" s="108">
        <v>136060</v>
      </c>
      <c r="C1089" s="108" t="s">
        <v>269</v>
      </c>
      <c r="D1089" s="108" t="s">
        <v>2043</v>
      </c>
      <c r="E1089" s="108">
        <v>136060</v>
      </c>
      <c r="F1089" s="108" t="s">
        <v>2043</v>
      </c>
      <c r="G1089" s="108" t="s">
        <v>270</v>
      </c>
      <c r="H1089" s="108" t="s">
        <v>599</v>
      </c>
      <c r="I1089" s="108" t="s">
        <v>1414</v>
      </c>
      <c r="J1089" s="108" t="s">
        <v>1415</v>
      </c>
      <c r="K1089" s="108" t="s">
        <v>1416</v>
      </c>
      <c r="L1089" s="108" t="s">
        <v>2042</v>
      </c>
      <c r="M1089" s="108" t="s">
        <v>2042</v>
      </c>
      <c r="N1089" s="108" t="s">
        <v>2044</v>
      </c>
      <c r="P1089" s="108">
        <v>1</v>
      </c>
      <c r="Q1089" s="108"/>
      <c r="R1089" s="114" t="s">
        <v>232</v>
      </c>
    </row>
    <row r="1090" spans="1:18" ht="13" x14ac:dyDescent="0.3">
      <c r="A1090" s="108" t="s">
        <v>2046</v>
      </c>
      <c r="B1090" s="108">
        <v>136061</v>
      </c>
      <c r="C1090" s="108" t="s">
        <v>269</v>
      </c>
      <c r="D1090" s="108" t="s">
        <v>2046</v>
      </c>
      <c r="E1090" s="108">
        <v>136061</v>
      </c>
      <c r="F1090" s="108" t="s">
        <v>2046</v>
      </c>
      <c r="G1090" s="108" t="s">
        <v>270</v>
      </c>
      <c r="H1090" s="108" t="s">
        <v>599</v>
      </c>
      <c r="I1090" s="108" t="s">
        <v>1414</v>
      </c>
      <c r="J1090" s="108" t="s">
        <v>1415</v>
      </c>
      <c r="K1090" s="108" t="s">
        <v>1416</v>
      </c>
      <c r="L1090" s="108" t="s">
        <v>2042</v>
      </c>
      <c r="M1090" s="108" t="s">
        <v>2042</v>
      </c>
      <c r="N1090" s="108" t="s">
        <v>2047</v>
      </c>
      <c r="P1090" s="108">
        <v>1</v>
      </c>
      <c r="Q1090" s="108"/>
      <c r="R1090" s="114" t="s">
        <v>232</v>
      </c>
    </row>
    <row r="1091" spans="1:18" ht="13" x14ac:dyDescent="0.3">
      <c r="A1091" s="108" t="s">
        <v>2045</v>
      </c>
      <c r="B1091" s="108">
        <v>424440</v>
      </c>
      <c r="C1091" s="108" t="s">
        <v>269</v>
      </c>
      <c r="D1091" s="108" t="s">
        <v>2045</v>
      </c>
      <c r="E1091" s="108">
        <v>136060</v>
      </c>
      <c r="F1091" s="108" t="s">
        <v>2043</v>
      </c>
      <c r="G1091" s="108" t="s">
        <v>270</v>
      </c>
      <c r="H1091" s="108" t="s">
        <v>599</v>
      </c>
      <c r="I1091" s="108" t="s">
        <v>1414</v>
      </c>
      <c r="J1091" s="108" t="s">
        <v>1415</v>
      </c>
      <c r="K1091" s="108" t="s">
        <v>1416</v>
      </c>
      <c r="L1091" s="108" t="s">
        <v>2042</v>
      </c>
      <c r="N1091" s="108" t="s">
        <v>2044</v>
      </c>
      <c r="P1091" s="108">
        <v>1</v>
      </c>
      <c r="Q1091" s="108"/>
      <c r="R1091" s="114" t="s">
        <v>232</v>
      </c>
    </row>
    <row r="1092" spans="1:18" ht="13" x14ac:dyDescent="0.3">
      <c r="A1092" s="108" t="s">
        <v>2048</v>
      </c>
      <c r="B1092" s="108">
        <v>107254</v>
      </c>
      <c r="C1092" s="108" t="s">
        <v>269</v>
      </c>
      <c r="D1092" s="108" t="s">
        <v>2048</v>
      </c>
      <c r="E1092" s="108">
        <v>107254</v>
      </c>
      <c r="F1092" s="108" t="s">
        <v>2048</v>
      </c>
      <c r="G1092" s="108" t="s">
        <v>270</v>
      </c>
      <c r="H1092" s="108" t="s">
        <v>271</v>
      </c>
      <c r="I1092" s="108" t="s">
        <v>272</v>
      </c>
      <c r="J1092" s="108" t="s">
        <v>463</v>
      </c>
      <c r="K1092" s="108" t="s">
        <v>2049</v>
      </c>
      <c r="L1092" s="108" t="s">
        <v>2050</v>
      </c>
      <c r="N1092" s="108" t="s">
        <v>1571</v>
      </c>
      <c r="P1092" s="108">
        <v>0</v>
      </c>
      <c r="Q1092" s="108"/>
      <c r="R1092" s="114"/>
    </row>
    <row r="1093" spans="1:18" ht="13" x14ac:dyDescent="0.3">
      <c r="A1093" s="108" t="s">
        <v>352</v>
      </c>
      <c r="B1093" s="108">
        <v>956</v>
      </c>
      <c r="C1093" s="108" t="s">
        <v>269</v>
      </c>
      <c r="D1093" s="108" t="s">
        <v>352</v>
      </c>
      <c r="E1093" s="108">
        <v>956</v>
      </c>
      <c r="F1093" s="108" t="s">
        <v>352</v>
      </c>
      <c r="G1093" s="108" t="s">
        <v>270</v>
      </c>
      <c r="H1093" s="108" t="s">
        <v>290</v>
      </c>
      <c r="I1093" s="108" t="s">
        <v>291</v>
      </c>
      <c r="J1093" s="108" t="s">
        <v>351</v>
      </c>
      <c r="K1093" s="108" t="s">
        <v>352</v>
      </c>
      <c r="P1093" s="108">
        <v>0</v>
      </c>
      <c r="Q1093" s="108"/>
      <c r="R1093" s="114"/>
    </row>
    <row r="1094" spans="1:18" ht="13" x14ac:dyDescent="0.3">
      <c r="A1094" s="108" t="s">
        <v>2051</v>
      </c>
      <c r="B1094" s="108">
        <v>129370</v>
      </c>
      <c r="C1094" s="108" t="s">
        <v>269</v>
      </c>
      <c r="D1094" s="108" t="s">
        <v>2051</v>
      </c>
      <c r="E1094" s="108">
        <v>129370</v>
      </c>
      <c r="F1094" s="108" t="s">
        <v>2051</v>
      </c>
      <c r="G1094" s="108" t="s">
        <v>270</v>
      </c>
      <c r="H1094" s="108" t="s">
        <v>290</v>
      </c>
      <c r="I1094" s="108" t="s">
        <v>291</v>
      </c>
      <c r="J1094" s="108" t="s">
        <v>351</v>
      </c>
      <c r="K1094" s="108" t="s">
        <v>352</v>
      </c>
      <c r="L1094" s="108" t="s">
        <v>2051</v>
      </c>
      <c r="P1094" s="108">
        <v>0</v>
      </c>
      <c r="Q1094" s="108"/>
      <c r="R1094" s="114"/>
    </row>
    <row r="1095" spans="1:18" ht="13" x14ac:dyDescent="0.3">
      <c r="A1095" s="108" t="s">
        <v>2052</v>
      </c>
      <c r="B1095" s="108">
        <v>130353</v>
      </c>
      <c r="C1095" s="108" t="s">
        <v>269</v>
      </c>
      <c r="D1095" s="108" t="s">
        <v>2052</v>
      </c>
      <c r="E1095" s="108">
        <v>130353</v>
      </c>
      <c r="F1095" s="108" t="s">
        <v>2052</v>
      </c>
      <c r="G1095" s="108" t="s">
        <v>270</v>
      </c>
      <c r="H1095" s="108" t="s">
        <v>290</v>
      </c>
      <c r="I1095" s="108" t="s">
        <v>291</v>
      </c>
      <c r="J1095" s="108" t="s">
        <v>351</v>
      </c>
      <c r="K1095" s="108" t="s">
        <v>352</v>
      </c>
      <c r="L1095" s="108" t="s">
        <v>2051</v>
      </c>
      <c r="N1095" s="108" t="s">
        <v>874</v>
      </c>
      <c r="P1095" s="108">
        <v>0</v>
      </c>
      <c r="Q1095" s="108"/>
      <c r="R1095" s="114"/>
    </row>
    <row r="1096" spans="1:18" x14ac:dyDescent="0.25">
      <c r="A1096" s="108" t="s">
        <v>3058</v>
      </c>
      <c r="C1096" s="110" t="s">
        <v>3423</v>
      </c>
      <c r="D1096" s="106" t="s">
        <v>2052</v>
      </c>
      <c r="E1096" s="106">
        <v>130353</v>
      </c>
      <c r="F1096" s="106" t="s">
        <v>2052</v>
      </c>
      <c r="G1096" s="106" t="s">
        <v>270</v>
      </c>
      <c r="H1096" s="106" t="s">
        <v>290</v>
      </c>
      <c r="I1096" s="106" t="s">
        <v>291</v>
      </c>
      <c r="J1096" s="106" t="s">
        <v>351</v>
      </c>
      <c r="K1096" s="106" t="s">
        <v>352</v>
      </c>
      <c r="L1096" s="106" t="s">
        <v>2051</v>
      </c>
      <c r="M1096" s="110"/>
      <c r="N1096" s="106" t="s">
        <v>874</v>
      </c>
      <c r="P1096" s="108">
        <v>0</v>
      </c>
    </row>
    <row r="1097" spans="1:18" ht="13" x14ac:dyDescent="0.3">
      <c r="A1097" s="108" t="s">
        <v>2053</v>
      </c>
      <c r="B1097" s="108">
        <v>130355</v>
      </c>
      <c r="C1097" s="108" t="s">
        <v>269</v>
      </c>
      <c r="D1097" s="108" t="s">
        <v>2053</v>
      </c>
      <c r="E1097" s="108">
        <v>130355</v>
      </c>
      <c r="F1097" s="108" t="s">
        <v>2053</v>
      </c>
      <c r="G1097" s="108" t="s">
        <v>270</v>
      </c>
      <c r="H1097" s="108" t="s">
        <v>290</v>
      </c>
      <c r="I1097" s="108" t="s">
        <v>291</v>
      </c>
      <c r="J1097" s="108" t="s">
        <v>351</v>
      </c>
      <c r="K1097" s="108" t="s">
        <v>352</v>
      </c>
      <c r="L1097" s="108" t="s">
        <v>2051</v>
      </c>
      <c r="N1097" s="108" t="s">
        <v>2016</v>
      </c>
      <c r="P1097" s="108">
        <v>0</v>
      </c>
      <c r="Q1097" s="108"/>
      <c r="R1097" s="114"/>
    </row>
    <row r="1098" spans="1:18" ht="13" x14ac:dyDescent="0.3">
      <c r="A1098" s="108" t="s">
        <v>62</v>
      </c>
      <c r="B1098" s="108">
        <v>130357</v>
      </c>
      <c r="C1098" s="108" t="s">
        <v>269</v>
      </c>
      <c r="D1098" s="108" t="s">
        <v>62</v>
      </c>
      <c r="E1098" s="108">
        <v>130357</v>
      </c>
      <c r="F1098" s="108" t="s">
        <v>62</v>
      </c>
      <c r="G1098" s="108" t="s">
        <v>270</v>
      </c>
      <c r="H1098" s="108" t="s">
        <v>290</v>
      </c>
      <c r="I1098" s="108" t="s">
        <v>291</v>
      </c>
      <c r="J1098" s="108" t="s">
        <v>351</v>
      </c>
      <c r="K1098" s="108" t="s">
        <v>352</v>
      </c>
      <c r="L1098" s="108" t="s">
        <v>2051</v>
      </c>
      <c r="N1098" s="108" t="s">
        <v>1368</v>
      </c>
      <c r="P1098" s="108">
        <v>1</v>
      </c>
      <c r="Q1098" s="108"/>
      <c r="R1098" s="114" t="s">
        <v>62</v>
      </c>
    </row>
    <row r="1099" spans="1:18" ht="13" x14ac:dyDescent="0.3">
      <c r="A1099" s="108" t="s">
        <v>114</v>
      </c>
      <c r="B1099" s="108">
        <v>130359</v>
      </c>
      <c r="C1099" s="108" t="s">
        <v>269</v>
      </c>
      <c r="D1099" s="108" t="s">
        <v>114</v>
      </c>
      <c r="E1099" s="108">
        <v>130359</v>
      </c>
      <c r="F1099" s="108" t="s">
        <v>114</v>
      </c>
      <c r="G1099" s="108" t="s">
        <v>270</v>
      </c>
      <c r="H1099" s="108" t="s">
        <v>290</v>
      </c>
      <c r="I1099" s="108" t="s">
        <v>291</v>
      </c>
      <c r="J1099" s="108" t="s">
        <v>351</v>
      </c>
      <c r="K1099" s="108" t="s">
        <v>352</v>
      </c>
      <c r="L1099" s="108" t="s">
        <v>2051</v>
      </c>
      <c r="N1099" s="108" t="s">
        <v>2054</v>
      </c>
      <c r="P1099" s="108">
        <v>1</v>
      </c>
      <c r="Q1099" s="108"/>
      <c r="R1099" s="114" t="s">
        <v>114</v>
      </c>
    </row>
    <row r="1100" spans="1:18" ht="13" x14ac:dyDescent="0.3">
      <c r="A1100" s="108" t="s">
        <v>2055</v>
      </c>
      <c r="B1100" s="108">
        <v>130360</v>
      </c>
      <c r="C1100" s="108" t="s">
        <v>269</v>
      </c>
      <c r="D1100" s="108" t="s">
        <v>2055</v>
      </c>
      <c r="E1100" s="108">
        <v>130360</v>
      </c>
      <c r="F1100" s="108" t="s">
        <v>2055</v>
      </c>
      <c r="G1100" s="108" t="s">
        <v>270</v>
      </c>
      <c r="H1100" s="108" t="s">
        <v>290</v>
      </c>
      <c r="I1100" s="108" t="s">
        <v>291</v>
      </c>
      <c r="J1100" s="108" t="s">
        <v>351</v>
      </c>
      <c r="K1100" s="108" t="s">
        <v>352</v>
      </c>
      <c r="L1100" s="108" t="s">
        <v>2051</v>
      </c>
      <c r="N1100" s="108" t="s">
        <v>2056</v>
      </c>
      <c r="P1100" s="108">
        <v>0</v>
      </c>
      <c r="Q1100" s="108"/>
      <c r="R1100" s="114"/>
    </row>
    <row r="1101" spans="1:18" ht="13" x14ac:dyDescent="0.3">
      <c r="A1101" s="108" t="s">
        <v>86</v>
      </c>
      <c r="B1101" s="108">
        <v>130362</v>
      </c>
      <c r="C1101" s="108" t="s">
        <v>269</v>
      </c>
      <c r="D1101" s="108" t="s">
        <v>86</v>
      </c>
      <c r="E1101" s="108">
        <v>130362</v>
      </c>
      <c r="F1101" s="108" t="s">
        <v>86</v>
      </c>
      <c r="G1101" s="108" t="s">
        <v>270</v>
      </c>
      <c r="H1101" s="108" t="s">
        <v>290</v>
      </c>
      <c r="I1101" s="108" t="s">
        <v>291</v>
      </c>
      <c r="J1101" s="108" t="s">
        <v>351</v>
      </c>
      <c r="K1101" s="108" t="s">
        <v>352</v>
      </c>
      <c r="L1101" s="108" t="s">
        <v>2051</v>
      </c>
      <c r="N1101" s="108" t="s">
        <v>1718</v>
      </c>
      <c r="P1101" s="108">
        <v>1</v>
      </c>
      <c r="Q1101" s="108"/>
      <c r="R1101" s="114" t="s">
        <v>86</v>
      </c>
    </row>
    <row r="1102" spans="1:18" ht="13" x14ac:dyDescent="0.3">
      <c r="A1102" s="108" t="s">
        <v>2057</v>
      </c>
      <c r="B1102" s="108">
        <v>130363</v>
      </c>
      <c r="C1102" s="108" t="s">
        <v>269</v>
      </c>
      <c r="D1102" s="108" t="s">
        <v>2057</v>
      </c>
      <c r="E1102" s="108">
        <v>130363</v>
      </c>
      <c r="F1102" s="108" t="s">
        <v>2057</v>
      </c>
      <c r="G1102" s="108" t="s">
        <v>270</v>
      </c>
      <c r="H1102" s="108" t="s">
        <v>290</v>
      </c>
      <c r="I1102" s="108" t="s">
        <v>291</v>
      </c>
      <c r="J1102" s="108" t="s">
        <v>351</v>
      </c>
      <c r="K1102" s="108" t="s">
        <v>352</v>
      </c>
      <c r="L1102" s="108" t="s">
        <v>2051</v>
      </c>
      <c r="N1102" s="108" t="s">
        <v>2058</v>
      </c>
      <c r="P1102" s="108">
        <v>0</v>
      </c>
      <c r="Q1102" s="108"/>
      <c r="R1102" s="114"/>
    </row>
    <row r="1103" spans="1:18" ht="13" x14ac:dyDescent="0.3">
      <c r="A1103" s="108" t="s">
        <v>2059</v>
      </c>
      <c r="B1103" s="108">
        <v>130364</v>
      </c>
      <c r="C1103" s="108" t="s">
        <v>269</v>
      </c>
      <c r="D1103" s="108" t="s">
        <v>2059</v>
      </c>
      <c r="E1103" s="108">
        <v>130364</v>
      </c>
      <c r="F1103" s="108" t="s">
        <v>2059</v>
      </c>
      <c r="G1103" s="108" t="s">
        <v>270</v>
      </c>
      <c r="H1103" s="108" t="s">
        <v>290</v>
      </c>
      <c r="I1103" s="108" t="s">
        <v>291</v>
      </c>
      <c r="J1103" s="108" t="s">
        <v>351</v>
      </c>
      <c r="K1103" s="108" t="s">
        <v>352</v>
      </c>
      <c r="L1103" s="108" t="s">
        <v>2051</v>
      </c>
      <c r="N1103" s="108" t="s">
        <v>2060</v>
      </c>
      <c r="P1103" s="108">
        <v>0</v>
      </c>
      <c r="Q1103" s="108"/>
      <c r="R1103" s="114"/>
    </row>
    <row r="1104" spans="1:18" ht="13" x14ac:dyDescent="0.3">
      <c r="A1104" s="108" t="s">
        <v>2061</v>
      </c>
      <c r="B1104" s="108">
        <v>130352</v>
      </c>
      <c r="C1104" s="108" t="s">
        <v>269</v>
      </c>
      <c r="D1104" s="108" t="s">
        <v>2061</v>
      </c>
      <c r="E1104" s="108">
        <v>130352</v>
      </c>
      <c r="F1104" s="108" t="s">
        <v>2061</v>
      </c>
      <c r="G1104" s="108" t="s">
        <v>270</v>
      </c>
      <c r="H1104" s="108" t="s">
        <v>290</v>
      </c>
      <c r="I1104" s="108" t="s">
        <v>291</v>
      </c>
      <c r="J1104" s="108" t="s">
        <v>351</v>
      </c>
      <c r="K1104" s="108" t="s">
        <v>352</v>
      </c>
      <c r="L1104" s="108" t="s">
        <v>2051</v>
      </c>
      <c r="N1104" s="108" t="s">
        <v>2062</v>
      </c>
      <c r="P1104" s="108">
        <v>0</v>
      </c>
      <c r="Q1104" s="108"/>
      <c r="R1104" s="114"/>
    </row>
    <row r="1105" spans="1:18" s="110" customFormat="1" ht="13" x14ac:dyDescent="0.3">
      <c r="A1105" s="106" t="s">
        <v>3482</v>
      </c>
      <c r="B1105" s="110">
        <v>138920</v>
      </c>
      <c r="C1105" s="110" t="s">
        <v>269</v>
      </c>
      <c r="D1105" s="110" t="s">
        <v>3482</v>
      </c>
      <c r="E1105" s="110">
        <v>138920</v>
      </c>
      <c r="F1105" s="110" t="s">
        <v>3482</v>
      </c>
      <c r="G1105" s="106" t="s">
        <v>270</v>
      </c>
      <c r="H1105" s="106" t="s">
        <v>280</v>
      </c>
      <c r="I1105" s="106" t="s">
        <v>300</v>
      </c>
      <c r="J1105" s="106" t="s">
        <v>697</v>
      </c>
      <c r="K1105" s="106" t="s">
        <v>745</v>
      </c>
      <c r="L1105" s="106" t="s">
        <v>3483</v>
      </c>
      <c r="N1105" s="106" t="s">
        <v>3484</v>
      </c>
      <c r="P1105" s="106">
        <v>0</v>
      </c>
      <c r="Q1105" s="106"/>
      <c r="R1105" s="111"/>
    </row>
    <row r="1106" spans="1:18" ht="13" x14ac:dyDescent="0.3">
      <c r="A1106" s="108" t="s">
        <v>368</v>
      </c>
      <c r="B1106" s="108">
        <v>22496</v>
      </c>
      <c r="C1106" s="108" t="s">
        <v>269</v>
      </c>
      <c r="D1106" s="108" t="s">
        <v>368</v>
      </c>
      <c r="E1106" s="108">
        <v>22496</v>
      </c>
      <c r="F1106" s="108" t="s">
        <v>368</v>
      </c>
      <c r="G1106" s="108" t="s">
        <v>270</v>
      </c>
      <c r="H1106" s="108" t="s">
        <v>290</v>
      </c>
      <c r="I1106" s="108" t="s">
        <v>291</v>
      </c>
      <c r="J1106" s="108" t="s">
        <v>351</v>
      </c>
      <c r="K1106" s="108" t="s">
        <v>368</v>
      </c>
      <c r="P1106" s="108">
        <v>0</v>
      </c>
      <c r="Q1106" s="108"/>
      <c r="R1106" s="114"/>
    </row>
    <row r="1107" spans="1:18" ht="13" x14ac:dyDescent="0.3">
      <c r="A1107" s="108" t="s">
        <v>2063</v>
      </c>
      <c r="B1107" s="108">
        <v>130185</v>
      </c>
      <c r="C1107" s="108" t="s">
        <v>269</v>
      </c>
      <c r="D1107" s="108" t="s">
        <v>2063</v>
      </c>
      <c r="E1107" s="108">
        <v>130185</v>
      </c>
      <c r="F1107" s="108" t="s">
        <v>2063</v>
      </c>
      <c r="G1107" s="108" t="s">
        <v>270</v>
      </c>
      <c r="H1107" s="108" t="s">
        <v>290</v>
      </c>
      <c r="I1107" s="108" t="s">
        <v>291</v>
      </c>
      <c r="J1107" s="108" t="s">
        <v>351</v>
      </c>
      <c r="K1107" s="108" t="s">
        <v>1453</v>
      </c>
      <c r="L1107" s="108" t="s">
        <v>2064</v>
      </c>
      <c r="N1107" s="108" t="s">
        <v>2065</v>
      </c>
      <c r="P1107" s="108">
        <v>0</v>
      </c>
      <c r="Q1107" s="108"/>
      <c r="R1107" s="114"/>
    </row>
    <row r="1108" spans="1:18" ht="13" x14ac:dyDescent="0.3">
      <c r="A1108" s="108" t="s">
        <v>2066</v>
      </c>
      <c r="B1108" s="108">
        <v>130656</v>
      </c>
      <c r="C1108" s="108" t="s">
        <v>269</v>
      </c>
      <c r="D1108" s="108" t="s">
        <v>2066</v>
      </c>
      <c r="E1108" s="108">
        <v>130656</v>
      </c>
      <c r="F1108" s="108" t="s">
        <v>2066</v>
      </c>
      <c r="G1108" s="108" t="s">
        <v>270</v>
      </c>
      <c r="H1108" s="108" t="s">
        <v>290</v>
      </c>
      <c r="I1108" s="108" t="s">
        <v>291</v>
      </c>
      <c r="J1108" s="108" t="s">
        <v>351</v>
      </c>
      <c r="K1108" s="108" t="s">
        <v>849</v>
      </c>
      <c r="L1108" s="108" t="s">
        <v>2067</v>
      </c>
      <c r="N1108" s="108" t="s">
        <v>2068</v>
      </c>
      <c r="P1108" s="108">
        <v>0</v>
      </c>
      <c r="Q1108" s="108"/>
      <c r="R1108" s="114"/>
    </row>
    <row r="1109" spans="1:18" ht="13" x14ac:dyDescent="0.3">
      <c r="A1109" s="108" t="s">
        <v>1266</v>
      </c>
      <c r="B1109" s="108">
        <v>129379</v>
      </c>
      <c r="C1109" s="108" t="s">
        <v>269</v>
      </c>
      <c r="D1109" s="108" t="s">
        <v>1266</v>
      </c>
      <c r="E1109" s="108">
        <v>129379</v>
      </c>
      <c r="F1109" s="108" t="s">
        <v>1266</v>
      </c>
      <c r="G1109" s="108" t="s">
        <v>270</v>
      </c>
      <c r="H1109" s="108" t="s">
        <v>290</v>
      </c>
      <c r="I1109" s="108" t="s">
        <v>291</v>
      </c>
      <c r="J1109" s="108" t="s">
        <v>351</v>
      </c>
      <c r="K1109" s="108" t="s">
        <v>368</v>
      </c>
      <c r="L1109" s="108" t="s">
        <v>1266</v>
      </c>
      <c r="P1109" s="108">
        <v>0</v>
      </c>
      <c r="Q1109" s="108"/>
      <c r="R1109" s="114"/>
    </row>
    <row r="1110" spans="1:18" ht="13" x14ac:dyDescent="0.3">
      <c r="A1110" s="108" t="s">
        <v>1490</v>
      </c>
      <c r="B1110" s="108">
        <v>339374</v>
      </c>
      <c r="C1110" s="108" t="s">
        <v>269</v>
      </c>
      <c r="D1110" s="108" t="s">
        <v>1490</v>
      </c>
      <c r="E1110" s="108">
        <v>152302</v>
      </c>
      <c r="F1110" s="108" t="s">
        <v>1487</v>
      </c>
      <c r="G1110" s="108" t="s">
        <v>270</v>
      </c>
      <c r="H1110" s="108" t="s">
        <v>290</v>
      </c>
      <c r="I1110" s="108" t="s">
        <v>291</v>
      </c>
      <c r="J1110" s="108" t="s">
        <v>351</v>
      </c>
      <c r="K1110" s="108" t="s">
        <v>368</v>
      </c>
      <c r="L1110" s="108" t="s">
        <v>1266</v>
      </c>
      <c r="N1110" s="108" t="s">
        <v>1489</v>
      </c>
      <c r="P1110" s="108">
        <v>0</v>
      </c>
      <c r="Q1110" s="108"/>
      <c r="R1110" s="114"/>
    </row>
    <row r="1111" spans="1:18" ht="13" x14ac:dyDescent="0.3">
      <c r="A1111" s="108" t="s">
        <v>1265</v>
      </c>
      <c r="B1111" s="108">
        <v>146928</v>
      </c>
      <c r="C1111" s="108" t="s">
        <v>269</v>
      </c>
      <c r="D1111" s="108" t="s">
        <v>1265</v>
      </c>
      <c r="E1111" s="108">
        <v>130375</v>
      </c>
      <c r="F1111" s="108" t="s">
        <v>1263</v>
      </c>
      <c r="G1111" s="108" t="s">
        <v>270</v>
      </c>
      <c r="H1111" s="108" t="s">
        <v>290</v>
      </c>
      <c r="I1111" s="108" t="s">
        <v>291</v>
      </c>
      <c r="J1111" s="108" t="s">
        <v>351</v>
      </c>
      <c r="K1111" s="108" t="s">
        <v>368</v>
      </c>
      <c r="L1111" s="108" t="s">
        <v>1266</v>
      </c>
      <c r="N1111" s="108" t="s">
        <v>1264</v>
      </c>
      <c r="P1111" s="108">
        <v>0</v>
      </c>
      <c r="Q1111" s="108"/>
      <c r="R1111" s="114"/>
    </row>
    <row r="1112" spans="1:18" ht="13" x14ac:dyDescent="0.3">
      <c r="A1112" s="108" t="s">
        <v>2069</v>
      </c>
      <c r="B1112" s="108">
        <v>130404</v>
      </c>
      <c r="C1112" s="108" t="s">
        <v>269</v>
      </c>
      <c r="D1112" s="108" t="s">
        <v>2069</v>
      </c>
      <c r="E1112" s="108">
        <v>130404</v>
      </c>
      <c r="F1112" s="108" t="s">
        <v>2069</v>
      </c>
      <c r="G1112" s="108" t="s">
        <v>270</v>
      </c>
      <c r="H1112" s="108" t="s">
        <v>290</v>
      </c>
      <c r="I1112" s="108" t="s">
        <v>291</v>
      </c>
      <c r="J1112" s="108" t="s">
        <v>351</v>
      </c>
      <c r="K1112" s="108" t="s">
        <v>368</v>
      </c>
      <c r="L1112" s="108" t="s">
        <v>1266</v>
      </c>
      <c r="N1112" s="108" t="s">
        <v>692</v>
      </c>
      <c r="P1112" s="108">
        <v>0</v>
      </c>
      <c r="Q1112" s="108"/>
      <c r="R1112" s="114"/>
    </row>
    <row r="1113" spans="1:18" ht="13" x14ac:dyDescent="0.3">
      <c r="A1113" s="108" t="s">
        <v>2070</v>
      </c>
      <c r="B1113" s="108">
        <v>130407</v>
      </c>
      <c r="C1113" s="108" t="s">
        <v>269</v>
      </c>
      <c r="D1113" s="108" t="s">
        <v>2070</v>
      </c>
      <c r="E1113" s="108">
        <v>130407</v>
      </c>
      <c r="F1113" s="108" t="s">
        <v>2070</v>
      </c>
      <c r="G1113" s="108" t="s">
        <v>270</v>
      </c>
      <c r="H1113" s="108" t="s">
        <v>290</v>
      </c>
      <c r="I1113" s="108" t="s">
        <v>291</v>
      </c>
      <c r="J1113" s="108" t="s">
        <v>351</v>
      </c>
      <c r="K1113" s="108" t="s">
        <v>368</v>
      </c>
      <c r="L1113" s="108" t="s">
        <v>1266</v>
      </c>
      <c r="N1113" s="108" t="s">
        <v>2071</v>
      </c>
      <c r="P1113" s="108">
        <v>0</v>
      </c>
      <c r="Q1113" s="108"/>
      <c r="R1113" s="114"/>
    </row>
    <row r="1114" spans="1:18" ht="13" x14ac:dyDescent="0.3">
      <c r="A1114" s="108" t="s">
        <v>2072</v>
      </c>
      <c r="B1114" s="108">
        <v>131507</v>
      </c>
      <c r="C1114" s="108" t="s">
        <v>269</v>
      </c>
      <c r="D1114" s="108" t="s">
        <v>2072</v>
      </c>
      <c r="E1114" s="108">
        <v>131507</v>
      </c>
      <c r="F1114" s="108" t="s">
        <v>2072</v>
      </c>
      <c r="G1114" s="108" t="s">
        <v>270</v>
      </c>
      <c r="H1114" s="108" t="s">
        <v>290</v>
      </c>
      <c r="I1114" s="108" t="s">
        <v>291</v>
      </c>
      <c r="J1114" s="108" t="s">
        <v>386</v>
      </c>
      <c r="K1114" s="108" t="s">
        <v>387</v>
      </c>
      <c r="L1114" s="108" t="s">
        <v>2073</v>
      </c>
      <c r="N1114" s="108" t="s">
        <v>2074</v>
      </c>
      <c r="P1114" s="108">
        <v>0</v>
      </c>
      <c r="Q1114" s="108"/>
      <c r="R1114" s="114"/>
    </row>
    <row r="1115" spans="1:18" ht="13" x14ac:dyDescent="0.3">
      <c r="A1115" s="108" t="s">
        <v>2075</v>
      </c>
      <c r="B1115" s="108">
        <v>131508</v>
      </c>
      <c r="C1115" s="108" t="s">
        <v>269</v>
      </c>
      <c r="D1115" s="108" t="s">
        <v>2075</v>
      </c>
      <c r="E1115" s="108">
        <v>131508</v>
      </c>
      <c r="F1115" s="108" t="s">
        <v>2075</v>
      </c>
      <c r="G1115" s="108" t="s">
        <v>270</v>
      </c>
      <c r="H1115" s="108" t="s">
        <v>290</v>
      </c>
      <c r="I1115" s="108" t="s">
        <v>291</v>
      </c>
      <c r="J1115" s="108" t="s">
        <v>386</v>
      </c>
      <c r="K1115" s="108" t="s">
        <v>387</v>
      </c>
      <c r="L1115" s="108" t="s">
        <v>2073</v>
      </c>
      <c r="N1115" s="108" t="s">
        <v>2076</v>
      </c>
      <c r="P1115" s="108">
        <v>0</v>
      </c>
      <c r="Q1115" s="108"/>
      <c r="R1115" s="114"/>
    </row>
    <row r="1116" spans="1:18" ht="13" x14ac:dyDescent="0.3">
      <c r="A1116" s="108" t="s">
        <v>2077</v>
      </c>
      <c r="B1116" s="108">
        <v>129357</v>
      </c>
      <c r="C1116" s="108" t="s">
        <v>269</v>
      </c>
      <c r="D1116" s="108" t="s">
        <v>2077</v>
      </c>
      <c r="E1116" s="108">
        <v>129357</v>
      </c>
      <c r="F1116" s="108" t="s">
        <v>2077</v>
      </c>
      <c r="G1116" s="108" t="s">
        <v>270</v>
      </c>
      <c r="H1116" s="108" t="s">
        <v>290</v>
      </c>
      <c r="I1116" s="108" t="s">
        <v>291</v>
      </c>
      <c r="K1116" s="108" t="s">
        <v>918</v>
      </c>
      <c r="L1116" s="108" t="s">
        <v>2077</v>
      </c>
      <c r="P1116" s="108">
        <v>0</v>
      </c>
      <c r="Q1116" s="108"/>
      <c r="R1116" s="114"/>
    </row>
    <row r="1117" spans="1:18" ht="13" x14ac:dyDescent="0.3">
      <c r="A1117" s="108" t="s">
        <v>2078</v>
      </c>
      <c r="B1117" s="108">
        <v>130311</v>
      </c>
      <c r="C1117" s="108" t="s">
        <v>269</v>
      </c>
      <c r="D1117" s="108" t="s">
        <v>2078</v>
      </c>
      <c r="E1117" s="108">
        <v>130311</v>
      </c>
      <c r="F1117" s="108" t="s">
        <v>2078</v>
      </c>
      <c r="G1117" s="108" t="s">
        <v>270</v>
      </c>
      <c r="H1117" s="108" t="s">
        <v>290</v>
      </c>
      <c r="I1117" s="108" t="s">
        <v>291</v>
      </c>
      <c r="K1117" s="108" t="s">
        <v>918</v>
      </c>
      <c r="L1117" s="108" t="s">
        <v>2077</v>
      </c>
      <c r="N1117" s="108" t="s">
        <v>2079</v>
      </c>
      <c r="P1117" s="108">
        <v>0</v>
      </c>
      <c r="Q1117" s="108"/>
      <c r="R1117" s="114"/>
    </row>
    <row r="1118" spans="1:18" s="110" customFormat="1" ht="13" x14ac:dyDescent="0.3">
      <c r="A1118" s="110" t="s">
        <v>2081</v>
      </c>
      <c r="B1118" s="106">
        <v>129402</v>
      </c>
      <c r="C1118" s="106" t="s">
        <v>269</v>
      </c>
      <c r="D1118" s="110" t="s">
        <v>2081</v>
      </c>
      <c r="E1118" s="106">
        <v>129402</v>
      </c>
      <c r="F1118" s="110" t="s">
        <v>2081</v>
      </c>
      <c r="G1118" s="106" t="s">
        <v>270</v>
      </c>
      <c r="H1118" s="106" t="s">
        <v>290</v>
      </c>
      <c r="I1118" s="106" t="s">
        <v>291</v>
      </c>
      <c r="J1118" s="110" t="s">
        <v>292</v>
      </c>
      <c r="K1118" s="106" t="s">
        <v>1556</v>
      </c>
      <c r="L1118" s="106" t="s">
        <v>2081</v>
      </c>
      <c r="N1118" s="106"/>
      <c r="P1118" s="106">
        <v>0</v>
      </c>
      <c r="Q1118" s="106"/>
      <c r="R1118" s="111"/>
    </row>
    <row r="1119" spans="1:18" s="110" customFormat="1" ht="13" x14ac:dyDescent="0.3">
      <c r="A1119" s="110" t="s">
        <v>3836</v>
      </c>
      <c r="B1119" s="106">
        <v>130466</v>
      </c>
      <c r="C1119" s="106" t="s">
        <v>269</v>
      </c>
      <c r="D1119" s="110" t="s">
        <v>3836</v>
      </c>
      <c r="E1119" s="106">
        <v>130466</v>
      </c>
      <c r="F1119" s="110" t="s">
        <v>3836</v>
      </c>
      <c r="G1119" s="106" t="s">
        <v>270</v>
      </c>
      <c r="H1119" s="106" t="s">
        <v>290</v>
      </c>
      <c r="I1119" s="106" t="s">
        <v>291</v>
      </c>
      <c r="J1119" s="110" t="s">
        <v>292</v>
      </c>
      <c r="K1119" s="106" t="s">
        <v>1556</v>
      </c>
      <c r="L1119" s="106" t="s">
        <v>2081</v>
      </c>
      <c r="N1119" s="106" t="s">
        <v>720</v>
      </c>
      <c r="P1119" s="106">
        <v>0</v>
      </c>
      <c r="Q1119" s="106"/>
      <c r="R1119" s="111"/>
    </row>
    <row r="1120" spans="1:18" ht="13" x14ac:dyDescent="0.3">
      <c r="A1120" s="108" t="s">
        <v>2080</v>
      </c>
      <c r="B1120" s="108">
        <v>130467</v>
      </c>
      <c r="C1120" s="108" t="s">
        <v>269</v>
      </c>
      <c r="D1120" s="108" t="s">
        <v>2080</v>
      </c>
      <c r="E1120" s="108">
        <v>130467</v>
      </c>
      <c r="F1120" s="108" t="s">
        <v>2080</v>
      </c>
      <c r="G1120" s="108" t="s">
        <v>270</v>
      </c>
      <c r="H1120" s="108" t="s">
        <v>290</v>
      </c>
      <c r="I1120" s="108" t="s">
        <v>291</v>
      </c>
      <c r="J1120" s="108" t="s">
        <v>292</v>
      </c>
      <c r="K1120" s="108" t="s">
        <v>1556</v>
      </c>
      <c r="L1120" s="108" t="s">
        <v>2081</v>
      </c>
      <c r="N1120" s="108" t="s">
        <v>2082</v>
      </c>
      <c r="P1120" s="108">
        <v>0</v>
      </c>
      <c r="Q1120" s="108"/>
      <c r="R1120" s="114"/>
    </row>
    <row r="1121" spans="1:18" ht="13" x14ac:dyDescent="0.3">
      <c r="A1121" s="108" t="s">
        <v>2083</v>
      </c>
      <c r="B1121" s="108">
        <v>129861</v>
      </c>
      <c r="C1121" s="108" t="s">
        <v>269</v>
      </c>
      <c r="D1121" s="108" t="s">
        <v>2083</v>
      </c>
      <c r="E1121" s="108">
        <v>129861</v>
      </c>
      <c r="F1121" s="108" t="s">
        <v>2083</v>
      </c>
      <c r="G1121" s="108" t="s">
        <v>270</v>
      </c>
      <c r="H1121" s="108" t="s">
        <v>290</v>
      </c>
      <c r="I1121" s="108" t="s">
        <v>291</v>
      </c>
      <c r="J1121" s="108" t="s">
        <v>292</v>
      </c>
      <c r="K1121" s="108" t="s">
        <v>1075</v>
      </c>
      <c r="L1121" s="108" t="s">
        <v>2084</v>
      </c>
      <c r="N1121" s="108" t="s">
        <v>2085</v>
      </c>
      <c r="P1121" s="108">
        <v>0</v>
      </c>
      <c r="Q1121" s="108"/>
      <c r="R1121" s="114"/>
    </row>
    <row r="1122" spans="1:18" ht="13" x14ac:dyDescent="0.3">
      <c r="A1122" s="108" t="s">
        <v>2086</v>
      </c>
      <c r="B1122" s="108">
        <v>129220</v>
      </c>
      <c r="C1122" s="108" t="s">
        <v>269</v>
      </c>
      <c r="D1122" s="108" t="s">
        <v>2086</v>
      </c>
      <c r="E1122" s="108">
        <v>129220</v>
      </c>
      <c r="F1122" s="108" t="s">
        <v>2086</v>
      </c>
      <c r="G1122" s="108" t="s">
        <v>270</v>
      </c>
      <c r="H1122" s="108" t="s">
        <v>290</v>
      </c>
      <c r="I1122" s="108" t="s">
        <v>291</v>
      </c>
      <c r="K1122" s="108" t="s">
        <v>674</v>
      </c>
      <c r="L1122" s="108" t="s">
        <v>2086</v>
      </c>
      <c r="P1122" s="108">
        <v>0</v>
      </c>
      <c r="Q1122" s="108"/>
      <c r="R1122" s="114"/>
    </row>
    <row r="1123" spans="1:18" ht="13" x14ac:dyDescent="0.3">
      <c r="A1123" s="108" t="s">
        <v>2087</v>
      </c>
      <c r="B1123" s="108">
        <v>129898</v>
      </c>
      <c r="C1123" s="108" t="s">
        <v>269</v>
      </c>
      <c r="D1123" s="108" t="s">
        <v>2087</v>
      </c>
      <c r="E1123" s="108">
        <v>129898</v>
      </c>
      <c r="F1123" s="108" t="s">
        <v>2087</v>
      </c>
      <c r="G1123" s="108" t="s">
        <v>270</v>
      </c>
      <c r="H1123" s="108" t="s">
        <v>290</v>
      </c>
      <c r="I1123" s="108" t="s">
        <v>291</v>
      </c>
      <c r="K1123" s="108" t="s">
        <v>674</v>
      </c>
      <c r="L1123" s="108" t="s">
        <v>2086</v>
      </c>
      <c r="N1123" s="108" t="s">
        <v>2088</v>
      </c>
      <c r="P1123" s="108">
        <v>0</v>
      </c>
      <c r="Q1123" s="108"/>
      <c r="R1123" s="114"/>
    </row>
    <row r="1124" spans="1:18" ht="13" x14ac:dyDescent="0.3">
      <c r="A1124" s="108" t="s">
        <v>2089</v>
      </c>
      <c r="B1124" s="108">
        <v>130661</v>
      </c>
      <c r="C1124" s="108" t="s">
        <v>269</v>
      </c>
      <c r="D1124" s="108" t="s">
        <v>2089</v>
      </c>
      <c r="E1124" s="108">
        <v>130661</v>
      </c>
      <c r="F1124" s="108" t="s">
        <v>2089</v>
      </c>
      <c r="G1124" s="108" t="s">
        <v>270</v>
      </c>
      <c r="H1124" s="108" t="s">
        <v>290</v>
      </c>
      <c r="I1124" s="108" t="s">
        <v>291</v>
      </c>
      <c r="J1124" s="108" t="s">
        <v>351</v>
      </c>
      <c r="K1124" s="108" t="s">
        <v>849</v>
      </c>
      <c r="L1124" s="108" t="s">
        <v>2090</v>
      </c>
      <c r="N1124" s="108" t="s">
        <v>2091</v>
      </c>
      <c r="P1124" s="108">
        <v>0</v>
      </c>
      <c r="Q1124" s="108"/>
      <c r="R1124" s="114"/>
    </row>
    <row r="1125" spans="1:18" ht="13" x14ac:dyDescent="0.3">
      <c r="A1125" s="108" t="s">
        <v>2092</v>
      </c>
      <c r="B1125" s="108">
        <v>129358</v>
      </c>
      <c r="C1125" s="108" t="s">
        <v>269</v>
      </c>
      <c r="D1125" s="108" t="s">
        <v>2092</v>
      </c>
      <c r="E1125" s="108">
        <v>129358</v>
      </c>
      <c r="F1125" s="108" t="s">
        <v>2092</v>
      </c>
      <c r="G1125" s="108" t="s">
        <v>270</v>
      </c>
      <c r="H1125" s="108" t="s">
        <v>290</v>
      </c>
      <c r="I1125" s="108" t="s">
        <v>291</v>
      </c>
      <c r="K1125" s="108" t="s">
        <v>918</v>
      </c>
      <c r="L1125" s="108" t="s">
        <v>2092</v>
      </c>
      <c r="P1125" s="108">
        <v>0</v>
      </c>
      <c r="Q1125" s="108"/>
      <c r="R1125" s="114"/>
    </row>
    <row r="1126" spans="1:18" ht="13" x14ac:dyDescent="0.3">
      <c r="A1126" s="108" t="s">
        <v>2093</v>
      </c>
      <c r="B1126" s="108">
        <v>101501</v>
      </c>
      <c r="C1126" s="108" t="s">
        <v>269</v>
      </c>
      <c r="D1126" s="108" t="s">
        <v>2093</v>
      </c>
      <c r="E1126" s="108">
        <v>101501</v>
      </c>
      <c r="F1126" s="108" t="s">
        <v>2093</v>
      </c>
      <c r="G1126" s="108" t="s">
        <v>270</v>
      </c>
      <c r="H1126" s="108" t="s">
        <v>271</v>
      </c>
      <c r="I1126" s="108" t="s">
        <v>272</v>
      </c>
      <c r="J1126" s="108" t="s">
        <v>273</v>
      </c>
      <c r="K1126" s="108" t="s">
        <v>647</v>
      </c>
      <c r="L1126" s="108" t="s">
        <v>2093</v>
      </c>
      <c r="P1126" s="108">
        <v>0</v>
      </c>
      <c r="Q1126" s="108"/>
      <c r="R1126" s="114"/>
    </row>
    <row r="1127" spans="1:18" ht="13" x14ac:dyDescent="0.3">
      <c r="A1127" s="108" t="s">
        <v>2095</v>
      </c>
      <c r="B1127" s="108">
        <v>102139</v>
      </c>
      <c r="C1127" s="108" t="s">
        <v>269</v>
      </c>
      <c r="D1127" s="108" t="s">
        <v>2095</v>
      </c>
      <c r="E1127" s="108">
        <v>102139</v>
      </c>
      <c r="F1127" s="108" t="s">
        <v>2095</v>
      </c>
      <c r="G1127" s="108" t="s">
        <v>270</v>
      </c>
      <c r="H1127" s="108" t="s">
        <v>271</v>
      </c>
      <c r="I1127" s="108" t="s">
        <v>272</v>
      </c>
      <c r="J1127" s="108" t="s">
        <v>273</v>
      </c>
      <c r="K1127" s="108" t="s">
        <v>647</v>
      </c>
      <c r="L1127" s="108" t="s">
        <v>2093</v>
      </c>
      <c r="N1127" s="108" t="s">
        <v>2096</v>
      </c>
      <c r="P1127" s="108">
        <v>0</v>
      </c>
      <c r="Q1127" s="108"/>
      <c r="R1127" s="114"/>
    </row>
    <row r="1128" spans="1:18" ht="13" x14ac:dyDescent="0.3">
      <c r="A1128" s="108" t="s">
        <v>2097</v>
      </c>
      <c r="B1128" s="108">
        <v>488957</v>
      </c>
      <c r="C1128" s="108" t="s">
        <v>269</v>
      </c>
      <c r="D1128" s="108" t="s">
        <v>2097</v>
      </c>
      <c r="E1128" s="108">
        <v>488957</v>
      </c>
      <c r="F1128" s="108" t="s">
        <v>2097</v>
      </c>
      <c r="G1128" s="108" t="s">
        <v>270</v>
      </c>
      <c r="H1128" s="108" t="s">
        <v>271</v>
      </c>
      <c r="I1128" s="108" t="s">
        <v>272</v>
      </c>
      <c r="J1128" s="108" t="s">
        <v>273</v>
      </c>
      <c r="K1128" s="108" t="s">
        <v>647</v>
      </c>
      <c r="L1128" s="108" t="s">
        <v>2093</v>
      </c>
      <c r="N1128" s="108" t="s">
        <v>2098</v>
      </c>
      <c r="P1128" s="108">
        <v>0</v>
      </c>
      <c r="Q1128" s="108"/>
      <c r="R1128" s="114"/>
    </row>
    <row r="1129" spans="1:18" ht="13" x14ac:dyDescent="0.3">
      <c r="A1129" s="108" t="s">
        <v>2100</v>
      </c>
      <c r="B1129" s="108">
        <v>488966</v>
      </c>
      <c r="C1129" s="108" t="s">
        <v>269</v>
      </c>
      <c r="D1129" s="108" t="s">
        <v>2100</v>
      </c>
      <c r="E1129" s="108">
        <v>488966</v>
      </c>
      <c r="F1129" s="108" t="s">
        <v>2100</v>
      </c>
      <c r="G1129" s="108" t="s">
        <v>270</v>
      </c>
      <c r="H1129" s="108" t="s">
        <v>271</v>
      </c>
      <c r="I1129" s="108" t="s">
        <v>272</v>
      </c>
      <c r="J1129" s="108" t="s">
        <v>273</v>
      </c>
      <c r="K1129" s="108" t="s">
        <v>647</v>
      </c>
      <c r="L1129" s="108" t="s">
        <v>2093</v>
      </c>
      <c r="N1129" s="108" t="s">
        <v>2101</v>
      </c>
      <c r="P1129" s="108">
        <v>0</v>
      </c>
      <c r="Q1129" s="108"/>
      <c r="R1129" s="114"/>
    </row>
    <row r="1130" spans="1:18" ht="13" x14ac:dyDescent="0.3">
      <c r="A1130" s="108" t="s">
        <v>2104</v>
      </c>
      <c r="B1130" s="108">
        <v>179538</v>
      </c>
      <c r="C1130" s="108" t="s">
        <v>269</v>
      </c>
      <c r="D1130" s="108" t="s">
        <v>2104</v>
      </c>
      <c r="E1130" s="108">
        <v>179538</v>
      </c>
      <c r="F1130" s="108" t="s">
        <v>2104</v>
      </c>
      <c r="G1130" s="108" t="s">
        <v>270</v>
      </c>
      <c r="H1130" s="108" t="s">
        <v>271</v>
      </c>
      <c r="I1130" s="108" t="s">
        <v>272</v>
      </c>
      <c r="J1130" s="108" t="s">
        <v>273</v>
      </c>
      <c r="K1130" s="108" t="s">
        <v>647</v>
      </c>
      <c r="L1130" s="108" t="s">
        <v>2093</v>
      </c>
      <c r="N1130" s="108" t="s">
        <v>2105</v>
      </c>
      <c r="P1130" s="108">
        <v>0</v>
      </c>
      <c r="Q1130" s="108"/>
      <c r="R1130" s="114"/>
    </row>
    <row r="1131" spans="1:18" ht="13" x14ac:dyDescent="0.3">
      <c r="A1131" s="108" t="s">
        <v>2106</v>
      </c>
      <c r="B1131" s="108">
        <v>138262</v>
      </c>
      <c r="C1131" s="108" t="s">
        <v>269</v>
      </c>
      <c r="D1131" s="108" t="s">
        <v>2106</v>
      </c>
      <c r="E1131" s="108">
        <v>138262</v>
      </c>
      <c r="F1131" s="108" t="s">
        <v>2106</v>
      </c>
      <c r="G1131" s="108" t="s">
        <v>270</v>
      </c>
      <c r="H1131" s="108" t="s">
        <v>280</v>
      </c>
      <c r="I1131" s="108" t="s">
        <v>281</v>
      </c>
      <c r="J1131" s="108" t="s">
        <v>1153</v>
      </c>
      <c r="K1131" s="108" t="s">
        <v>1154</v>
      </c>
      <c r="L1131" s="108" t="s">
        <v>2106</v>
      </c>
      <c r="P1131" s="108">
        <v>0</v>
      </c>
      <c r="Q1131" s="108"/>
      <c r="R1131" s="114"/>
    </row>
    <row r="1132" spans="1:18" s="110" customFormat="1" ht="13" x14ac:dyDescent="0.3">
      <c r="A1132" s="110" t="s">
        <v>3837</v>
      </c>
      <c r="B1132" s="110">
        <v>140588</v>
      </c>
      <c r="C1132" s="106" t="s">
        <v>269</v>
      </c>
      <c r="D1132" s="110" t="s">
        <v>3837</v>
      </c>
      <c r="E1132" s="110">
        <v>140588</v>
      </c>
      <c r="F1132" s="110" t="s">
        <v>3837</v>
      </c>
      <c r="G1132" s="106" t="s">
        <v>270</v>
      </c>
      <c r="H1132" s="106" t="s">
        <v>280</v>
      </c>
      <c r="I1132" s="106" t="s">
        <v>281</v>
      </c>
      <c r="J1132" s="106" t="s">
        <v>1153</v>
      </c>
      <c r="K1132" s="106" t="s">
        <v>1154</v>
      </c>
      <c r="L1132" s="106" t="s">
        <v>2106</v>
      </c>
      <c r="N1132" s="110" t="s">
        <v>3838</v>
      </c>
      <c r="P1132" s="106">
        <v>0</v>
      </c>
      <c r="Q1132" s="106"/>
      <c r="R1132" s="111"/>
    </row>
    <row r="1133" spans="1:18" ht="13" x14ac:dyDescent="0.3">
      <c r="A1133" s="108" t="s">
        <v>87</v>
      </c>
      <c r="B1133" s="108">
        <v>140589</v>
      </c>
      <c r="C1133" s="108" t="s">
        <v>269</v>
      </c>
      <c r="D1133" s="108" t="s">
        <v>87</v>
      </c>
      <c r="E1133" s="108">
        <v>140589</v>
      </c>
      <c r="F1133" s="108" t="s">
        <v>87</v>
      </c>
      <c r="G1133" s="108" t="s">
        <v>270</v>
      </c>
      <c r="H1133" s="108" t="s">
        <v>280</v>
      </c>
      <c r="I1133" s="108" t="s">
        <v>281</v>
      </c>
      <c r="J1133" s="108" t="s">
        <v>1153</v>
      </c>
      <c r="K1133" s="108" t="s">
        <v>1154</v>
      </c>
      <c r="L1133" s="108" t="s">
        <v>2106</v>
      </c>
      <c r="N1133" s="108" t="s">
        <v>2107</v>
      </c>
      <c r="P1133" s="108">
        <v>1</v>
      </c>
      <c r="Q1133" s="108"/>
      <c r="R1133" s="114" t="s">
        <v>87</v>
      </c>
    </row>
    <row r="1134" spans="1:18" ht="13" x14ac:dyDescent="0.3">
      <c r="A1134" s="108" t="s">
        <v>2108</v>
      </c>
      <c r="B1134" s="108">
        <v>140590</v>
      </c>
      <c r="C1134" s="108" t="s">
        <v>269</v>
      </c>
      <c r="D1134" s="108" t="s">
        <v>2108</v>
      </c>
      <c r="E1134" s="108">
        <v>140590</v>
      </c>
      <c r="F1134" s="108" t="s">
        <v>2108</v>
      </c>
      <c r="G1134" s="108" t="s">
        <v>270</v>
      </c>
      <c r="H1134" s="108" t="s">
        <v>280</v>
      </c>
      <c r="I1134" s="108" t="s">
        <v>281</v>
      </c>
      <c r="J1134" s="108" t="s">
        <v>1153</v>
      </c>
      <c r="K1134" s="108" t="s">
        <v>1154</v>
      </c>
      <c r="L1134" s="108" t="s">
        <v>2106</v>
      </c>
      <c r="N1134" s="108" t="s">
        <v>2109</v>
      </c>
      <c r="P1134" s="108">
        <v>0</v>
      </c>
      <c r="Q1134" s="108"/>
      <c r="R1134" s="114"/>
    </row>
    <row r="1135" spans="1:18" x14ac:dyDescent="0.25">
      <c r="A1135" s="108" t="s">
        <v>3059</v>
      </c>
      <c r="B1135" s="110">
        <v>140592</v>
      </c>
      <c r="C1135" s="106" t="s">
        <v>269</v>
      </c>
      <c r="D1135" s="106" t="s">
        <v>3059</v>
      </c>
      <c r="E1135" s="110">
        <v>140592</v>
      </c>
      <c r="F1135" s="106" t="s">
        <v>3059</v>
      </c>
      <c r="G1135" s="106" t="s">
        <v>270</v>
      </c>
      <c r="H1135" s="106" t="s">
        <v>280</v>
      </c>
      <c r="I1135" s="106" t="s">
        <v>281</v>
      </c>
      <c r="J1135" s="106" t="s">
        <v>1153</v>
      </c>
      <c r="K1135" s="106" t="s">
        <v>1154</v>
      </c>
      <c r="L1135" s="106" t="s">
        <v>2106</v>
      </c>
      <c r="M1135" s="110"/>
      <c r="N1135" s="106" t="s">
        <v>619</v>
      </c>
      <c r="P1135" s="108">
        <v>0</v>
      </c>
    </row>
    <row r="1136" spans="1:18" s="110" customFormat="1" x14ac:dyDescent="0.25">
      <c r="A1136" s="110" t="s">
        <v>1154</v>
      </c>
      <c r="B1136" s="110">
        <v>204</v>
      </c>
      <c r="C1136" s="106" t="s">
        <v>269</v>
      </c>
      <c r="D1136" s="110" t="s">
        <v>1154</v>
      </c>
      <c r="E1136" s="110">
        <v>204</v>
      </c>
      <c r="F1136" s="110" t="s">
        <v>1154</v>
      </c>
      <c r="G1136" s="106" t="s">
        <v>270</v>
      </c>
      <c r="H1136" s="106" t="s">
        <v>280</v>
      </c>
      <c r="I1136" s="106" t="s">
        <v>281</v>
      </c>
      <c r="J1136" s="106" t="s">
        <v>1153</v>
      </c>
      <c r="K1136" s="106" t="s">
        <v>1154</v>
      </c>
      <c r="L1136" s="106"/>
      <c r="N1136" s="106"/>
      <c r="P1136" s="106">
        <v>0</v>
      </c>
      <c r="R1136" s="116"/>
    </row>
    <row r="1137" spans="1:18" ht="13" x14ac:dyDescent="0.3">
      <c r="A1137" s="108" t="s">
        <v>2110</v>
      </c>
      <c r="B1137" s="108">
        <v>140577</v>
      </c>
      <c r="C1137" s="108" t="s">
        <v>269</v>
      </c>
      <c r="D1137" s="108" t="s">
        <v>2110</v>
      </c>
      <c r="E1137" s="108">
        <v>140577</v>
      </c>
      <c r="F1137" s="108" t="s">
        <v>2110</v>
      </c>
      <c r="G1137" s="108" t="s">
        <v>270</v>
      </c>
      <c r="H1137" s="108" t="s">
        <v>280</v>
      </c>
      <c r="I1137" s="108" t="s">
        <v>281</v>
      </c>
      <c r="J1137" s="108" t="s">
        <v>2111</v>
      </c>
      <c r="K1137" s="108" t="s">
        <v>2112</v>
      </c>
      <c r="L1137" s="108" t="s">
        <v>2113</v>
      </c>
      <c r="N1137" s="108" t="s">
        <v>573</v>
      </c>
      <c r="P1137" s="108">
        <v>0</v>
      </c>
      <c r="Q1137" s="108"/>
      <c r="R1137" s="114"/>
    </row>
    <row r="1138" spans="1:18" ht="13" x14ac:dyDescent="0.3">
      <c r="A1138" s="108" t="s">
        <v>1156</v>
      </c>
      <c r="B1138" s="108">
        <v>152321</v>
      </c>
      <c r="C1138" s="108" t="s">
        <v>269</v>
      </c>
      <c r="D1138" s="108" t="s">
        <v>1156</v>
      </c>
      <c r="E1138" s="108">
        <v>140584</v>
      </c>
      <c r="F1138" s="108" t="s">
        <v>1152</v>
      </c>
      <c r="G1138" s="108" t="s">
        <v>270</v>
      </c>
      <c r="H1138" s="108" t="s">
        <v>280</v>
      </c>
      <c r="I1138" s="108" t="s">
        <v>281</v>
      </c>
      <c r="J1138" s="108" t="s">
        <v>1153</v>
      </c>
      <c r="K1138" s="108" t="s">
        <v>1154</v>
      </c>
      <c r="L1138" s="108" t="s">
        <v>1157</v>
      </c>
      <c r="N1138" s="108" t="s">
        <v>288</v>
      </c>
      <c r="P1138" s="108">
        <v>0</v>
      </c>
      <c r="Q1138" s="108"/>
      <c r="R1138" s="114"/>
    </row>
    <row r="1139" spans="1:18" ht="13" x14ac:dyDescent="0.3">
      <c r="A1139" s="108" t="s">
        <v>2114</v>
      </c>
      <c r="B1139" s="108">
        <v>1762</v>
      </c>
      <c r="C1139" s="108" t="s">
        <v>269</v>
      </c>
      <c r="D1139" s="108" t="s">
        <v>301</v>
      </c>
      <c r="E1139" s="108">
        <v>1762</v>
      </c>
      <c r="F1139" s="108" t="s">
        <v>301</v>
      </c>
      <c r="G1139" s="108" t="s">
        <v>270</v>
      </c>
      <c r="H1139" s="108" t="s">
        <v>280</v>
      </c>
      <c r="I1139" s="108" t="s">
        <v>300</v>
      </c>
      <c r="J1139" s="108" t="s">
        <v>301</v>
      </c>
      <c r="P1139" s="108">
        <v>0</v>
      </c>
      <c r="Q1139" s="108"/>
      <c r="R1139" s="114"/>
    </row>
    <row r="1140" spans="1:18" ht="13" x14ac:dyDescent="0.3">
      <c r="A1140" s="108" t="s">
        <v>2115</v>
      </c>
      <c r="B1140" s="108">
        <v>134591</v>
      </c>
      <c r="C1140" s="108" t="s">
        <v>269</v>
      </c>
      <c r="D1140" s="108" t="s">
        <v>2115</v>
      </c>
      <c r="E1140" s="108">
        <v>134591</v>
      </c>
      <c r="F1140" s="108" t="s">
        <v>2115</v>
      </c>
      <c r="G1140" s="108" t="s">
        <v>270</v>
      </c>
      <c r="H1140" s="108" t="s">
        <v>271</v>
      </c>
      <c r="I1140" s="108" t="s">
        <v>311</v>
      </c>
      <c r="J1140" s="108" t="s">
        <v>312</v>
      </c>
      <c r="K1140" s="108" t="s">
        <v>2116</v>
      </c>
      <c r="L1140" s="108" t="s">
        <v>2115</v>
      </c>
      <c r="P1140" s="108">
        <v>0</v>
      </c>
      <c r="Q1140" s="108"/>
      <c r="R1140" s="114"/>
    </row>
    <row r="1141" spans="1:18" ht="13" x14ac:dyDescent="0.3">
      <c r="A1141" s="108" t="s">
        <v>2117</v>
      </c>
      <c r="B1141" s="108">
        <v>150520</v>
      </c>
      <c r="C1141" s="108" t="s">
        <v>269</v>
      </c>
      <c r="D1141" s="108" t="s">
        <v>2117</v>
      </c>
      <c r="E1141" s="108">
        <v>150520</v>
      </c>
      <c r="F1141" s="108" t="s">
        <v>2117</v>
      </c>
      <c r="G1141" s="108" t="s">
        <v>270</v>
      </c>
      <c r="H1141" s="108" t="s">
        <v>271</v>
      </c>
      <c r="I1141" s="108" t="s">
        <v>311</v>
      </c>
      <c r="J1141" s="108" t="s">
        <v>312</v>
      </c>
      <c r="K1141" s="108" t="s">
        <v>2116</v>
      </c>
      <c r="L1141" s="108" t="s">
        <v>2115</v>
      </c>
      <c r="N1141" s="108" t="s">
        <v>2118</v>
      </c>
      <c r="P1141" s="108">
        <v>0</v>
      </c>
      <c r="Q1141" s="108"/>
      <c r="R1141" s="114"/>
    </row>
    <row r="1142" spans="1:18" x14ac:dyDescent="0.25">
      <c r="A1142" s="108" t="s">
        <v>3060</v>
      </c>
      <c r="B1142" s="110">
        <v>134687</v>
      </c>
      <c r="C1142" s="106" t="s">
        <v>269</v>
      </c>
      <c r="D1142" s="106" t="s">
        <v>3060</v>
      </c>
      <c r="E1142" s="110">
        <v>134687</v>
      </c>
      <c r="F1142" s="106" t="s">
        <v>3060</v>
      </c>
      <c r="G1142" s="106" t="s">
        <v>270</v>
      </c>
      <c r="H1142" s="106" t="s">
        <v>271</v>
      </c>
      <c r="I1142" s="106" t="s">
        <v>311</v>
      </c>
      <c r="J1142" s="106" t="s">
        <v>312</v>
      </c>
      <c r="K1142" s="106" t="s">
        <v>2116</v>
      </c>
      <c r="L1142" s="106" t="s">
        <v>2115</v>
      </c>
      <c r="N1142" s="106" t="s">
        <v>3485</v>
      </c>
      <c r="P1142" s="108">
        <v>0</v>
      </c>
    </row>
    <row r="1143" spans="1:18" s="110" customFormat="1" x14ac:dyDescent="0.25">
      <c r="A1143" s="106" t="s">
        <v>2120</v>
      </c>
      <c r="B1143" s="110">
        <v>117034</v>
      </c>
      <c r="C1143" s="110" t="s">
        <v>269</v>
      </c>
      <c r="D1143" s="110" t="s">
        <v>2120</v>
      </c>
      <c r="E1143" s="110">
        <v>117034</v>
      </c>
      <c r="F1143" s="110" t="s">
        <v>2120</v>
      </c>
      <c r="G1143" s="110" t="s">
        <v>270</v>
      </c>
      <c r="H1143" s="110" t="s">
        <v>339</v>
      </c>
      <c r="I1143" s="110" t="s">
        <v>494</v>
      </c>
      <c r="J1143" s="110" t="s">
        <v>772</v>
      </c>
      <c r="K1143" s="110" t="s">
        <v>771</v>
      </c>
      <c r="L1143" s="110" t="s">
        <v>2120</v>
      </c>
      <c r="P1143" s="106">
        <v>0</v>
      </c>
      <c r="R1143" s="116"/>
    </row>
    <row r="1144" spans="1:18" ht="13" x14ac:dyDescent="0.3">
      <c r="A1144" s="108" t="s">
        <v>2119</v>
      </c>
      <c r="B1144" s="108">
        <v>117385</v>
      </c>
      <c r="C1144" s="108" t="s">
        <v>269</v>
      </c>
      <c r="D1144" s="108" t="s">
        <v>2119</v>
      </c>
      <c r="E1144" s="108">
        <v>117385</v>
      </c>
      <c r="F1144" s="108" t="s">
        <v>2119</v>
      </c>
      <c r="G1144" s="108" t="s">
        <v>270</v>
      </c>
      <c r="H1144" s="108" t="s">
        <v>339</v>
      </c>
      <c r="I1144" s="108" t="s">
        <v>494</v>
      </c>
      <c r="J1144" s="108" t="s">
        <v>772</v>
      </c>
      <c r="K1144" s="108" t="s">
        <v>771</v>
      </c>
      <c r="L1144" s="108" t="s">
        <v>2120</v>
      </c>
      <c r="N1144" s="108" t="s">
        <v>1637</v>
      </c>
      <c r="P1144" s="108">
        <v>0</v>
      </c>
      <c r="Q1144" s="108"/>
      <c r="R1144" s="114"/>
    </row>
    <row r="1145" spans="1:18" s="110" customFormat="1" ht="13" x14ac:dyDescent="0.3">
      <c r="A1145" s="110" t="s">
        <v>3596</v>
      </c>
      <c r="B1145" s="106">
        <v>117386</v>
      </c>
      <c r="C1145" s="106" t="s">
        <v>269</v>
      </c>
      <c r="D1145" s="110" t="s">
        <v>3596</v>
      </c>
      <c r="E1145" s="106">
        <v>117386</v>
      </c>
      <c r="F1145" s="110" t="s">
        <v>3596</v>
      </c>
      <c r="G1145" s="106" t="s">
        <v>270</v>
      </c>
      <c r="H1145" s="106" t="s">
        <v>339</v>
      </c>
      <c r="I1145" s="106" t="s">
        <v>494</v>
      </c>
      <c r="J1145" s="106" t="s">
        <v>772</v>
      </c>
      <c r="K1145" s="106" t="s">
        <v>771</v>
      </c>
      <c r="L1145" s="106" t="s">
        <v>2120</v>
      </c>
      <c r="N1145" s="106" t="s">
        <v>3597</v>
      </c>
      <c r="P1145" s="106">
        <v>0</v>
      </c>
      <c r="Q1145" s="106"/>
      <c r="R1145" s="111"/>
    </row>
    <row r="1146" spans="1:18" s="110" customFormat="1" ht="13" x14ac:dyDescent="0.3">
      <c r="A1146" s="106" t="s">
        <v>3486</v>
      </c>
      <c r="B1146" s="106">
        <v>117388</v>
      </c>
      <c r="C1146" s="106" t="s">
        <v>269</v>
      </c>
      <c r="D1146" s="106" t="s">
        <v>3486</v>
      </c>
      <c r="E1146" s="106">
        <v>117388</v>
      </c>
      <c r="F1146" s="106" t="s">
        <v>3486</v>
      </c>
      <c r="G1146" s="106" t="s">
        <v>270</v>
      </c>
      <c r="H1146" s="106" t="s">
        <v>339</v>
      </c>
      <c r="I1146" s="106" t="s">
        <v>494</v>
      </c>
      <c r="J1146" s="106" t="s">
        <v>772</v>
      </c>
      <c r="K1146" s="106" t="s">
        <v>771</v>
      </c>
      <c r="L1146" s="106" t="s">
        <v>2120</v>
      </c>
      <c r="N1146" s="106" t="s">
        <v>3487</v>
      </c>
      <c r="P1146" s="106">
        <v>0</v>
      </c>
      <c r="Q1146" s="106"/>
      <c r="R1146" s="111"/>
    </row>
    <row r="1147" spans="1:18" ht="13" x14ac:dyDescent="0.3">
      <c r="A1147" s="108" t="s">
        <v>2121</v>
      </c>
      <c r="B1147" s="108">
        <v>117389</v>
      </c>
      <c r="C1147" s="108" t="s">
        <v>269</v>
      </c>
      <c r="D1147" s="108" t="s">
        <v>2121</v>
      </c>
      <c r="E1147" s="108">
        <v>117389</v>
      </c>
      <c r="F1147" s="108" t="s">
        <v>2121</v>
      </c>
      <c r="G1147" s="108" t="s">
        <v>270</v>
      </c>
      <c r="H1147" s="108" t="s">
        <v>339</v>
      </c>
      <c r="I1147" s="108" t="s">
        <v>494</v>
      </c>
      <c r="J1147" s="108" t="s">
        <v>772</v>
      </c>
      <c r="K1147" s="108" t="s">
        <v>771</v>
      </c>
      <c r="L1147" s="108" t="s">
        <v>2120</v>
      </c>
      <c r="N1147" s="108" t="s">
        <v>1264</v>
      </c>
      <c r="P1147" s="108">
        <v>0</v>
      </c>
      <c r="Q1147" s="108"/>
      <c r="R1147" s="114"/>
    </row>
    <row r="1148" spans="1:18" ht="13" x14ac:dyDescent="0.3">
      <c r="A1148" s="108" t="s">
        <v>2122</v>
      </c>
      <c r="B1148" s="108">
        <v>129660</v>
      </c>
      <c r="C1148" s="108" t="s">
        <v>269</v>
      </c>
      <c r="D1148" s="108" t="s">
        <v>2122</v>
      </c>
      <c r="E1148" s="108">
        <v>129660</v>
      </c>
      <c r="F1148" s="108" t="s">
        <v>2122</v>
      </c>
      <c r="G1148" s="108" t="s">
        <v>270</v>
      </c>
      <c r="H1148" s="108" t="s">
        <v>290</v>
      </c>
      <c r="I1148" s="108" t="s">
        <v>291</v>
      </c>
      <c r="J1148" s="108" t="s">
        <v>351</v>
      </c>
      <c r="K1148" s="108" t="s">
        <v>652</v>
      </c>
      <c r="L1148" s="108" t="s">
        <v>2122</v>
      </c>
      <c r="P1148" s="108">
        <v>0</v>
      </c>
      <c r="Q1148" s="108"/>
      <c r="R1148" s="114"/>
    </row>
    <row r="1149" spans="1:18" ht="13" x14ac:dyDescent="0.3">
      <c r="A1149" s="108" t="s">
        <v>2123</v>
      </c>
      <c r="B1149" s="108">
        <v>131327</v>
      </c>
      <c r="C1149" s="108" t="s">
        <v>269</v>
      </c>
      <c r="D1149" s="108" t="s">
        <v>2123</v>
      </c>
      <c r="E1149" s="108">
        <v>131327</v>
      </c>
      <c r="F1149" s="108" t="s">
        <v>2123</v>
      </c>
      <c r="G1149" s="108" t="s">
        <v>270</v>
      </c>
      <c r="H1149" s="108" t="s">
        <v>290</v>
      </c>
      <c r="I1149" s="108" t="s">
        <v>291</v>
      </c>
      <c r="J1149" s="108" t="s">
        <v>351</v>
      </c>
      <c r="K1149" s="108" t="s">
        <v>652</v>
      </c>
      <c r="L1149" s="108" t="s">
        <v>2122</v>
      </c>
      <c r="N1149" s="108" t="s">
        <v>2124</v>
      </c>
      <c r="P1149" s="108">
        <v>0</v>
      </c>
      <c r="Q1149" s="108"/>
      <c r="R1149" s="114"/>
    </row>
    <row r="1150" spans="1:18" ht="13" x14ac:dyDescent="0.3">
      <c r="A1150" s="108" t="s">
        <v>2125</v>
      </c>
      <c r="B1150" s="108">
        <v>131328</v>
      </c>
      <c r="C1150" s="108" t="s">
        <v>269</v>
      </c>
      <c r="D1150" s="108" t="s">
        <v>2125</v>
      </c>
      <c r="E1150" s="108">
        <v>131328</v>
      </c>
      <c r="F1150" s="108" t="s">
        <v>2125</v>
      </c>
      <c r="G1150" s="108" t="s">
        <v>270</v>
      </c>
      <c r="H1150" s="108" t="s">
        <v>290</v>
      </c>
      <c r="I1150" s="108" t="s">
        <v>291</v>
      </c>
      <c r="J1150" s="108" t="s">
        <v>351</v>
      </c>
      <c r="K1150" s="108" t="s">
        <v>652</v>
      </c>
      <c r="L1150" s="108" t="s">
        <v>2122</v>
      </c>
      <c r="N1150" s="108" t="s">
        <v>404</v>
      </c>
      <c r="P1150" s="108">
        <v>0</v>
      </c>
      <c r="Q1150" s="108"/>
      <c r="R1150" s="114"/>
    </row>
    <row r="1151" spans="1:18" ht="13" x14ac:dyDescent="0.3">
      <c r="A1151" s="108" t="s">
        <v>725</v>
      </c>
      <c r="B1151" s="108">
        <v>138413</v>
      </c>
      <c r="C1151" s="108" t="s">
        <v>269</v>
      </c>
      <c r="D1151" s="108" t="s">
        <v>725</v>
      </c>
      <c r="E1151" s="108">
        <v>138413</v>
      </c>
      <c r="F1151" s="108" t="s">
        <v>725</v>
      </c>
      <c r="G1151" s="108" t="s">
        <v>270</v>
      </c>
      <c r="H1151" s="108" t="s">
        <v>280</v>
      </c>
      <c r="I1151" s="108" t="s">
        <v>300</v>
      </c>
      <c r="K1151" s="108" t="s">
        <v>722</v>
      </c>
      <c r="L1151" s="108" t="s">
        <v>725</v>
      </c>
      <c r="P1151" s="108">
        <v>0</v>
      </c>
      <c r="Q1151" s="108"/>
      <c r="R1151" s="114"/>
    </row>
    <row r="1152" spans="1:18" ht="13" x14ac:dyDescent="0.3">
      <c r="A1152" s="108" t="s">
        <v>2126</v>
      </c>
      <c r="B1152" s="108">
        <v>140976</v>
      </c>
      <c r="C1152" s="108" t="s">
        <v>269</v>
      </c>
      <c r="D1152" s="108" t="s">
        <v>2126</v>
      </c>
      <c r="E1152" s="108">
        <v>140976</v>
      </c>
      <c r="F1152" s="108" t="s">
        <v>2126</v>
      </c>
      <c r="G1152" s="108" t="s">
        <v>270</v>
      </c>
      <c r="H1152" s="108" t="s">
        <v>280</v>
      </c>
      <c r="I1152" s="108" t="s">
        <v>300</v>
      </c>
      <c r="K1152" s="108" t="s">
        <v>722</v>
      </c>
      <c r="L1152" s="108" t="s">
        <v>725</v>
      </c>
      <c r="N1152" s="108" t="s">
        <v>2127</v>
      </c>
      <c r="P1152" s="108">
        <v>0</v>
      </c>
      <c r="Q1152" s="108"/>
      <c r="R1152" s="114"/>
    </row>
    <row r="1153" spans="1:18" ht="13" x14ac:dyDescent="0.3">
      <c r="A1153" s="108" t="s">
        <v>723</v>
      </c>
      <c r="B1153" s="108">
        <v>140989</v>
      </c>
      <c r="C1153" s="108" t="s">
        <v>269</v>
      </c>
      <c r="D1153" s="108" t="s">
        <v>723</v>
      </c>
      <c r="E1153" s="108">
        <v>491650</v>
      </c>
      <c r="F1153" s="108" t="s">
        <v>724</v>
      </c>
      <c r="G1153" s="108" t="s">
        <v>270</v>
      </c>
      <c r="H1153" s="108" t="s">
        <v>280</v>
      </c>
      <c r="I1153" s="108" t="s">
        <v>300</v>
      </c>
      <c r="K1153" s="108" t="s">
        <v>722</v>
      </c>
      <c r="L1153" s="108" t="s">
        <v>725</v>
      </c>
      <c r="N1153" s="108" t="s">
        <v>726</v>
      </c>
      <c r="P1153" s="108">
        <v>0</v>
      </c>
      <c r="Q1153" s="108"/>
      <c r="R1153" s="114"/>
    </row>
    <row r="1154" spans="1:18" s="110" customFormat="1" ht="13" x14ac:dyDescent="0.3">
      <c r="A1154" s="110" t="s">
        <v>3839</v>
      </c>
      <c r="B1154" s="110">
        <v>141010</v>
      </c>
      <c r="C1154" s="106" t="s">
        <v>269</v>
      </c>
      <c r="D1154" s="110" t="s">
        <v>3839</v>
      </c>
      <c r="E1154" s="110">
        <v>141010</v>
      </c>
      <c r="F1154" s="110" t="s">
        <v>3839</v>
      </c>
      <c r="G1154" s="106" t="s">
        <v>270</v>
      </c>
      <c r="H1154" s="106" t="s">
        <v>280</v>
      </c>
      <c r="I1154" s="106" t="s">
        <v>300</v>
      </c>
      <c r="K1154" s="106" t="s">
        <v>722</v>
      </c>
      <c r="L1154" s="106" t="s">
        <v>725</v>
      </c>
      <c r="N1154" s="106" t="s">
        <v>3841</v>
      </c>
      <c r="P1154" s="106">
        <v>0</v>
      </c>
      <c r="Q1154" s="106"/>
      <c r="R1154" s="111"/>
    </row>
    <row r="1155" spans="1:18" s="110" customFormat="1" ht="13" x14ac:dyDescent="0.3">
      <c r="A1155" s="110" t="s">
        <v>3840</v>
      </c>
      <c r="B1155" s="110">
        <v>141022</v>
      </c>
      <c r="C1155" s="106" t="s">
        <v>269</v>
      </c>
      <c r="D1155" s="110" t="s">
        <v>3840</v>
      </c>
      <c r="E1155" s="110">
        <v>141022</v>
      </c>
      <c r="F1155" s="110" t="s">
        <v>3840</v>
      </c>
      <c r="G1155" s="106" t="s">
        <v>270</v>
      </c>
      <c r="H1155" s="106" t="s">
        <v>280</v>
      </c>
      <c r="I1155" s="106" t="s">
        <v>300</v>
      </c>
      <c r="K1155" s="106" t="s">
        <v>722</v>
      </c>
      <c r="L1155" s="106" t="s">
        <v>725</v>
      </c>
      <c r="N1155" s="106" t="s">
        <v>3842</v>
      </c>
      <c r="P1155" s="106">
        <v>0</v>
      </c>
      <c r="Q1155" s="106"/>
      <c r="R1155" s="111"/>
    </row>
    <row r="1156" spans="1:18" ht="13" x14ac:dyDescent="0.3">
      <c r="A1156" s="108" t="s">
        <v>1008</v>
      </c>
      <c r="B1156" s="108">
        <v>101400</v>
      </c>
      <c r="C1156" s="108" t="s">
        <v>269</v>
      </c>
      <c r="D1156" s="108" t="s">
        <v>1008</v>
      </c>
      <c r="E1156" s="108">
        <v>101400</v>
      </c>
      <c r="F1156" s="108" t="s">
        <v>1008</v>
      </c>
      <c r="G1156" s="108" t="s">
        <v>270</v>
      </c>
      <c r="H1156" s="108" t="s">
        <v>271</v>
      </c>
      <c r="I1156" s="108" t="s">
        <v>272</v>
      </c>
      <c r="J1156" s="108" t="s">
        <v>273</v>
      </c>
      <c r="K1156" s="108" t="s">
        <v>1008</v>
      </c>
      <c r="P1156" s="108">
        <v>0</v>
      </c>
      <c r="Q1156" s="108"/>
      <c r="R1156" s="114"/>
    </row>
    <row r="1157" spans="1:18" ht="13" x14ac:dyDescent="0.3">
      <c r="A1157" s="108" t="s">
        <v>2521</v>
      </c>
      <c r="B1157" s="108">
        <v>139336</v>
      </c>
      <c r="C1157" s="108" t="s">
        <v>269</v>
      </c>
      <c r="D1157" s="108" t="s">
        <v>2521</v>
      </c>
      <c r="E1157" s="108">
        <v>160446</v>
      </c>
      <c r="F1157" s="108" t="s">
        <v>2522</v>
      </c>
      <c r="G1157" s="108" t="s">
        <v>270</v>
      </c>
      <c r="H1157" s="108" t="s">
        <v>280</v>
      </c>
      <c r="I1157" s="108" t="s">
        <v>300</v>
      </c>
      <c r="J1157" s="108" t="s">
        <v>697</v>
      </c>
      <c r="K1157" s="108" t="s">
        <v>698</v>
      </c>
      <c r="L1157" s="108" t="s">
        <v>2523</v>
      </c>
      <c r="N1157" s="108" t="s">
        <v>2524</v>
      </c>
      <c r="P1157" s="108">
        <v>0</v>
      </c>
      <c r="Q1157" s="108"/>
      <c r="R1157" s="114"/>
    </row>
    <row r="1158" spans="1:18" ht="13" x14ac:dyDescent="0.3">
      <c r="A1158" s="108" t="s">
        <v>2128</v>
      </c>
      <c r="B1158" s="108">
        <v>152547</v>
      </c>
      <c r="C1158" s="108" t="s">
        <v>269</v>
      </c>
      <c r="D1158" s="108" t="s">
        <v>2128</v>
      </c>
      <c r="E1158" s="108">
        <v>152547</v>
      </c>
      <c r="F1158" s="108" t="s">
        <v>2128</v>
      </c>
      <c r="G1158" s="108" t="s">
        <v>270</v>
      </c>
      <c r="H1158" s="108" t="s">
        <v>328</v>
      </c>
      <c r="I1158" s="108" t="s">
        <v>984</v>
      </c>
      <c r="J1158" s="108" t="s">
        <v>1640</v>
      </c>
      <c r="K1158" s="108" t="s">
        <v>1641</v>
      </c>
      <c r="L1158" s="108" t="s">
        <v>2129</v>
      </c>
      <c r="N1158" s="108" t="s">
        <v>2130</v>
      </c>
      <c r="P1158" s="108">
        <v>0</v>
      </c>
      <c r="Q1158" s="108"/>
      <c r="R1158" s="114"/>
    </row>
    <row r="1159" spans="1:18" x14ac:dyDescent="0.25">
      <c r="A1159" s="108" t="s">
        <v>3061</v>
      </c>
      <c r="B1159" s="110">
        <v>2036</v>
      </c>
      <c r="C1159" s="106" t="s">
        <v>269</v>
      </c>
      <c r="D1159" s="106" t="s">
        <v>3488</v>
      </c>
      <c r="E1159" s="110">
        <v>2036</v>
      </c>
      <c r="F1159" s="106" t="s">
        <v>3488</v>
      </c>
      <c r="G1159" s="106" t="s">
        <v>270</v>
      </c>
      <c r="H1159" s="106" t="s">
        <v>290</v>
      </c>
      <c r="I1159" s="106" t="s">
        <v>679</v>
      </c>
      <c r="P1159" s="108">
        <v>0</v>
      </c>
    </row>
    <row r="1160" spans="1:18" ht="13" x14ac:dyDescent="0.3">
      <c r="A1160" s="108" t="s">
        <v>302</v>
      </c>
      <c r="B1160" s="108">
        <v>175</v>
      </c>
      <c r="C1160" s="108" t="s">
        <v>269</v>
      </c>
      <c r="D1160" s="108" t="s">
        <v>302</v>
      </c>
      <c r="E1160" s="108">
        <v>175</v>
      </c>
      <c r="F1160" s="108" t="s">
        <v>302</v>
      </c>
      <c r="G1160" s="108" t="s">
        <v>270</v>
      </c>
      <c r="H1160" s="108" t="s">
        <v>280</v>
      </c>
      <c r="I1160" s="108" t="s">
        <v>300</v>
      </c>
      <c r="J1160" s="108" t="s">
        <v>301</v>
      </c>
      <c r="K1160" s="108" t="s">
        <v>302</v>
      </c>
      <c r="P1160" s="108">
        <v>0</v>
      </c>
      <c r="Q1160" s="108"/>
      <c r="R1160" s="114"/>
    </row>
    <row r="1161" spans="1:18" ht="13" x14ac:dyDescent="0.3">
      <c r="A1161" s="108" t="s">
        <v>2131</v>
      </c>
      <c r="B1161" s="108">
        <v>138288</v>
      </c>
      <c r="C1161" s="108" t="s">
        <v>269</v>
      </c>
      <c r="D1161" s="108" t="s">
        <v>2131</v>
      </c>
      <c r="E1161" s="108">
        <v>138288</v>
      </c>
      <c r="F1161" s="108" t="s">
        <v>2131</v>
      </c>
      <c r="G1161" s="108" t="s">
        <v>270</v>
      </c>
      <c r="H1161" s="108" t="s">
        <v>280</v>
      </c>
      <c r="I1161" s="108" t="s">
        <v>300</v>
      </c>
      <c r="J1161" s="108" t="s">
        <v>301</v>
      </c>
      <c r="K1161" s="108" t="s">
        <v>302</v>
      </c>
      <c r="L1161" s="108" t="s">
        <v>2131</v>
      </c>
      <c r="P1161" s="108">
        <v>0</v>
      </c>
      <c r="Q1161" s="108"/>
      <c r="R1161" s="114"/>
    </row>
    <row r="1162" spans="1:18" ht="13" x14ac:dyDescent="0.3">
      <c r="A1162" s="108" t="s">
        <v>2132</v>
      </c>
      <c r="B1162" s="108">
        <v>140640</v>
      </c>
      <c r="C1162" s="108" t="s">
        <v>269</v>
      </c>
      <c r="D1162" s="108" t="s">
        <v>2132</v>
      </c>
      <c r="E1162" s="108">
        <v>140640</v>
      </c>
      <c r="F1162" s="108" t="s">
        <v>2132</v>
      </c>
      <c r="G1162" s="108" t="s">
        <v>270</v>
      </c>
      <c r="H1162" s="108" t="s">
        <v>280</v>
      </c>
      <c r="I1162" s="108" t="s">
        <v>300</v>
      </c>
      <c r="J1162" s="108" t="s">
        <v>301</v>
      </c>
      <c r="K1162" s="108" t="s">
        <v>302</v>
      </c>
      <c r="L1162" s="108" t="s">
        <v>2131</v>
      </c>
      <c r="N1162" s="108" t="s">
        <v>2133</v>
      </c>
      <c r="P1162" s="108">
        <v>0</v>
      </c>
      <c r="Q1162" s="108"/>
      <c r="R1162" s="114"/>
    </row>
    <row r="1163" spans="1:18" s="110" customFormat="1" ht="13" x14ac:dyDescent="0.3">
      <c r="A1163" s="110" t="s">
        <v>3843</v>
      </c>
      <c r="B1163" s="110">
        <v>136065</v>
      </c>
      <c r="C1163" s="106" t="s">
        <v>269</v>
      </c>
      <c r="D1163" s="110" t="s">
        <v>3843</v>
      </c>
      <c r="E1163" s="110">
        <v>136065</v>
      </c>
      <c r="F1163" s="110" t="s">
        <v>3843</v>
      </c>
      <c r="G1163" s="106" t="s">
        <v>270</v>
      </c>
      <c r="H1163" s="106" t="s">
        <v>599</v>
      </c>
      <c r="I1163" s="106" t="s">
        <v>1414</v>
      </c>
      <c r="J1163" s="106" t="s">
        <v>1415</v>
      </c>
      <c r="K1163" s="106" t="s">
        <v>1416</v>
      </c>
      <c r="L1163" s="106" t="s">
        <v>3844</v>
      </c>
      <c r="N1163" s="106" t="s">
        <v>3845</v>
      </c>
      <c r="P1163" s="106">
        <v>0</v>
      </c>
      <c r="Q1163" s="106"/>
      <c r="R1163" s="111"/>
    </row>
    <row r="1164" spans="1:18" s="110" customFormat="1" ht="13" x14ac:dyDescent="0.3">
      <c r="A1164" s="110" t="s">
        <v>3846</v>
      </c>
      <c r="B1164" s="110">
        <v>111745</v>
      </c>
      <c r="C1164" s="106" t="s">
        <v>269</v>
      </c>
      <c r="D1164" s="110" t="s">
        <v>3846</v>
      </c>
      <c r="E1164" s="110">
        <v>111745</v>
      </c>
      <c r="F1164" s="110" t="s">
        <v>3846</v>
      </c>
      <c r="G1164" s="106" t="s">
        <v>270</v>
      </c>
      <c r="H1164" s="106" t="s">
        <v>361</v>
      </c>
      <c r="I1164" s="106" t="s">
        <v>3731</v>
      </c>
      <c r="J1164" s="106" t="s">
        <v>3733</v>
      </c>
      <c r="K1164" s="106" t="s">
        <v>3847</v>
      </c>
      <c r="L1164" s="106" t="s">
        <v>3848</v>
      </c>
      <c r="N1164" s="106" t="s">
        <v>3849</v>
      </c>
      <c r="P1164" s="106">
        <v>0</v>
      </c>
      <c r="Q1164" s="106"/>
      <c r="R1164" s="111"/>
    </row>
    <row r="1165" spans="1:18" ht="13" x14ac:dyDescent="0.3">
      <c r="A1165" s="108" t="s">
        <v>2134</v>
      </c>
      <c r="B1165" s="108">
        <v>141033</v>
      </c>
      <c r="C1165" s="108" t="s">
        <v>269</v>
      </c>
      <c r="D1165" s="108" t="s">
        <v>2134</v>
      </c>
      <c r="E1165" s="108">
        <v>141033</v>
      </c>
      <c r="F1165" s="108" t="s">
        <v>2134</v>
      </c>
      <c r="G1165" s="108" t="s">
        <v>270</v>
      </c>
      <c r="H1165" s="108" t="s">
        <v>280</v>
      </c>
      <c r="I1165" s="108" t="s">
        <v>300</v>
      </c>
      <c r="K1165" s="108" t="s">
        <v>722</v>
      </c>
      <c r="L1165" s="108" t="s">
        <v>2135</v>
      </c>
      <c r="N1165" s="108" t="s">
        <v>2136</v>
      </c>
      <c r="P1165" s="108">
        <v>0</v>
      </c>
      <c r="Q1165" s="108"/>
      <c r="R1165" s="114"/>
    </row>
    <row r="1166" spans="1:18" ht="13" x14ac:dyDescent="0.3">
      <c r="A1166" s="108" t="s">
        <v>1556</v>
      </c>
      <c r="B1166" s="108">
        <v>965</v>
      </c>
      <c r="C1166" s="108" t="s">
        <v>269</v>
      </c>
      <c r="D1166" s="108" t="s">
        <v>1556</v>
      </c>
      <c r="E1166" s="108">
        <v>965</v>
      </c>
      <c r="F1166" s="108" t="s">
        <v>1556</v>
      </c>
      <c r="G1166" s="108" t="s">
        <v>270</v>
      </c>
      <c r="H1166" s="108" t="s">
        <v>290</v>
      </c>
      <c r="I1166" s="108" t="s">
        <v>291</v>
      </c>
      <c r="J1166" s="108" t="s">
        <v>292</v>
      </c>
      <c r="K1166" s="108" t="s">
        <v>1556</v>
      </c>
      <c r="P1166" s="108">
        <v>0</v>
      </c>
      <c r="Q1166" s="108"/>
      <c r="R1166" s="114"/>
    </row>
    <row r="1167" spans="1:18" ht="13" x14ac:dyDescent="0.3">
      <c r="A1167" s="108" t="s">
        <v>2137</v>
      </c>
      <c r="B1167" s="108">
        <v>117413</v>
      </c>
      <c r="C1167" s="108" t="s">
        <v>269</v>
      </c>
      <c r="D1167" s="108" t="s">
        <v>2137</v>
      </c>
      <c r="E1167" s="108">
        <v>117413</v>
      </c>
      <c r="F1167" s="108" t="s">
        <v>2137</v>
      </c>
      <c r="G1167" s="108" t="s">
        <v>270</v>
      </c>
      <c r="H1167" s="108" t="s">
        <v>339</v>
      </c>
      <c r="I1167" s="108" t="s">
        <v>494</v>
      </c>
      <c r="J1167" s="108" t="s">
        <v>772</v>
      </c>
      <c r="K1167" s="108" t="s">
        <v>2138</v>
      </c>
      <c r="L1167" s="108" t="s">
        <v>2139</v>
      </c>
      <c r="N1167" s="108" t="s">
        <v>2140</v>
      </c>
      <c r="P1167" s="108">
        <v>0</v>
      </c>
      <c r="Q1167" s="108"/>
      <c r="R1167" s="114"/>
    </row>
    <row r="1168" spans="1:18" ht="13" x14ac:dyDescent="0.3">
      <c r="A1168" s="108" t="s">
        <v>2141</v>
      </c>
      <c r="B1168" s="108">
        <v>129413</v>
      </c>
      <c r="C1168" s="108" t="s">
        <v>269</v>
      </c>
      <c r="D1168" s="108" t="s">
        <v>2141</v>
      </c>
      <c r="E1168" s="108">
        <v>129413</v>
      </c>
      <c r="F1168" s="108" t="s">
        <v>2141</v>
      </c>
      <c r="G1168" s="108" t="s">
        <v>270</v>
      </c>
      <c r="H1168" s="108" t="s">
        <v>290</v>
      </c>
      <c r="I1168" s="108" t="s">
        <v>291</v>
      </c>
      <c r="K1168" s="108" t="s">
        <v>2142</v>
      </c>
      <c r="L1168" s="108" t="s">
        <v>2141</v>
      </c>
      <c r="P1168" s="108">
        <v>0</v>
      </c>
      <c r="Q1168" s="108"/>
      <c r="R1168" s="114"/>
    </row>
    <row r="1169" spans="1:18" ht="13" x14ac:dyDescent="0.3">
      <c r="A1169" s="108" t="s">
        <v>2143</v>
      </c>
      <c r="B1169" s="108">
        <v>130491</v>
      </c>
      <c r="C1169" s="108" t="s">
        <v>269</v>
      </c>
      <c r="D1169" s="108" t="s">
        <v>2143</v>
      </c>
      <c r="E1169" s="108">
        <v>130491</v>
      </c>
      <c r="F1169" s="108" t="s">
        <v>2143</v>
      </c>
      <c r="G1169" s="108" t="s">
        <v>270</v>
      </c>
      <c r="H1169" s="108" t="s">
        <v>290</v>
      </c>
      <c r="I1169" s="108" t="s">
        <v>291</v>
      </c>
      <c r="K1169" s="108" t="s">
        <v>2142</v>
      </c>
      <c r="L1169" s="108" t="s">
        <v>2141</v>
      </c>
      <c r="N1169" s="108" t="s">
        <v>1769</v>
      </c>
      <c r="P1169" s="108">
        <v>0</v>
      </c>
      <c r="Q1169" s="108"/>
      <c r="R1169" s="114"/>
    </row>
    <row r="1170" spans="1:18" ht="13" x14ac:dyDescent="0.3">
      <c r="A1170" s="108" t="s">
        <v>2144</v>
      </c>
      <c r="B1170" s="108">
        <v>130492</v>
      </c>
      <c r="C1170" s="108" t="s">
        <v>269</v>
      </c>
      <c r="D1170" s="108" t="s">
        <v>2144</v>
      </c>
      <c r="E1170" s="108">
        <v>130492</v>
      </c>
      <c r="F1170" s="108" t="s">
        <v>2144</v>
      </c>
      <c r="G1170" s="108" t="s">
        <v>270</v>
      </c>
      <c r="H1170" s="108" t="s">
        <v>290</v>
      </c>
      <c r="I1170" s="108" t="s">
        <v>291</v>
      </c>
      <c r="K1170" s="108" t="s">
        <v>2142</v>
      </c>
      <c r="L1170" s="108" t="s">
        <v>2141</v>
      </c>
      <c r="N1170" s="108" t="s">
        <v>1380</v>
      </c>
      <c r="P1170" s="108">
        <v>0</v>
      </c>
      <c r="Q1170" s="108"/>
      <c r="R1170" s="114"/>
    </row>
    <row r="1171" spans="1:18" ht="13" x14ac:dyDescent="0.3">
      <c r="A1171" s="108" t="s">
        <v>2145</v>
      </c>
      <c r="B1171" s="108">
        <v>130494</v>
      </c>
      <c r="C1171" s="108" t="s">
        <v>269</v>
      </c>
      <c r="D1171" s="108" t="s">
        <v>2145</v>
      </c>
      <c r="E1171" s="108">
        <v>130494</v>
      </c>
      <c r="F1171" s="108" t="s">
        <v>2145</v>
      </c>
      <c r="G1171" s="108" t="s">
        <v>270</v>
      </c>
      <c r="H1171" s="108" t="s">
        <v>290</v>
      </c>
      <c r="I1171" s="108" t="s">
        <v>291</v>
      </c>
      <c r="K1171" s="108" t="s">
        <v>2142</v>
      </c>
      <c r="L1171" s="108" t="s">
        <v>2141</v>
      </c>
      <c r="N1171" s="108" t="s">
        <v>2146</v>
      </c>
      <c r="P1171" s="108">
        <v>0</v>
      </c>
      <c r="Q1171" s="108"/>
      <c r="R1171" s="114"/>
    </row>
    <row r="1172" spans="1:18" s="110" customFormat="1" ht="13" x14ac:dyDescent="0.3">
      <c r="A1172" s="110" t="s">
        <v>3850</v>
      </c>
      <c r="B1172" s="110">
        <v>130495</v>
      </c>
      <c r="C1172" s="106" t="s">
        <v>269</v>
      </c>
      <c r="D1172" s="110" t="s">
        <v>3850</v>
      </c>
      <c r="E1172" s="110">
        <v>130495</v>
      </c>
      <c r="F1172" s="110" t="s">
        <v>3850</v>
      </c>
      <c r="G1172" s="106" t="s">
        <v>270</v>
      </c>
      <c r="H1172" s="106" t="s">
        <v>290</v>
      </c>
      <c r="I1172" s="106" t="s">
        <v>291</v>
      </c>
      <c r="K1172" s="106" t="s">
        <v>2142</v>
      </c>
      <c r="L1172" s="106" t="s">
        <v>2141</v>
      </c>
      <c r="N1172" s="106" t="s">
        <v>2658</v>
      </c>
      <c r="P1172" s="106">
        <v>0</v>
      </c>
      <c r="Q1172" s="106"/>
      <c r="R1172" s="111"/>
    </row>
    <row r="1173" spans="1:18" ht="13" x14ac:dyDescent="0.3">
      <c r="A1173" s="108" t="s">
        <v>2147</v>
      </c>
      <c r="B1173" s="108">
        <v>130496</v>
      </c>
      <c r="C1173" s="108" t="s">
        <v>269</v>
      </c>
      <c r="D1173" s="108" t="s">
        <v>2147</v>
      </c>
      <c r="E1173" s="108">
        <v>130496</v>
      </c>
      <c r="F1173" s="108" t="s">
        <v>2147</v>
      </c>
      <c r="G1173" s="108" t="s">
        <v>270</v>
      </c>
      <c r="H1173" s="108" t="s">
        <v>290</v>
      </c>
      <c r="I1173" s="108" t="s">
        <v>291</v>
      </c>
      <c r="K1173" s="108" t="s">
        <v>2142</v>
      </c>
      <c r="L1173" s="108" t="s">
        <v>2141</v>
      </c>
      <c r="N1173" s="108" t="s">
        <v>1032</v>
      </c>
      <c r="P1173" s="108">
        <v>0</v>
      </c>
      <c r="Q1173" s="108"/>
      <c r="R1173" s="114"/>
    </row>
    <row r="1174" spans="1:18" ht="13" x14ac:dyDescent="0.3">
      <c r="A1174" s="108" t="s">
        <v>2142</v>
      </c>
      <c r="B1174" s="108">
        <v>924</v>
      </c>
      <c r="C1174" s="108" t="s">
        <v>269</v>
      </c>
      <c r="D1174" s="108" t="s">
        <v>2142</v>
      </c>
      <c r="E1174" s="108">
        <v>924</v>
      </c>
      <c r="F1174" s="108" t="s">
        <v>2142</v>
      </c>
      <c r="G1174" s="108" t="s">
        <v>270</v>
      </c>
      <c r="H1174" s="108" t="s">
        <v>290</v>
      </c>
      <c r="I1174" s="108" t="s">
        <v>291</v>
      </c>
      <c r="K1174" s="108" t="s">
        <v>2142</v>
      </c>
      <c r="P1174" s="108">
        <v>0</v>
      </c>
      <c r="Q1174" s="108"/>
      <c r="R1174" s="114"/>
    </row>
    <row r="1175" spans="1:18" ht="13" x14ac:dyDescent="0.3">
      <c r="A1175" s="108" t="s">
        <v>2148</v>
      </c>
      <c r="B1175" s="108">
        <v>924</v>
      </c>
      <c r="C1175" s="108" t="s">
        <v>269</v>
      </c>
      <c r="D1175" s="108" t="s">
        <v>2142</v>
      </c>
      <c r="E1175" s="108">
        <v>924</v>
      </c>
      <c r="F1175" s="108" t="s">
        <v>2142</v>
      </c>
      <c r="G1175" s="108" t="s">
        <v>270</v>
      </c>
      <c r="H1175" s="108" t="s">
        <v>290</v>
      </c>
      <c r="I1175" s="108" t="s">
        <v>291</v>
      </c>
      <c r="K1175" s="108" t="s">
        <v>2142</v>
      </c>
      <c r="P1175" s="108">
        <v>0</v>
      </c>
      <c r="Q1175" s="108"/>
      <c r="R1175" s="114"/>
    </row>
    <row r="1176" spans="1:18" ht="13" x14ac:dyDescent="0.3">
      <c r="A1176" s="108" t="s">
        <v>2149</v>
      </c>
      <c r="B1176" s="108">
        <v>129414</v>
      </c>
      <c r="C1176" s="108" t="s">
        <v>269</v>
      </c>
      <c r="D1176" s="108" t="s">
        <v>2149</v>
      </c>
      <c r="E1176" s="108">
        <v>129414</v>
      </c>
      <c r="F1176" s="108" t="s">
        <v>2149</v>
      </c>
      <c r="G1176" s="108" t="s">
        <v>270</v>
      </c>
      <c r="H1176" s="108" t="s">
        <v>290</v>
      </c>
      <c r="I1176" s="108" t="s">
        <v>291</v>
      </c>
      <c r="K1176" s="108" t="s">
        <v>2142</v>
      </c>
      <c r="L1176" s="108" t="s">
        <v>2149</v>
      </c>
      <c r="P1176" s="108">
        <v>0</v>
      </c>
      <c r="Q1176" s="108"/>
      <c r="R1176" s="114"/>
    </row>
    <row r="1177" spans="1:18" ht="13" x14ac:dyDescent="0.3">
      <c r="A1177" s="108" t="s">
        <v>2150</v>
      </c>
      <c r="B1177" s="108">
        <v>130500</v>
      </c>
      <c r="C1177" s="108" t="s">
        <v>269</v>
      </c>
      <c r="D1177" s="108" t="s">
        <v>2150</v>
      </c>
      <c r="E1177" s="108">
        <v>130500</v>
      </c>
      <c r="F1177" s="108" t="s">
        <v>2150</v>
      </c>
      <c r="G1177" s="108" t="s">
        <v>270</v>
      </c>
      <c r="H1177" s="108" t="s">
        <v>290</v>
      </c>
      <c r="I1177" s="108" t="s">
        <v>291</v>
      </c>
      <c r="K1177" s="108" t="s">
        <v>2142</v>
      </c>
      <c r="L1177" s="108" t="s">
        <v>2149</v>
      </c>
      <c r="N1177" s="108" t="s">
        <v>2151</v>
      </c>
      <c r="P1177" s="108">
        <v>0</v>
      </c>
      <c r="Q1177" s="108"/>
      <c r="R1177" s="114"/>
    </row>
    <row r="1178" spans="1:18" ht="13" x14ac:dyDescent="0.3">
      <c r="A1178" s="108" t="s">
        <v>2152</v>
      </c>
      <c r="B1178" s="108">
        <v>130503</v>
      </c>
      <c r="C1178" s="108" t="s">
        <v>269</v>
      </c>
      <c r="D1178" s="108" t="s">
        <v>2152</v>
      </c>
      <c r="E1178" s="108">
        <v>130503</v>
      </c>
      <c r="F1178" s="108" t="s">
        <v>2152</v>
      </c>
      <c r="G1178" s="108" t="s">
        <v>270</v>
      </c>
      <c r="H1178" s="108" t="s">
        <v>290</v>
      </c>
      <c r="I1178" s="108" t="s">
        <v>291</v>
      </c>
      <c r="K1178" s="108" t="s">
        <v>2142</v>
      </c>
      <c r="L1178" s="108" t="s">
        <v>2149</v>
      </c>
      <c r="N1178" s="108" t="s">
        <v>2153</v>
      </c>
      <c r="P1178" s="108">
        <v>0</v>
      </c>
      <c r="Q1178" s="108"/>
      <c r="R1178" s="114"/>
    </row>
    <row r="1179" spans="1:18" ht="13" x14ac:dyDescent="0.3">
      <c r="A1179" s="108" t="s">
        <v>2154</v>
      </c>
      <c r="B1179" s="108">
        <v>130507</v>
      </c>
      <c r="C1179" s="108" t="s">
        <v>269</v>
      </c>
      <c r="D1179" s="108" t="s">
        <v>2154</v>
      </c>
      <c r="E1179" s="108">
        <v>130507</v>
      </c>
      <c r="F1179" s="108" t="s">
        <v>2154</v>
      </c>
      <c r="G1179" s="108" t="s">
        <v>270</v>
      </c>
      <c r="H1179" s="108" t="s">
        <v>290</v>
      </c>
      <c r="I1179" s="108" t="s">
        <v>291</v>
      </c>
      <c r="K1179" s="108" t="s">
        <v>2142</v>
      </c>
      <c r="L1179" s="108" t="s">
        <v>2149</v>
      </c>
      <c r="N1179" s="108" t="s">
        <v>2155</v>
      </c>
      <c r="P1179" s="108">
        <v>0</v>
      </c>
      <c r="Q1179" s="108"/>
      <c r="R1179" s="114"/>
    </row>
    <row r="1180" spans="1:18" ht="13" x14ac:dyDescent="0.3">
      <c r="A1180" s="108" t="s">
        <v>2156</v>
      </c>
      <c r="B1180" s="108">
        <v>125110</v>
      </c>
      <c r="C1180" s="108" t="s">
        <v>269</v>
      </c>
      <c r="D1180" s="108" t="s">
        <v>2156</v>
      </c>
      <c r="E1180" s="108">
        <v>125110</v>
      </c>
      <c r="F1180" s="108" t="s">
        <v>2156</v>
      </c>
      <c r="G1180" s="108" t="s">
        <v>270</v>
      </c>
      <c r="H1180" s="108" t="s">
        <v>328</v>
      </c>
      <c r="I1180" s="108" t="s">
        <v>329</v>
      </c>
      <c r="J1180" s="108" t="s">
        <v>330</v>
      </c>
      <c r="K1180" s="108" t="s">
        <v>2157</v>
      </c>
      <c r="L1180" s="108" t="s">
        <v>2158</v>
      </c>
      <c r="N1180" s="108" t="s">
        <v>2159</v>
      </c>
      <c r="P1180" s="108">
        <v>0</v>
      </c>
      <c r="Q1180" s="108"/>
      <c r="R1180" s="114"/>
    </row>
    <row r="1181" spans="1:18" ht="13" x14ac:dyDescent="0.3">
      <c r="A1181" s="108" t="s">
        <v>2160</v>
      </c>
      <c r="B1181" s="108">
        <v>124850</v>
      </c>
      <c r="C1181" s="108" t="s">
        <v>269</v>
      </c>
      <c r="D1181" s="108" t="s">
        <v>2160</v>
      </c>
      <c r="E1181" s="108">
        <v>124850</v>
      </c>
      <c r="F1181" s="108" t="s">
        <v>2160</v>
      </c>
      <c r="G1181" s="108" t="s">
        <v>270</v>
      </c>
      <c r="H1181" s="108" t="s">
        <v>328</v>
      </c>
      <c r="I1181" s="108" t="s">
        <v>329</v>
      </c>
      <c r="J1181" s="108" t="s">
        <v>2161</v>
      </c>
      <c r="K1181" s="108" t="s">
        <v>2162</v>
      </c>
      <c r="L1181" s="108" t="s">
        <v>2163</v>
      </c>
      <c r="N1181" s="108" t="s">
        <v>1316</v>
      </c>
      <c r="P1181" s="108">
        <v>0</v>
      </c>
      <c r="Q1181" s="108"/>
      <c r="R1181" s="114"/>
    </row>
    <row r="1182" spans="1:18" ht="13" x14ac:dyDescent="0.3">
      <c r="A1182" s="108" t="s">
        <v>2187</v>
      </c>
      <c r="B1182" s="108">
        <v>130187</v>
      </c>
      <c r="C1182" s="108" t="s">
        <v>269</v>
      </c>
      <c r="D1182" s="108" t="s">
        <v>2187</v>
      </c>
      <c r="E1182" s="108">
        <v>710680</v>
      </c>
      <c r="F1182" s="108" t="s">
        <v>88</v>
      </c>
      <c r="G1182" s="108" t="s">
        <v>270</v>
      </c>
      <c r="H1182" s="108" t="s">
        <v>290</v>
      </c>
      <c r="I1182" s="108" t="s">
        <v>291</v>
      </c>
      <c r="J1182" s="108" t="s">
        <v>351</v>
      </c>
      <c r="K1182" s="108" t="s">
        <v>1453</v>
      </c>
      <c r="L1182" s="108" t="s">
        <v>2188</v>
      </c>
      <c r="N1182" s="108" t="s">
        <v>2189</v>
      </c>
      <c r="P1182" s="108">
        <v>1</v>
      </c>
      <c r="Q1182" s="108"/>
      <c r="R1182" s="114" t="s">
        <v>88</v>
      </c>
    </row>
    <row r="1183" spans="1:18" s="110" customFormat="1" ht="13" x14ac:dyDescent="0.3">
      <c r="A1183" s="110" t="s">
        <v>2165</v>
      </c>
      <c r="B1183" s="110">
        <v>123626</v>
      </c>
      <c r="C1183" s="106" t="s">
        <v>269</v>
      </c>
      <c r="D1183" s="110" t="s">
        <v>2165</v>
      </c>
      <c r="E1183" s="110">
        <v>123626</v>
      </c>
      <c r="F1183" s="110" t="s">
        <v>2165</v>
      </c>
      <c r="G1183" s="106" t="s">
        <v>270</v>
      </c>
      <c r="H1183" s="106" t="s">
        <v>328</v>
      </c>
      <c r="I1183" s="106" t="s">
        <v>329</v>
      </c>
      <c r="J1183" s="106" t="s">
        <v>330</v>
      </c>
      <c r="K1183" s="106" t="s">
        <v>2164</v>
      </c>
      <c r="L1183" s="106" t="s">
        <v>2165</v>
      </c>
      <c r="N1183" s="106"/>
      <c r="P1183" s="106">
        <v>1</v>
      </c>
      <c r="Q1183" s="106"/>
      <c r="R1183" s="111" t="s">
        <v>236</v>
      </c>
    </row>
    <row r="1184" spans="1:18" ht="13" x14ac:dyDescent="0.3">
      <c r="A1184" s="108" t="s">
        <v>236</v>
      </c>
      <c r="B1184" s="108">
        <v>125131</v>
      </c>
      <c r="C1184" s="108" t="s">
        <v>269</v>
      </c>
      <c r="D1184" s="108" t="s">
        <v>236</v>
      </c>
      <c r="E1184" s="108">
        <v>125131</v>
      </c>
      <c r="F1184" s="108" t="s">
        <v>236</v>
      </c>
      <c r="G1184" s="108" t="s">
        <v>270</v>
      </c>
      <c r="H1184" s="108" t="s">
        <v>328</v>
      </c>
      <c r="I1184" s="108" t="s">
        <v>329</v>
      </c>
      <c r="J1184" s="108" t="s">
        <v>330</v>
      </c>
      <c r="K1184" s="108" t="s">
        <v>2164</v>
      </c>
      <c r="L1184" s="108" t="s">
        <v>2165</v>
      </c>
      <c r="N1184" s="108" t="s">
        <v>1465</v>
      </c>
      <c r="P1184" s="108">
        <v>1</v>
      </c>
      <c r="Q1184" s="108"/>
      <c r="R1184" s="114" t="s">
        <v>236</v>
      </c>
    </row>
    <row r="1185" spans="1:18" ht="13" x14ac:dyDescent="0.3">
      <c r="A1185" s="108" t="s">
        <v>2164</v>
      </c>
      <c r="B1185" s="108">
        <v>123208</v>
      </c>
      <c r="C1185" s="108" t="s">
        <v>269</v>
      </c>
      <c r="D1185" s="108" t="s">
        <v>2164</v>
      </c>
      <c r="E1185" s="108">
        <v>123208</v>
      </c>
      <c r="F1185" s="108" t="s">
        <v>2164</v>
      </c>
      <c r="G1185" s="108" t="s">
        <v>270</v>
      </c>
      <c r="H1185" s="108" t="s">
        <v>328</v>
      </c>
      <c r="I1185" s="108" t="s">
        <v>329</v>
      </c>
      <c r="J1185" s="108" t="s">
        <v>330</v>
      </c>
      <c r="K1185" s="108" t="s">
        <v>2164</v>
      </c>
      <c r="P1185" s="108">
        <v>0</v>
      </c>
      <c r="Q1185" s="108"/>
      <c r="R1185" s="114"/>
    </row>
    <row r="1186" spans="1:18" ht="13" x14ac:dyDescent="0.3">
      <c r="A1186" s="108" t="s">
        <v>2166</v>
      </c>
      <c r="B1186" s="108">
        <v>123574</v>
      </c>
      <c r="C1186" s="108" t="s">
        <v>269</v>
      </c>
      <c r="D1186" s="108" t="s">
        <v>2166</v>
      </c>
      <c r="E1186" s="108">
        <v>123574</v>
      </c>
      <c r="F1186" s="108" t="s">
        <v>2166</v>
      </c>
      <c r="G1186" s="108" t="s">
        <v>270</v>
      </c>
      <c r="H1186" s="108" t="s">
        <v>328</v>
      </c>
      <c r="I1186" s="108" t="s">
        <v>329</v>
      </c>
      <c r="J1186" s="108" t="s">
        <v>2161</v>
      </c>
      <c r="K1186" s="108" t="s">
        <v>2162</v>
      </c>
      <c r="L1186" s="108" t="s">
        <v>2166</v>
      </c>
      <c r="P1186" s="108">
        <v>0</v>
      </c>
      <c r="Q1186" s="108"/>
      <c r="R1186" s="114"/>
    </row>
    <row r="1187" spans="1:18" ht="13" x14ac:dyDescent="0.3">
      <c r="A1187" s="108" t="s">
        <v>63</v>
      </c>
      <c r="B1187" s="108">
        <v>124913</v>
      </c>
      <c r="C1187" s="108" t="s">
        <v>269</v>
      </c>
      <c r="D1187" s="108" t="s">
        <v>63</v>
      </c>
      <c r="E1187" s="108">
        <v>124913</v>
      </c>
      <c r="F1187" s="108" t="s">
        <v>63</v>
      </c>
      <c r="G1187" s="108" t="s">
        <v>270</v>
      </c>
      <c r="H1187" s="108" t="s">
        <v>328</v>
      </c>
      <c r="I1187" s="108" t="s">
        <v>329</v>
      </c>
      <c r="J1187" s="108" t="s">
        <v>2161</v>
      </c>
      <c r="K1187" s="108" t="s">
        <v>2162</v>
      </c>
      <c r="L1187" s="108" t="s">
        <v>2166</v>
      </c>
      <c r="N1187" s="108" t="s">
        <v>2167</v>
      </c>
      <c r="P1187" s="108">
        <v>1</v>
      </c>
      <c r="Q1187" s="108"/>
      <c r="R1187" s="114" t="s">
        <v>63</v>
      </c>
    </row>
    <row r="1188" spans="1:18" ht="13" x14ac:dyDescent="0.3">
      <c r="A1188" s="108" t="s">
        <v>64</v>
      </c>
      <c r="B1188" s="108">
        <v>124929</v>
      </c>
      <c r="C1188" s="108" t="s">
        <v>269</v>
      </c>
      <c r="D1188" s="108" t="s">
        <v>64</v>
      </c>
      <c r="E1188" s="108">
        <v>124929</v>
      </c>
      <c r="F1188" s="108" t="s">
        <v>64</v>
      </c>
      <c r="G1188" s="108" t="s">
        <v>270</v>
      </c>
      <c r="H1188" s="108" t="s">
        <v>328</v>
      </c>
      <c r="I1188" s="108" t="s">
        <v>329</v>
      </c>
      <c r="J1188" s="108" t="s">
        <v>2161</v>
      </c>
      <c r="K1188" s="108" t="s">
        <v>2162</v>
      </c>
      <c r="L1188" s="108" t="s">
        <v>2166</v>
      </c>
      <c r="N1188" s="108" t="s">
        <v>2168</v>
      </c>
      <c r="P1188" s="108">
        <v>1</v>
      </c>
      <c r="Q1188" s="108"/>
      <c r="R1188" s="114" t="s">
        <v>64</v>
      </c>
    </row>
    <row r="1189" spans="1:18" ht="13" x14ac:dyDescent="0.3">
      <c r="A1189" s="108" t="s">
        <v>2171</v>
      </c>
      <c r="B1189" s="108">
        <v>124934</v>
      </c>
      <c r="C1189" s="108" t="s">
        <v>269</v>
      </c>
      <c r="D1189" s="108" t="s">
        <v>2171</v>
      </c>
      <c r="E1189" s="108">
        <v>124934</v>
      </c>
      <c r="F1189" s="108" t="s">
        <v>2171</v>
      </c>
      <c r="G1189" s="108" t="s">
        <v>270</v>
      </c>
      <c r="H1189" s="108" t="s">
        <v>328</v>
      </c>
      <c r="I1189" s="108" t="s">
        <v>329</v>
      </c>
      <c r="J1189" s="108" t="s">
        <v>2161</v>
      </c>
      <c r="K1189" s="108" t="s">
        <v>2162</v>
      </c>
      <c r="L1189" s="108" t="s">
        <v>2166</v>
      </c>
      <c r="N1189" s="108" t="s">
        <v>1775</v>
      </c>
      <c r="P1189" s="108">
        <v>0</v>
      </c>
      <c r="Q1189" s="108"/>
      <c r="R1189" s="114"/>
    </row>
    <row r="1190" spans="1:18" ht="13" x14ac:dyDescent="0.3">
      <c r="A1190" s="108" t="s">
        <v>2169</v>
      </c>
      <c r="B1190" s="108">
        <v>124940</v>
      </c>
      <c r="C1190" s="108" t="s">
        <v>269</v>
      </c>
      <c r="D1190" s="108" t="s">
        <v>2169</v>
      </c>
      <c r="E1190" s="108">
        <v>124929</v>
      </c>
      <c r="F1190" s="108" t="s">
        <v>64</v>
      </c>
      <c r="G1190" s="108" t="s">
        <v>270</v>
      </c>
      <c r="H1190" s="108" t="s">
        <v>328</v>
      </c>
      <c r="I1190" s="108" t="s">
        <v>329</v>
      </c>
      <c r="J1190" s="108" t="s">
        <v>2161</v>
      </c>
      <c r="K1190" s="108" t="s">
        <v>2162</v>
      </c>
      <c r="L1190" s="108" t="s">
        <v>2166</v>
      </c>
      <c r="N1190" s="108" t="s">
        <v>2170</v>
      </c>
      <c r="P1190" s="108">
        <v>1</v>
      </c>
      <c r="Q1190" s="108"/>
      <c r="R1190" s="114" t="s">
        <v>64</v>
      </c>
    </row>
    <row r="1191" spans="1:18" s="110" customFormat="1" ht="13" x14ac:dyDescent="0.3">
      <c r="A1191" s="110" t="s">
        <v>2161</v>
      </c>
      <c r="B1191" s="106">
        <v>123117</v>
      </c>
      <c r="C1191" s="106" t="s">
        <v>269</v>
      </c>
      <c r="D1191" s="110" t="s">
        <v>2161</v>
      </c>
      <c r="E1191" s="106">
        <v>123117</v>
      </c>
      <c r="F1191" s="110" t="s">
        <v>2161</v>
      </c>
      <c r="G1191" s="106" t="s">
        <v>270</v>
      </c>
      <c r="H1191" s="106" t="s">
        <v>328</v>
      </c>
      <c r="I1191" s="106" t="s">
        <v>329</v>
      </c>
      <c r="J1191" s="106" t="s">
        <v>2161</v>
      </c>
      <c r="K1191" s="106"/>
      <c r="L1191" s="106"/>
      <c r="N1191" s="106"/>
      <c r="P1191" s="106">
        <v>0</v>
      </c>
      <c r="Q1191" s="106"/>
      <c r="R1191" s="111"/>
    </row>
    <row r="1192" spans="1:18" ht="13" x14ac:dyDescent="0.3">
      <c r="A1192" s="108" t="s">
        <v>2162</v>
      </c>
      <c r="B1192" s="108">
        <v>123200</v>
      </c>
      <c r="C1192" s="108" t="s">
        <v>269</v>
      </c>
      <c r="D1192" s="108" t="s">
        <v>2162</v>
      </c>
      <c r="E1192" s="108">
        <v>123200</v>
      </c>
      <c r="F1192" s="108" t="s">
        <v>2162</v>
      </c>
      <c r="G1192" s="108" t="s">
        <v>270</v>
      </c>
      <c r="H1192" s="108" t="s">
        <v>328</v>
      </c>
      <c r="I1192" s="108" t="s">
        <v>329</v>
      </c>
      <c r="J1192" s="108" t="s">
        <v>2161</v>
      </c>
      <c r="K1192" s="108" t="s">
        <v>2162</v>
      </c>
      <c r="P1192" s="108">
        <v>0</v>
      </c>
      <c r="Q1192" s="108"/>
      <c r="R1192" s="114"/>
    </row>
    <row r="1193" spans="1:18" ht="13" x14ac:dyDescent="0.3">
      <c r="A1193" s="108" t="s">
        <v>2172</v>
      </c>
      <c r="B1193" s="108">
        <v>123084</v>
      </c>
      <c r="C1193" s="108" t="s">
        <v>269</v>
      </c>
      <c r="D1193" s="108" t="s">
        <v>329</v>
      </c>
      <c r="E1193" s="108">
        <v>123084</v>
      </c>
      <c r="F1193" s="108" t="s">
        <v>329</v>
      </c>
      <c r="G1193" s="108" t="s">
        <v>270</v>
      </c>
      <c r="H1193" s="108" t="s">
        <v>328</v>
      </c>
      <c r="I1193" s="108" t="s">
        <v>329</v>
      </c>
      <c r="P1193" s="108">
        <v>0</v>
      </c>
      <c r="Q1193" s="108"/>
      <c r="R1193" s="114"/>
    </row>
    <row r="1194" spans="1:18" x14ac:dyDescent="0.25">
      <c r="A1194" s="108" t="s">
        <v>3031</v>
      </c>
      <c r="B1194" s="108">
        <v>382226</v>
      </c>
      <c r="C1194" s="108" t="s">
        <v>269</v>
      </c>
      <c r="D1194" s="108" t="s">
        <v>3031</v>
      </c>
      <c r="E1194" s="108">
        <v>382226</v>
      </c>
      <c r="G1194" s="108" t="s">
        <v>270</v>
      </c>
      <c r="H1194" s="108" t="s">
        <v>280</v>
      </c>
      <c r="I1194" s="108" t="s">
        <v>300</v>
      </c>
      <c r="P1194" s="108">
        <v>0</v>
      </c>
    </row>
    <row r="1195" spans="1:18" ht="13" x14ac:dyDescent="0.3">
      <c r="A1195" s="108" t="s">
        <v>2799</v>
      </c>
      <c r="B1195" s="108">
        <v>131331</v>
      </c>
      <c r="C1195" s="108" t="s">
        <v>269</v>
      </c>
      <c r="D1195" s="108" t="s">
        <v>2799</v>
      </c>
      <c r="E1195" s="108">
        <v>238207</v>
      </c>
      <c r="F1195" s="108" t="s">
        <v>2800</v>
      </c>
      <c r="G1195" s="108" t="s">
        <v>270</v>
      </c>
      <c r="H1195" s="108" t="s">
        <v>290</v>
      </c>
      <c r="I1195" s="108" t="s">
        <v>291</v>
      </c>
      <c r="J1195" s="108" t="s">
        <v>351</v>
      </c>
      <c r="K1195" s="108" t="s">
        <v>652</v>
      </c>
      <c r="L1195" s="108" t="s">
        <v>2801</v>
      </c>
      <c r="N1195" s="108" t="s">
        <v>2802</v>
      </c>
      <c r="P1195" s="108">
        <v>0</v>
      </c>
      <c r="Q1195" s="108"/>
      <c r="R1195" s="114"/>
    </row>
    <row r="1196" spans="1:18" ht="13" x14ac:dyDescent="0.3">
      <c r="A1196" s="108" t="s">
        <v>2173</v>
      </c>
      <c r="B1196" s="108">
        <v>129420</v>
      </c>
      <c r="C1196" s="108" t="s">
        <v>269</v>
      </c>
      <c r="D1196" s="108" t="s">
        <v>2173</v>
      </c>
      <c r="E1196" s="108">
        <v>129420</v>
      </c>
      <c r="F1196" s="108" t="s">
        <v>2173</v>
      </c>
      <c r="G1196" s="108" t="s">
        <v>270</v>
      </c>
      <c r="H1196" s="108" t="s">
        <v>290</v>
      </c>
      <c r="I1196" s="108" t="s">
        <v>291</v>
      </c>
      <c r="K1196" s="108" t="s">
        <v>2174</v>
      </c>
      <c r="L1196" s="108" t="s">
        <v>2173</v>
      </c>
      <c r="P1196" s="108">
        <v>0</v>
      </c>
      <c r="Q1196" s="108"/>
      <c r="R1196" s="114"/>
    </row>
    <row r="1197" spans="1:18" s="110" customFormat="1" ht="13" x14ac:dyDescent="0.3">
      <c r="A1197" s="110" t="s">
        <v>3851</v>
      </c>
      <c r="B1197" s="110">
        <v>130518</v>
      </c>
      <c r="C1197" s="106" t="s">
        <v>269</v>
      </c>
      <c r="D1197" s="110" t="s">
        <v>3851</v>
      </c>
      <c r="E1197" s="110">
        <v>130518</v>
      </c>
      <c r="F1197" s="110" t="s">
        <v>3851</v>
      </c>
      <c r="G1197" s="106" t="s">
        <v>270</v>
      </c>
      <c r="H1197" s="106" t="s">
        <v>290</v>
      </c>
      <c r="I1197" s="106" t="s">
        <v>291</v>
      </c>
      <c r="K1197" s="106" t="s">
        <v>2174</v>
      </c>
      <c r="L1197" s="106" t="s">
        <v>2173</v>
      </c>
      <c r="N1197" s="110" t="s">
        <v>3852</v>
      </c>
      <c r="P1197" s="106">
        <v>0</v>
      </c>
      <c r="Q1197" s="106"/>
      <c r="R1197" s="111"/>
    </row>
    <row r="1198" spans="1:18" ht="13" x14ac:dyDescent="0.3">
      <c r="A1198" s="108" t="s">
        <v>2175</v>
      </c>
      <c r="B1198" s="108">
        <v>130522</v>
      </c>
      <c r="C1198" s="108" t="s">
        <v>269</v>
      </c>
      <c r="D1198" s="108" t="s">
        <v>2175</v>
      </c>
      <c r="E1198" s="108">
        <v>130522</v>
      </c>
      <c r="F1198" s="108" t="s">
        <v>2175</v>
      </c>
      <c r="G1198" s="108" t="s">
        <v>270</v>
      </c>
      <c r="H1198" s="108" t="s">
        <v>290</v>
      </c>
      <c r="I1198" s="108" t="s">
        <v>291</v>
      </c>
      <c r="K1198" s="108" t="s">
        <v>2174</v>
      </c>
      <c r="L1198" s="108" t="s">
        <v>2173</v>
      </c>
      <c r="N1198" s="108" t="s">
        <v>2176</v>
      </c>
      <c r="P1198" s="108">
        <v>0</v>
      </c>
      <c r="Q1198" s="108"/>
      <c r="R1198" s="114"/>
    </row>
    <row r="1199" spans="1:18" ht="13" x14ac:dyDescent="0.3">
      <c r="A1199" s="108" t="s">
        <v>2177</v>
      </c>
      <c r="B1199" s="108">
        <v>130523</v>
      </c>
      <c r="C1199" s="108" t="s">
        <v>269</v>
      </c>
      <c r="D1199" s="108" t="s">
        <v>2177</v>
      </c>
      <c r="E1199" s="108">
        <v>130523</v>
      </c>
      <c r="F1199" s="108" t="s">
        <v>2177</v>
      </c>
      <c r="G1199" s="108" t="s">
        <v>270</v>
      </c>
      <c r="H1199" s="108" t="s">
        <v>290</v>
      </c>
      <c r="I1199" s="108" t="s">
        <v>291</v>
      </c>
      <c r="K1199" s="108" t="s">
        <v>2174</v>
      </c>
      <c r="L1199" s="108" t="s">
        <v>2173</v>
      </c>
      <c r="N1199" s="108" t="s">
        <v>2178</v>
      </c>
      <c r="P1199" s="108">
        <v>0</v>
      </c>
      <c r="Q1199" s="108"/>
      <c r="R1199" s="114"/>
    </row>
    <row r="1200" spans="1:18" ht="13" x14ac:dyDescent="0.3">
      <c r="A1200" s="108" t="s">
        <v>2174</v>
      </c>
      <c r="B1200" s="108">
        <v>902</v>
      </c>
      <c r="C1200" s="108" t="s">
        <v>269</v>
      </c>
      <c r="D1200" s="108" t="s">
        <v>2174</v>
      </c>
      <c r="E1200" s="108">
        <v>902</v>
      </c>
      <c r="F1200" s="108" t="s">
        <v>2174</v>
      </c>
      <c r="G1200" s="108" t="s">
        <v>270</v>
      </c>
      <c r="H1200" s="108" t="s">
        <v>290</v>
      </c>
      <c r="I1200" s="108" t="s">
        <v>291</v>
      </c>
      <c r="K1200" s="108" t="s">
        <v>2174</v>
      </c>
      <c r="P1200" s="108">
        <v>0</v>
      </c>
      <c r="Q1200" s="108"/>
      <c r="R1200" s="114"/>
    </row>
    <row r="1201" spans="1:18" ht="13" x14ac:dyDescent="0.3">
      <c r="A1201" s="108" t="s">
        <v>2179</v>
      </c>
      <c r="B1201" s="108">
        <v>101633</v>
      </c>
      <c r="C1201" s="108" t="s">
        <v>269</v>
      </c>
      <c r="D1201" s="108" t="s">
        <v>2179</v>
      </c>
      <c r="E1201" s="108">
        <v>101633</v>
      </c>
      <c r="F1201" s="108" t="s">
        <v>2179</v>
      </c>
      <c r="G1201" s="108" t="s">
        <v>270</v>
      </c>
      <c r="H1201" s="108" t="s">
        <v>271</v>
      </c>
      <c r="I1201" s="108" t="s">
        <v>272</v>
      </c>
      <c r="J1201" s="108" t="s">
        <v>273</v>
      </c>
      <c r="K1201" s="108" t="s">
        <v>1540</v>
      </c>
      <c r="L1201" s="108" t="s">
        <v>2179</v>
      </c>
      <c r="P1201" s="108">
        <v>0</v>
      </c>
      <c r="Q1201" s="108"/>
      <c r="R1201" s="114"/>
    </row>
    <row r="1202" spans="1:18" ht="13" x14ac:dyDescent="0.3">
      <c r="A1202" s="108" t="s">
        <v>2180</v>
      </c>
      <c r="B1202" s="108">
        <v>102665</v>
      </c>
      <c r="C1202" s="108" t="s">
        <v>269</v>
      </c>
      <c r="D1202" s="108" t="s">
        <v>2180</v>
      </c>
      <c r="E1202" s="108">
        <v>102665</v>
      </c>
      <c r="F1202" s="108" t="s">
        <v>2180</v>
      </c>
      <c r="G1202" s="108" t="s">
        <v>270</v>
      </c>
      <c r="H1202" s="108" t="s">
        <v>271</v>
      </c>
      <c r="I1202" s="108" t="s">
        <v>272</v>
      </c>
      <c r="J1202" s="108" t="s">
        <v>273</v>
      </c>
      <c r="K1202" s="108" t="s">
        <v>1540</v>
      </c>
      <c r="L1202" s="108" t="s">
        <v>2179</v>
      </c>
      <c r="N1202" s="108" t="s">
        <v>2181</v>
      </c>
      <c r="P1202" s="108">
        <v>0</v>
      </c>
      <c r="Q1202" s="108"/>
      <c r="R1202" s="114"/>
    </row>
    <row r="1203" spans="1:18" ht="13" x14ac:dyDescent="0.3">
      <c r="A1203" s="108" t="s">
        <v>2949</v>
      </c>
      <c r="B1203" s="108">
        <v>102672</v>
      </c>
      <c r="C1203" s="108" t="s">
        <v>269</v>
      </c>
      <c r="D1203" s="108" t="s">
        <v>2949</v>
      </c>
      <c r="E1203" s="108">
        <v>102748</v>
      </c>
      <c r="F1203" s="108" t="s">
        <v>2950</v>
      </c>
      <c r="G1203" s="108" t="s">
        <v>270</v>
      </c>
      <c r="H1203" s="108" t="s">
        <v>271</v>
      </c>
      <c r="I1203" s="108" t="s">
        <v>272</v>
      </c>
      <c r="J1203" s="108" t="s">
        <v>273</v>
      </c>
      <c r="K1203" s="108" t="s">
        <v>1540</v>
      </c>
      <c r="L1203" s="108" t="s">
        <v>2179</v>
      </c>
      <c r="N1203" s="108" t="s">
        <v>690</v>
      </c>
      <c r="P1203" s="108">
        <v>0</v>
      </c>
      <c r="Q1203" s="108"/>
      <c r="R1203" s="114"/>
    </row>
    <row r="1204" spans="1:18" ht="13" x14ac:dyDescent="0.3">
      <c r="A1204" s="108" t="s">
        <v>2951</v>
      </c>
      <c r="B1204" s="108">
        <v>102691</v>
      </c>
      <c r="C1204" s="108" t="s">
        <v>269</v>
      </c>
      <c r="D1204" s="108" t="s">
        <v>2951</v>
      </c>
      <c r="E1204" s="108">
        <v>102748</v>
      </c>
      <c r="F1204" s="108" t="s">
        <v>2950</v>
      </c>
      <c r="G1204" s="108" t="s">
        <v>270</v>
      </c>
      <c r="H1204" s="108" t="s">
        <v>271</v>
      </c>
      <c r="I1204" s="108" t="s">
        <v>272</v>
      </c>
      <c r="J1204" s="108" t="s">
        <v>273</v>
      </c>
      <c r="K1204" s="108" t="s">
        <v>1540</v>
      </c>
      <c r="L1204" s="108" t="s">
        <v>2952</v>
      </c>
      <c r="N1204" s="108" t="s">
        <v>690</v>
      </c>
      <c r="P1204" s="108">
        <v>0</v>
      </c>
      <c r="Q1204" s="108"/>
      <c r="R1204" s="114"/>
    </row>
    <row r="1205" spans="1:18" s="110" customFormat="1" ht="13" x14ac:dyDescent="0.3">
      <c r="A1205" s="110" t="s">
        <v>1987</v>
      </c>
      <c r="B1205" s="110">
        <v>1078</v>
      </c>
      <c r="C1205" s="106" t="s">
        <v>269</v>
      </c>
      <c r="D1205" s="110" t="s">
        <v>1987</v>
      </c>
      <c r="E1205" s="110">
        <v>1078</v>
      </c>
      <c r="F1205" s="110" t="s">
        <v>1987</v>
      </c>
      <c r="G1205" s="106" t="s">
        <v>270</v>
      </c>
      <c r="H1205" s="106" t="s">
        <v>271</v>
      </c>
      <c r="I1205" s="106" t="s">
        <v>1987</v>
      </c>
      <c r="J1205" s="106"/>
      <c r="K1205" s="106"/>
      <c r="L1205" s="106"/>
      <c r="N1205" s="106"/>
      <c r="P1205" s="106">
        <v>0</v>
      </c>
      <c r="Q1205" s="106"/>
      <c r="R1205" s="111"/>
    </row>
    <row r="1206" spans="1:18" ht="13" x14ac:dyDescent="0.3">
      <c r="A1206" s="108" t="s">
        <v>2182</v>
      </c>
      <c r="B1206" s="108">
        <v>534781</v>
      </c>
      <c r="C1206" s="108" t="s">
        <v>269</v>
      </c>
      <c r="D1206" s="108" t="s">
        <v>2182</v>
      </c>
      <c r="E1206" s="108">
        <v>534781</v>
      </c>
      <c r="F1206" s="108" t="s">
        <v>2182</v>
      </c>
      <c r="G1206" s="108" t="s">
        <v>270</v>
      </c>
      <c r="H1206" s="108" t="s">
        <v>271</v>
      </c>
      <c r="I1206" s="108" t="s">
        <v>272</v>
      </c>
      <c r="J1206" s="108" t="s">
        <v>273</v>
      </c>
      <c r="K1206" s="108" t="s">
        <v>1820</v>
      </c>
      <c r="L1206" s="108" t="s">
        <v>2183</v>
      </c>
      <c r="N1206" s="108" t="s">
        <v>2184</v>
      </c>
      <c r="P1206" s="108">
        <v>0</v>
      </c>
      <c r="Q1206" s="108"/>
      <c r="R1206" s="114"/>
    </row>
    <row r="1207" spans="1:18" x14ac:dyDescent="0.25">
      <c r="A1207" s="108" t="s">
        <v>2185</v>
      </c>
      <c r="B1207" s="110">
        <v>129427</v>
      </c>
      <c r="C1207" s="106" t="s">
        <v>269</v>
      </c>
      <c r="D1207" s="106" t="s">
        <v>2185</v>
      </c>
      <c r="E1207" s="110">
        <v>129427</v>
      </c>
      <c r="F1207" s="106" t="s">
        <v>2185</v>
      </c>
      <c r="G1207" s="106" t="s">
        <v>270</v>
      </c>
      <c r="H1207" s="106" t="s">
        <v>290</v>
      </c>
      <c r="I1207" s="106" t="s">
        <v>291</v>
      </c>
      <c r="J1207" s="106" t="s">
        <v>880</v>
      </c>
      <c r="K1207" s="106" t="s">
        <v>1330</v>
      </c>
      <c r="L1207" s="106" t="s">
        <v>2185</v>
      </c>
      <c r="P1207" s="108">
        <v>0</v>
      </c>
    </row>
    <row r="1208" spans="1:18" s="110" customFormat="1" x14ac:dyDescent="0.25">
      <c r="A1208" s="110" t="s">
        <v>3853</v>
      </c>
      <c r="B1208" s="110">
        <v>329882</v>
      </c>
      <c r="C1208" s="106" t="s">
        <v>269</v>
      </c>
      <c r="D1208" s="110" t="s">
        <v>3853</v>
      </c>
      <c r="E1208" s="110">
        <v>329882</v>
      </c>
      <c r="F1208" s="110" t="s">
        <v>3853</v>
      </c>
      <c r="G1208" s="106" t="s">
        <v>270</v>
      </c>
      <c r="H1208" s="106" t="s">
        <v>290</v>
      </c>
      <c r="I1208" s="106" t="s">
        <v>291</v>
      </c>
      <c r="J1208" s="106" t="s">
        <v>880</v>
      </c>
      <c r="K1208" s="106" t="s">
        <v>1330</v>
      </c>
      <c r="L1208" s="106" t="s">
        <v>2185</v>
      </c>
      <c r="N1208" s="110" t="s">
        <v>1769</v>
      </c>
      <c r="P1208" s="106">
        <v>0</v>
      </c>
      <c r="R1208" s="116"/>
    </row>
    <row r="1209" spans="1:18" ht="13" x14ac:dyDescent="0.3">
      <c r="A1209" s="108" t="s">
        <v>110</v>
      </c>
      <c r="B1209" s="108">
        <v>130544</v>
      </c>
      <c r="C1209" s="108" t="s">
        <v>269</v>
      </c>
      <c r="D1209" s="108" t="s">
        <v>110</v>
      </c>
      <c r="E1209" s="108">
        <v>130544</v>
      </c>
      <c r="F1209" s="108" t="s">
        <v>110</v>
      </c>
      <c r="G1209" s="108" t="s">
        <v>270</v>
      </c>
      <c r="H1209" s="108" t="s">
        <v>290</v>
      </c>
      <c r="I1209" s="108" t="s">
        <v>291</v>
      </c>
      <c r="J1209" s="108" t="s">
        <v>880</v>
      </c>
      <c r="K1209" s="108" t="s">
        <v>1330</v>
      </c>
      <c r="L1209" s="108" t="s">
        <v>2185</v>
      </c>
      <c r="N1209" s="108" t="s">
        <v>2186</v>
      </c>
      <c r="P1209" s="108">
        <v>1</v>
      </c>
      <c r="Q1209" s="108"/>
      <c r="R1209" s="114" t="s">
        <v>110</v>
      </c>
    </row>
    <row r="1210" spans="1:18" ht="13" x14ac:dyDescent="0.3">
      <c r="A1210" s="108" t="s">
        <v>1330</v>
      </c>
      <c r="B1210" s="108">
        <v>975</v>
      </c>
      <c r="C1210" s="108" t="s">
        <v>269</v>
      </c>
      <c r="D1210" s="108" t="s">
        <v>1330</v>
      </c>
      <c r="E1210" s="108">
        <v>975</v>
      </c>
      <c r="F1210" s="108" t="s">
        <v>1330</v>
      </c>
      <c r="G1210" s="108" t="s">
        <v>270</v>
      </c>
      <c r="H1210" s="108" t="s">
        <v>290</v>
      </c>
      <c r="I1210" s="108" t="s">
        <v>291</v>
      </c>
      <c r="J1210" s="108" t="s">
        <v>880</v>
      </c>
      <c r="K1210" s="108" t="s">
        <v>1330</v>
      </c>
      <c r="P1210" s="108">
        <v>0</v>
      </c>
      <c r="Q1210" s="108"/>
      <c r="R1210" s="114"/>
    </row>
    <row r="1211" spans="1:18" ht="13" x14ac:dyDescent="0.3">
      <c r="A1211" s="108" t="s">
        <v>88</v>
      </c>
      <c r="B1211" s="108">
        <v>710680</v>
      </c>
      <c r="C1211" s="108" t="s">
        <v>269</v>
      </c>
      <c r="D1211" s="108" t="s">
        <v>88</v>
      </c>
      <c r="E1211" s="108">
        <v>710680</v>
      </c>
      <c r="F1211" s="108" t="s">
        <v>88</v>
      </c>
      <c r="G1211" s="108" t="s">
        <v>270</v>
      </c>
      <c r="H1211" s="108" t="s">
        <v>290</v>
      </c>
      <c r="I1211" s="108" t="s">
        <v>291</v>
      </c>
      <c r="J1211" s="108" t="s">
        <v>351</v>
      </c>
      <c r="K1211" s="108" t="s">
        <v>1453</v>
      </c>
      <c r="L1211" s="108" t="s">
        <v>2190</v>
      </c>
      <c r="N1211" s="108" t="s">
        <v>2189</v>
      </c>
      <c r="P1211" s="108">
        <v>1</v>
      </c>
      <c r="Q1211" s="108"/>
      <c r="R1211" s="114" t="s">
        <v>88</v>
      </c>
    </row>
    <row r="1212" spans="1:18" ht="13" x14ac:dyDescent="0.3">
      <c r="A1212" s="108" t="s">
        <v>2191</v>
      </c>
      <c r="B1212" s="108">
        <v>340203</v>
      </c>
      <c r="C1212" s="108" t="s">
        <v>269</v>
      </c>
      <c r="D1212" s="108" t="s">
        <v>2191</v>
      </c>
      <c r="E1212" s="108">
        <v>340203</v>
      </c>
      <c r="F1212" s="108" t="s">
        <v>2191</v>
      </c>
      <c r="G1212" s="108" t="s">
        <v>270</v>
      </c>
      <c r="H1212" s="108" t="s">
        <v>290</v>
      </c>
      <c r="I1212" s="108" t="s">
        <v>291</v>
      </c>
      <c r="J1212" s="108" t="s">
        <v>351</v>
      </c>
      <c r="K1212" s="108" t="s">
        <v>1453</v>
      </c>
      <c r="L1212" s="108" t="s">
        <v>2190</v>
      </c>
      <c r="N1212" s="108" t="s">
        <v>2192</v>
      </c>
      <c r="P1212" s="108">
        <v>0</v>
      </c>
      <c r="Q1212" s="108"/>
      <c r="R1212" s="114"/>
    </row>
    <row r="1213" spans="1:18" ht="13" x14ac:dyDescent="0.3">
      <c r="A1213" s="108" t="s">
        <v>464</v>
      </c>
      <c r="B1213" s="108">
        <v>106738</v>
      </c>
      <c r="C1213" s="108" t="s">
        <v>269</v>
      </c>
      <c r="D1213" s="108" t="s">
        <v>464</v>
      </c>
      <c r="E1213" s="108">
        <v>106738</v>
      </c>
      <c r="F1213" s="108" t="s">
        <v>464</v>
      </c>
      <c r="G1213" s="108" t="s">
        <v>270</v>
      </c>
      <c r="H1213" s="108" t="s">
        <v>271</v>
      </c>
      <c r="I1213" s="108" t="s">
        <v>272</v>
      </c>
      <c r="J1213" s="108" t="s">
        <v>463</v>
      </c>
      <c r="K1213" s="108" t="s">
        <v>464</v>
      </c>
      <c r="P1213" s="108">
        <v>0</v>
      </c>
      <c r="Q1213" s="108"/>
      <c r="R1213" s="114"/>
    </row>
    <row r="1214" spans="1:18" ht="13" x14ac:dyDescent="0.3">
      <c r="A1214" s="108" t="s">
        <v>2193</v>
      </c>
      <c r="B1214" s="108">
        <v>106854</v>
      </c>
      <c r="C1214" s="108" t="s">
        <v>269</v>
      </c>
      <c r="D1214" s="108" t="s">
        <v>2193</v>
      </c>
      <c r="E1214" s="108">
        <v>106854</v>
      </c>
      <c r="F1214" s="108" t="s">
        <v>2193</v>
      </c>
      <c r="G1214" s="108" t="s">
        <v>270</v>
      </c>
      <c r="H1214" s="108" t="s">
        <v>271</v>
      </c>
      <c r="I1214" s="108" t="s">
        <v>272</v>
      </c>
      <c r="J1214" s="108" t="s">
        <v>463</v>
      </c>
      <c r="K1214" s="108" t="s">
        <v>464</v>
      </c>
      <c r="L1214" s="108" t="s">
        <v>2193</v>
      </c>
      <c r="P1214" s="108">
        <v>0</v>
      </c>
      <c r="Q1214" s="108"/>
      <c r="R1214" s="114"/>
    </row>
    <row r="1215" spans="1:18" ht="13" x14ac:dyDescent="0.3">
      <c r="A1215" s="108" t="s">
        <v>65</v>
      </c>
      <c r="B1215" s="108">
        <v>107232</v>
      </c>
      <c r="C1215" s="108" t="s">
        <v>269</v>
      </c>
      <c r="D1215" s="108" t="s">
        <v>65</v>
      </c>
      <c r="E1215" s="108">
        <v>107232</v>
      </c>
      <c r="F1215" s="108" t="s">
        <v>65</v>
      </c>
      <c r="G1215" s="108" t="s">
        <v>270</v>
      </c>
      <c r="H1215" s="108" t="s">
        <v>271</v>
      </c>
      <c r="I1215" s="108" t="s">
        <v>272</v>
      </c>
      <c r="J1215" s="108" t="s">
        <v>463</v>
      </c>
      <c r="K1215" s="108" t="s">
        <v>464</v>
      </c>
      <c r="L1215" s="108" t="s">
        <v>2193</v>
      </c>
      <c r="N1215" s="108" t="s">
        <v>2194</v>
      </c>
      <c r="P1215" s="108">
        <v>1</v>
      </c>
      <c r="Q1215" s="108"/>
      <c r="R1215" s="114" t="s">
        <v>65</v>
      </c>
    </row>
    <row r="1216" spans="1:18" ht="13" x14ac:dyDescent="0.3">
      <c r="A1216" s="108" t="s">
        <v>2195</v>
      </c>
      <c r="B1216" s="108">
        <v>107240</v>
      </c>
      <c r="C1216" s="108" t="s">
        <v>269</v>
      </c>
      <c r="D1216" s="108" t="s">
        <v>2195</v>
      </c>
      <c r="E1216" s="108">
        <v>107240</v>
      </c>
      <c r="F1216" s="108" t="s">
        <v>2195</v>
      </c>
      <c r="G1216" s="108" t="s">
        <v>270</v>
      </c>
      <c r="H1216" s="108" t="s">
        <v>271</v>
      </c>
      <c r="I1216" s="108" t="s">
        <v>272</v>
      </c>
      <c r="J1216" s="108" t="s">
        <v>463</v>
      </c>
      <c r="K1216" s="108" t="s">
        <v>464</v>
      </c>
      <c r="L1216" s="108" t="s">
        <v>2193</v>
      </c>
      <c r="N1216" s="108" t="s">
        <v>2196</v>
      </c>
      <c r="P1216" s="108">
        <v>0</v>
      </c>
      <c r="Q1216" s="108"/>
      <c r="R1216" s="114"/>
    </row>
    <row r="1217" spans="1:18" ht="13" x14ac:dyDescent="0.3">
      <c r="A1217" s="108" t="s">
        <v>2197</v>
      </c>
      <c r="B1217" s="108">
        <v>106788</v>
      </c>
      <c r="C1217" s="108" t="s">
        <v>269</v>
      </c>
      <c r="D1217" s="108" t="s">
        <v>2197</v>
      </c>
      <c r="E1217" s="108">
        <v>106788</v>
      </c>
      <c r="F1217" s="108" t="s">
        <v>2197</v>
      </c>
      <c r="G1217" s="108" t="s">
        <v>270</v>
      </c>
      <c r="H1217" s="108" t="s">
        <v>271</v>
      </c>
      <c r="I1217" s="108" t="s">
        <v>272</v>
      </c>
      <c r="J1217" s="108" t="s">
        <v>463</v>
      </c>
      <c r="K1217" s="108" t="s">
        <v>2197</v>
      </c>
      <c r="P1217" s="108">
        <v>0</v>
      </c>
      <c r="Q1217" s="108"/>
      <c r="R1217" s="114"/>
    </row>
    <row r="1218" spans="1:18" s="110" customFormat="1" ht="13" x14ac:dyDescent="0.3">
      <c r="A1218" s="110" t="s">
        <v>3854</v>
      </c>
      <c r="B1218" s="110">
        <v>140708</v>
      </c>
      <c r="C1218" s="106" t="s">
        <v>269</v>
      </c>
      <c r="D1218" s="110" t="s">
        <v>3854</v>
      </c>
      <c r="E1218" s="110">
        <v>140708</v>
      </c>
      <c r="F1218" s="110" t="s">
        <v>3854</v>
      </c>
      <c r="G1218" s="106" t="s">
        <v>270</v>
      </c>
      <c r="H1218" s="106" t="s">
        <v>280</v>
      </c>
      <c r="I1218" s="106" t="s">
        <v>281</v>
      </c>
      <c r="J1218" s="106" t="s">
        <v>346</v>
      </c>
      <c r="K1218" s="106" t="s">
        <v>347</v>
      </c>
      <c r="L1218" s="110" t="s">
        <v>2199</v>
      </c>
      <c r="N1218" s="110" t="s">
        <v>3855</v>
      </c>
      <c r="P1218" s="106">
        <v>0</v>
      </c>
      <c r="Q1218" s="106"/>
      <c r="R1218" s="111"/>
    </row>
    <row r="1219" spans="1:18" ht="13" x14ac:dyDescent="0.3">
      <c r="A1219" s="108" t="s">
        <v>2198</v>
      </c>
      <c r="B1219" s="108">
        <v>140709</v>
      </c>
      <c r="C1219" s="108" t="s">
        <v>269</v>
      </c>
      <c r="D1219" s="108" t="s">
        <v>2198</v>
      </c>
      <c r="E1219" s="108">
        <v>140709</v>
      </c>
      <c r="F1219" s="108" t="s">
        <v>2198</v>
      </c>
      <c r="G1219" s="108" t="s">
        <v>270</v>
      </c>
      <c r="H1219" s="108" t="s">
        <v>280</v>
      </c>
      <c r="I1219" s="108" t="s">
        <v>281</v>
      </c>
      <c r="J1219" s="108" t="s">
        <v>346</v>
      </c>
      <c r="K1219" s="108" t="s">
        <v>347</v>
      </c>
      <c r="L1219" s="108" t="s">
        <v>2199</v>
      </c>
      <c r="N1219" s="108" t="s">
        <v>2200</v>
      </c>
      <c r="P1219" s="108">
        <v>0</v>
      </c>
      <c r="Q1219" s="108"/>
      <c r="R1219" s="114"/>
    </row>
    <row r="1220" spans="1:18" ht="13" x14ac:dyDescent="0.3">
      <c r="A1220" s="108" t="s">
        <v>2201</v>
      </c>
      <c r="B1220" s="108">
        <v>140710</v>
      </c>
      <c r="C1220" s="108" t="s">
        <v>269</v>
      </c>
      <c r="D1220" s="108" t="s">
        <v>2201</v>
      </c>
      <c r="E1220" s="108">
        <v>140710</v>
      </c>
      <c r="F1220" s="108" t="s">
        <v>2201</v>
      </c>
      <c r="G1220" s="108" t="s">
        <v>270</v>
      </c>
      <c r="H1220" s="108" t="s">
        <v>280</v>
      </c>
      <c r="I1220" s="108" t="s">
        <v>281</v>
      </c>
      <c r="J1220" s="108" t="s">
        <v>346</v>
      </c>
      <c r="K1220" s="108" t="s">
        <v>347</v>
      </c>
      <c r="L1220" s="108" t="s">
        <v>2199</v>
      </c>
      <c r="N1220" s="108" t="s">
        <v>2202</v>
      </c>
      <c r="P1220" s="108">
        <v>0</v>
      </c>
      <c r="Q1220" s="108"/>
      <c r="R1220" s="114"/>
    </row>
    <row r="1221" spans="1:18" ht="13" x14ac:dyDescent="0.3">
      <c r="A1221" s="108" t="s">
        <v>2203</v>
      </c>
      <c r="B1221" s="108">
        <v>107647</v>
      </c>
      <c r="C1221" s="108" t="s">
        <v>269</v>
      </c>
      <c r="D1221" s="108" t="s">
        <v>2203</v>
      </c>
      <c r="E1221" s="108">
        <v>107647</v>
      </c>
      <c r="F1221" s="108" t="s">
        <v>2203</v>
      </c>
      <c r="G1221" s="108" t="s">
        <v>270</v>
      </c>
      <c r="H1221" s="108" t="s">
        <v>271</v>
      </c>
      <c r="I1221" s="108" t="s">
        <v>272</v>
      </c>
      <c r="J1221" s="108" t="s">
        <v>463</v>
      </c>
      <c r="K1221" s="108" t="s">
        <v>2204</v>
      </c>
      <c r="L1221" s="108" t="s">
        <v>2205</v>
      </c>
      <c r="N1221" s="108" t="s">
        <v>770</v>
      </c>
      <c r="P1221" s="108">
        <v>0</v>
      </c>
      <c r="Q1221" s="108"/>
      <c r="R1221" s="114"/>
    </row>
    <row r="1222" spans="1:18" ht="13" x14ac:dyDescent="0.3">
      <c r="A1222" s="108" t="s">
        <v>2206</v>
      </c>
      <c r="B1222" s="108">
        <v>107651</v>
      </c>
      <c r="C1222" s="108" t="s">
        <v>269</v>
      </c>
      <c r="D1222" s="108" t="s">
        <v>2206</v>
      </c>
      <c r="E1222" s="108">
        <v>107651</v>
      </c>
      <c r="F1222" s="108" t="s">
        <v>2206</v>
      </c>
      <c r="G1222" s="108" t="s">
        <v>270</v>
      </c>
      <c r="H1222" s="108" t="s">
        <v>271</v>
      </c>
      <c r="I1222" s="108" t="s">
        <v>272</v>
      </c>
      <c r="J1222" s="108" t="s">
        <v>463</v>
      </c>
      <c r="K1222" s="108" t="s">
        <v>2204</v>
      </c>
      <c r="L1222" s="108" t="s">
        <v>2207</v>
      </c>
      <c r="N1222" s="108" t="s">
        <v>615</v>
      </c>
      <c r="P1222" s="108">
        <v>0</v>
      </c>
      <c r="Q1222" s="108"/>
      <c r="R1222" s="114"/>
    </row>
    <row r="1223" spans="1:18" ht="13" x14ac:dyDescent="0.3">
      <c r="A1223" s="108" t="s">
        <v>884</v>
      </c>
      <c r="B1223" s="108">
        <v>558743</v>
      </c>
      <c r="C1223" s="108" t="s">
        <v>269</v>
      </c>
      <c r="D1223" s="108" t="s">
        <v>884</v>
      </c>
      <c r="E1223" s="108">
        <v>130890</v>
      </c>
      <c r="F1223" s="108" t="s">
        <v>885</v>
      </c>
      <c r="G1223" s="108" t="s">
        <v>270</v>
      </c>
      <c r="H1223" s="108" t="s">
        <v>290</v>
      </c>
      <c r="I1223" s="108" t="s">
        <v>291</v>
      </c>
      <c r="J1223" s="108" t="s">
        <v>880</v>
      </c>
      <c r="K1223" s="108" t="s">
        <v>881</v>
      </c>
      <c r="L1223" s="108" t="s">
        <v>886</v>
      </c>
      <c r="N1223" s="108" t="s">
        <v>887</v>
      </c>
      <c r="P1223" s="108">
        <v>0</v>
      </c>
      <c r="Q1223" s="108"/>
      <c r="R1223" s="114"/>
    </row>
    <row r="1224" spans="1:18" ht="13" x14ac:dyDescent="0.3">
      <c r="A1224" s="108" t="s">
        <v>2208</v>
      </c>
      <c r="B1224" s="108">
        <v>129433</v>
      </c>
      <c r="C1224" s="108" t="s">
        <v>269</v>
      </c>
      <c r="D1224" s="108" t="s">
        <v>2208</v>
      </c>
      <c r="E1224" s="108">
        <v>129433</v>
      </c>
      <c r="F1224" s="108" t="s">
        <v>2208</v>
      </c>
      <c r="G1224" s="108" t="s">
        <v>270</v>
      </c>
      <c r="H1224" s="108" t="s">
        <v>290</v>
      </c>
      <c r="I1224" s="108" t="s">
        <v>291</v>
      </c>
      <c r="K1224" s="108" t="s">
        <v>562</v>
      </c>
      <c r="L1224" s="108" t="s">
        <v>2208</v>
      </c>
      <c r="P1224" s="108">
        <v>0</v>
      </c>
      <c r="Q1224" s="108"/>
      <c r="R1224" s="114"/>
    </row>
    <row r="1225" spans="1:18" ht="13" x14ac:dyDescent="0.3">
      <c r="A1225" s="108" t="s">
        <v>2209</v>
      </c>
      <c r="B1225" s="108">
        <v>130585</v>
      </c>
      <c r="C1225" s="108" t="s">
        <v>269</v>
      </c>
      <c r="D1225" s="108" t="s">
        <v>2209</v>
      </c>
      <c r="E1225" s="108">
        <v>130585</v>
      </c>
      <c r="F1225" s="108" t="s">
        <v>2209</v>
      </c>
      <c r="G1225" s="108" t="s">
        <v>270</v>
      </c>
      <c r="H1225" s="108" t="s">
        <v>290</v>
      </c>
      <c r="I1225" s="108" t="s">
        <v>291</v>
      </c>
      <c r="K1225" s="108" t="s">
        <v>562</v>
      </c>
      <c r="L1225" s="108" t="s">
        <v>2208</v>
      </c>
      <c r="N1225" s="108" t="s">
        <v>2210</v>
      </c>
      <c r="P1225" s="108">
        <v>0</v>
      </c>
      <c r="Q1225" s="108"/>
      <c r="R1225" s="114"/>
    </row>
    <row r="1226" spans="1:18" ht="13" x14ac:dyDescent="0.3">
      <c r="A1226" s="108" t="s">
        <v>2211</v>
      </c>
      <c r="B1226" s="108">
        <v>101981</v>
      </c>
      <c r="C1226" s="108" t="s">
        <v>269</v>
      </c>
      <c r="D1226" s="108" t="s">
        <v>2211</v>
      </c>
      <c r="E1226" s="108">
        <v>101981</v>
      </c>
      <c r="F1226" s="108" t="s">
        <v>2211</v>
      </c>
      <c r="G1226" s="108" t="s">
        <v>270</v>
      </c>
      <c r="H1226" s="108" t="s">
        <v>271</v>
      </c>
      <c r="I1226" s="108" t="s">
        <v>272</v>
      </c>
      <c r="J1226" s="108" t="s">
        <v>273</v>
      </c>
      <c r="K1226" s="108" t="s">
        <v>444</v>
      </c>
      <c r="L1226" s="108" t="s">
        <v>2212</v>
      </c>
      <c r="N1226" s="108" t="s">
        <v>876</v>
      </c>
      <c r="P1226" s="108">
        <v>0</v>
      </c>
      <c r="Q1226" s="108"/>
      <c r="R1226" s="114"/>
    </row>
    <row r="1227" spans="1:18" ht="13" x14ac:dyDescent="0.3">
      <c r="A1227" s="108" t="s">
        <v>2213</v>
      </c>
      <c r="B1227" s="108">
        <v>129837</v>
      </c>
      <c r="C1227" s="108" t="s">
        <v>269</v>
      </c>
      <c r="D1227" s="108" t="s">
        <v>2213</v>
      </c>
      <c r="E1227" s="108">
        <v>129837</v>
      </c>
      <c r="F1227" s="108" t="s">
        <v>2213</v>
      </c>
      <c r="G1227" s="108" t="s">
        <v>270</v>
      </c>
      <c r="H1227" s="108" t="s">
        <v>290</v>
      </c>
      <c r="I1227" s="108" t="s">
        <v>291</v>
      </c>
      <c r="J1227" s="108" t="s">
        <v>2214</v>
      </c>
      <c r="K1227" s="108" t="s">
        <v>2215</v>
      </c>
      <c r="L1227" s="108" t="s">
        <v>2216</v>
      </c>
      <c r="N1227" s="108" t="s">
        <v>569</v>
      </c>
      <c r="P1227" s="108">
        <v>0</v>
      </c>
      <c r="Q1227" s="108"/>
      <c r="R1227" s="114"/>
    </row>
    <row r="1228" spans="1:18" ht="13" x14ac:dyDescent="0.3">
      <c r="A1228" s="108" t="s">
        <v>2217</v>
      </c>
      <c r="B1228" s="108">
        <v>131511</v>
      </c>
      <c r="C1228" s="108" t="s">
        <v>269</v>
      </c>
      <c r="D1228" s="108" t="s">
        <v>2217</v>
      </c>
      <c r="E1228" s="108">
        <v>131511</v>
      </c>
      <c r="F1228" s="108" t="s">
        <v>2217</v>
      </c>
      <c r="G1228" s="108" t="s">
        <v>270</v>
      </c>
      <c r="H1228" s="108" t="s">
        <v>290</v>
      </c>
      <c r="I1228" s="108" t="s">
        <v>291</v>
      </c>
      <c r="J1228" s="108" t="s">
        <v>386</v>
      </c>
      <c r="K1228" s="108" t="s">
        <v>387</v>
      </c>
      <c r="L1228" s="108" t="s">
        <v>2218</v>
      </c>
      <c r="N1228" s="108" t="s">
        <v>2219</v>
      </c>
      <c r="P1228" s="108">
        <v>0</v>
      </c>
      <c r="Q1228" s="108"/>
      <c r="R1228" s="114"/>
    </row>
    <row r="1229" spans="1:18" s="110" customFormat="1" ht="13" x14ac:dyDescent="0.3">
      <c r="A1229" s="110" t="s">
        <v>3598</v>
      </c>
      <c r="B1229" s="106">
        <v>119892</v>
      </c>
      <c r="C1229" s="106" t="s">
        <v>269</v>
      </c>
      <c r="D1229" s="110" t="s">
        <v>3598</v>
      </c>
      <c r="E1229" s="106">
        <v>119892</v>
      </c>
      <c r="F1229" s="110" t="s">
        <v>3598</v>
      </c>
      <c r="G1229" s="106" t="s">
        <v>270</v>
      </c>
      <c r="H1229" s="106" t="s">
        <v>271</v>
      </c>
      <c r="I1229" s="106" t="s">
        <v>272</v>
      </c>
      <c r="J1229" s="106" t="s">
        <v>306</v>
      </c>
      <c r="K1229" s="106" t="s">
        <v>307</v>
      </c>
      <c r="L1229" s="106" t="s">
        <v>3598</v>
      </c>
      <c r="N1229" s="106"/>
      <c r="P1229" s="106">
        <v>0</v>
      </c>
      <c r="Q1229" s="106"/>
      <c r="R1229" s="111"/>
    </row>
    <row r="1230" spans="1:18" s="110" customFormat="1" ht="13" x14ac:dyDescent="0.3">
      <c r="A1230" s="110" t="s">
        <v>3599</v>
      </c>
      <c r="B1230" s="106">
        <v>120144</v>
      </c>
      <c r="C1230" s="106" t="s">
        <v>269</v>
      </c>
      <c r="D1230" s="110" t="s">
        <v>3599</v>
      </c>
      <c r="E1230" s="106">
        <v>120144</v>
      </c>
      <c r="F1230" s="110" t="s">
        <v>3599</v>
      </c>
      <c r="G1230" s="106" t="s">
        <v>270</v>
      </c>
      <c r="H1230" s="106" t="s">
        <v>271</v>
      </c>
      <c r="I1230" s="106" t="s">
        <v>272</v>
      </c>
      <c r="J1230" s="106" t="s">
        <v>306</v>
      </c>
      <c r="K1230" s="106" t="s">
        <v>307</v>
      </c>
      <c r="L1230" s="106" t="s">
        <v>3598</v>
      </c>
      <c r="N1230" s="106" t="s">
        <v>708</v>
      </c>
      <c r="P1230" s="106">
        <v>0</v>
      </c>
      <c r="Q1230" s="106"/>
      <c r="R1230" s="111"/>
    </row>
    <row r="1231" spans="1:18" s="110" customFormat="1" ht="13" x14ac:dyDescent="0.3">
      <c r="A1231" s="110" t="s">
        <v>562</v>
      </c>
      <c r="B1231" s="106">
        <v>903</v>
      </c>
      <c r="C1231" s="106"/>
      <c r="D1231" s="110" t="s">
        <v>562</v>
      </c>
      <c r="E1231" s="106">
        <v>903</v>
      </c>
      <c r="F1231" s="110" t="s">
        <v>562</v>
      </c>
      <c r="G1231" s="106" t="s">
        <v>270</v>
      </c>
      <c r="H1231" s="106" t="s">
        <v>290</v>
      </c>
      <c r="I1231" s="106" t="s">
        <v>291</v>
      </c>
      <c r="K1231" s="106" t="s">
        <v>562</v>
      </c>
      <c r="L1231" s="106"/>
      <c r="N1231" s="106"/>
      <c r="P1231" s="106">
        <v>0</v>
      </c>
      <c r="Q1231" s="106"/>
      <c r="R1231" s="111"/>
    </row>
    <row r="1232" spans="1:18" ht="13" x14ac:dyDescent="0.3">
      <c r="A1232" s="108" t="s">
        <v>2220</v>
      </c>
      <c r="B1232" s="108">
        <v>146932</v>
      </c>
      <c r="C1232" s="108" t="s">
        <v>269</v>
      </c>
      <c r="D1232" s="108" t="s">
        <v>2220</v>
      </c>
      <c r="E1232" s="108">
        <v>146932</v>
      </c>
      <c r="F1232" s="108" t="s">
        <v>2220</v>
      </c>
      <c r="G1232" s="108" t="s">
        <v>270</v>
      </c>
      <c r="H1232" s="108" t="s">
        <v>290</v>
      </c>
      <c r="I1232" s="108" t="s">
        <v>291</v>
      </c>
      <c r="K1232" s="108" t="s">
        <v>562</v>
      </c>
      <c r="L1232" s="108" t="s">
        <v>2221</v>
      </c>
      <c r="N1232" s="108" t="s">
        <v>2222</v>
      </c>
      <c r="P1232" s="108">
        <v>0</v>
      </c>
      <c r="Q1232" s="108"/>
      <c r="R1232" s="114"/>
    </row>
    <row r="1233" spans="1:18" ht="13" x14ac:dyDescent="0.3">
      <c r="A1233" s="108" t="s">
        <v>2223</v>
      </c>
      <c r="B1233" s="108">
        <v>102986</v>
      </c>
      <c r="C1233" s="108" t="s">
        <v>269</v>
      </c>
      <c r="D1233" s="108" t="s">
        <v>2223</v>
      </c>
      <c r="E1233" s="108">
        <v>102986</v>
      </c>
      <c r="F1233" s="108" t="s">
        <v>2223</v>
      </c>
      <c r="G1233" s="108" t="s">
        <v>270</v>
      </c>
      <c r="H1233" s="108" t="s">
        <v>271</v>
      </c>
      <c r="I1233" s="108" t="s">
        <v>272</v>
      </c>
      <c r="J1233" s="108" t="s">
        <v>273</v>
      </c>
      <c r="K1233" s="108" t="s">
        <v>1478</v>
      </c>
      <c r="L1233" s="108" t="s">
        <v>2224</v>
      </c>
      <c r="N1233" s="108" t="s">
        <v>2225</v>
      </c>
      <c r="P1233" s="108">
        <v>0</v>
      </c>
      <c r="Q1233" s="108"/>
      <c r="R1233" s="114"/>
    </row>
    <row r="1234" spans="1:18" ht="13" x14ac:dyDescent="0.3">
      <c r="A1234" s="108" t="s">
        <v>2226</v>
      </c>
      <c r="B1234" s="108">
        <v>103007</v>
      </c>
      <c r="C1234" s="108" t="s">
        <v>269</v>
      </c>
      <c r="D1234" s="108" t="s">
        <v>2226</v>
      </c>
      <c r="E1234" s="108">
        <v>103007</v>
      </c>
      <c r="F1234" s="108" t="s">
        <v>2226</v>
      </c>
      <c r="G1234" s="108" t="s">
        <v>270</v>
      </c>
      <c r="H1234" s="108" t="s">
        <v>271</v>
      </c>
      <c r="I1234" s="108" t="s">
        <v>272</v>
      </c>
      <c r="J1234" s="108" t="s">
        <v>273</v>
      </c>
      <c r="K1234" s="108" t="s">
        <v>2227</v>
      </c>
      <c r="L1234" s="108" t="s">
        <v>2228</v>
      </c>
      <c r="N1234" s="108" t="s">
        <v>874</v>
      </c>
      <c r="P1234" s="108">
        <v>0</v>
      </c>
      <c r="Q1234" s="108"/>
      <c r="R1234" s="114"/>
    </row>
    <row r="1235" spans="1:18" ht="13" x14ac:dyDescent="0.3">
      <c r="A1235" s="108" t="s">
        <v>2229</v>
      </c>
      <c r="B1235" s="108">
        <v>103008</v>
      </c>
      <c r="C1235" s="108" t="s">
        <v>269</v>
      </c>
      <c r="D1235" s="108" t="s">
        <v>2229</v>
      </c>
      <c r="E1235" s="108">
        <v>103008</v>
      </c>
      <c r="F1235" s="108" t="s">
        <v>2229</v>
      </c>
      <c r="G1235" s="108" t="s">
        <v>270</v>
      </c>
      <c r="H1235" s="108" t="s">
        <v>271</v>
      </c>
      <c r="I1235" s="108" t="s">
        <v>272</v>
      </c>
      <c r="J1235" s="108" t="s">
        <v>273</v>
      </c>
      <c r="K1235" s="108" t="s">
        <v>2227</v>
      </c>
      <c r="L1235" s="108" t="s">
        <v>2228</v>
      </c>
      <c r="N1235" s="108" t="s">
        <v>2230</v>
      </c>
      <c r="P1235" s="108">
        <v>0</v>
      </c>
      <c r="Q1235" s="108"/>
      <c r="R1235" s="114"/>
    </row>
    <row r="1236" spans="1:18" ht="13" x14ac:dyDescent="0.3">
      <c r="A1236" s="108" t="s">
        <v>2231</v>
      </c>
      <c r="B1236" s="108">
        <v>105440</v>
      </c>
      <c r="C1236" s="108" t="s">
        <v>269</v>
      </c>
      <c r="D1236" s="108" t="s">
        <v>2231</v>
      </c>
      <c r="E1236" s="108">
        <v>105440</v>
      </c>
      <c r="F1236" s="108" t="s">
        <v>2231</v>
      </c>
      <c r="G1236" s="108" t="s">
        <v>270</v>
      </c>
      <c r="H1236" s="108" t="s">
        <v>847</v>
      </c>
      <c r="I1236" s="108" t="s">
        <v>2232</v>
      </c>
      <c r="J1236" s="108" t="s">
        <v>2233</v>
      </c>
      <c r="K1236" s="108" t="s">
        <v>2234</v>
      </c>
      <c r="L1236" s="108" t="s">
        <v>2235</v>
      </c>
      <c r="N1236" s="108" t="s">
        <v>686</v>
      </c>
      <c r="P1236" s="108">
        <v>0</v>
      </c>
      <c r="Q1236" s="108"/>
      <c r="R1236" s="114"/>
    </row>
    <row r="1237" spans="1:18" s="110" customFormat="1" ht="13" x14ac:dyDescent="0.3">
      <c r="A1237" s="106" t="s">
        <v>3600</v>
      </c>
      <c r="B1237" s="106">
        <v>105443</v>
      </c>
      <c r="C1237" s="106" t="s">
        <v>269</v>
      </c>
      <c r="D1237" s="106" t="s">
        <v>3600</v>
      </c>
      <c r="E1237" s="106">
        <v>105443</v>
      </c>
      <c r="F1237" s="106" t="s">
        <v>3600</v>
      </c>
      <c r="G1237" s="106" t="s">
        <v>270</v>
      </c>
      <c r="H1237" s="106" t="s">
        <v>847</v>
      </c>
      <c r="I1237" s="106" t="s">
        <v>2232</v>
      </c>
      <c r="J1237" s="106" t="s">
        <v>2233</v>
      </c>
      <c r="K1237" s="106" t="s">
        <v>2234</v>
      </c>
      <c r="L1237" s="106" t="s">
        <v>2235</v>
      </c>
      <c r="N1237" s="106" t="s">
        <v>861</v>
      </c>
      <c r="P1237" s="106">
        <v>0</v>
      </c>
      <c r="Q1237" s="106"/>
      <c r="R1237" s="111"/>
    </row>
    <row r="1238" spans="1:18" s="110" customFormat="1" ht="13" x14ac:dyDescent="0.3">
      <c r="A1238" s="110" t="s">
        <v>3856</v>
      </c>
      <c r="B1238" s="110">
        <v>111547</v>
      </c>
      <c r="C1238" s="106" t="s">
        <v>269</v>
      </c>
      <c r="D1238" s="110" t="s">
        <v>3856</v>
      </c>
      <c r="E1238" s="110">
        <v>111547</v>
      </c>
      <c r="F1238" s="110" t="s">
        <v>3856</v>
      </c>
      <c r="G1238" s="106" t="s">
        <v>270</v>
      </c>
      <c r="H1238" s="106" t="s">
        <v>361</v>
      </c>
      <c r="I1238" s="106" t="s">
        <v>362</v>
      </c>
      <c r="J1238" s="106" t="s">
        <v>1128</v>
      </c>
      <c r="K1238" s="106" t="s">
        <v>3857</v>
      </c>
      <c r="L1238" s="106" t="s">
        <v>3858</v>
      </c>
      <c r="N1238" s="106" t="s">
        <v>1613</v>
      </c>
      <c r="P1238" s="106">
        <v>0</v>
      </c>
      <c r="Q1238" s="106"/>
      <c r="R1238" s="111"/>
    </row>
    <row r="1239" spans="1:18" ht="13" x14ac:dyDescent="0.3">
      <c r="A1239" s="108" t="s">
        <v>2747</v>
      </c>
      <c r="B1239" s="108">
        <v>334397</v>
      </c>
      <c r="C1239" s="108" t="s">
        <v>269</v>
      </c>
      <c r="D1239" s="108" t="s">
        <v>2747</v>
      </c>
      <c r="E1239" s="108">
        <v>152314</v>
      </c>
      <c r="F1239" s="108" t="s">
        <v>2748</v>
      </c>
      <c r="G1239" s="108" t="s">
        <v>270</v>
      </c>
      <c r="H1239" s="108" t="s">
        <v>290</v>
      </c>
      <c r="I1239" s="108" t="s">
        <v>291</v>
      </c>
      <c r="J1239" s="108" t="s">
        <v>500</v>
      </c>
      <c r="K1239" s="108" t="s">
        <v>501</v>
      </c>
      <c r="L1239" s="108" t="s">
        <v>2749</v>
      </c>
      <c r="N1239" s="108" t="s">
        <v>2750</v>
      </c>
      <c r="P1239" s="108">
        <v>0</v>
      </c>
      <c r="Q1239" s="108"/>
      <c r="R1239" s="114"/>
    </row>
    <row r="1240" spans="1:18" s="110" customFormat="1" ht="13" x14ac:dyDescent="0.3">
      <c r="A1240" s="110" t="s">
        <v>2237</v>
      </c>
      <c r="B1240" s="110">
        <v>954693</v>
      </c>
      <c r="C1240" s="106" t="s">
        <v>269</v>
      </c>
      <c r="D1240" s="110" t="s">
        <v>2237</v>
      </c>
      <c r="E1240" s="110">
        <v>954693</v>
      </c>
      <c r="F1240" s="110" t="s">
        <v>2237</v>
      </c>
      <c r="G1240" s="106" t="s">
        <v>270</v>
      </c>
      <c r="H1240" s="106" t="s">
        <v>280</v>
      </c>
      <c r="I1240" s="106" t="s">
        <v>281</v>
      </c>
      <c r="J1240" s="106" t="s">
        <v>661</v>
      </c>
      <c r="K1240" s="106" t="s">
        <v>662</v>
      </c>
      <c r="L1240" s="106" t="s">
        <v>3859</v>
      </c>
      <c r="N1240" s="106" t="s">
        <v>2239</v>
      </c>
      <c r="P1240" s="106">
        <v>0</v>
      </c>
      <c r="Q1240" s="106"/>
      <c r="R1240" s="111"/>
    </row>
    <row r="1241" spans="1:18" ht="13" x14ac:dyDescent="0.3">
      <c r="A1241" s="108" t="s">
        <v>2241</v>
      </c>
      <c r="B1241" s="108">
        <v>757970</v>
      </c>
      <c r="C1241" s="108" t="s">
        <v>269</v>
      </c>
      <c r="D1241" s="108" t="s">
        <v>2241</v>
      </c>
      <c r="E1241" s="108">
        <v>757970</v>
      </c>
      <c r="F1241" s="108" t="s">
        <v>2241</v>
      </c>
      <c r="G1241" s="108" t="s">
        <v>270</v>
      </c>
      <c r="H1241" s="108" t="s">
        <v>290</v>
      </c>
      <c r="I1241" s="108" t="s">
        <v>291</v>
      </c>
      <c r="J1241" s="108" t="s">
        <v>351</v>
      </c>
      <c r="K1241" s="108" t="s">
        <v>652</v>
      </c>
      <c r="L1241" s="108" t="s">
        <v>2243</v>
      </c>
      <c r="N1241" s="108" t="s">
        <v>2242</v>
      </c>
      <c r="P1241" s="108">
        <v>0</v>
      </c>
      <c r="Q1241" s="108"/>
      <c r="R1241" s="114"/>
    </row>
    <row r="1242" spans="1:18" x14ac:dyDescent="0.25">
      <c r="A1242" s="108" t="s">
        <v>3062</v>
      </c>
      <c r="C1242" s="110" t="s">
        <v>3423</v>
      </c>
      <c r="D1242" s="110" t="s">
        <v>3489</v>
      </c>
      <c r="E1242" s="110">
        <v>757970</v>
      </c>
      <c r="F1242" s="110" t="s">
        <v>2241</v>
      </c>
      <c r="G1242" s="110" t="s">
        <v>270</v>
      </c>
      <c r="H1242" s="110" t="s">
        <v>290</v>
      </c>
      <c r="I1242" s="110" t="s">
        <v>291</v>
      </c>
      <c r="J1242" s="110" t="s">
        <v>351</v>
      </c>
      <c r="K1242" s="110" t="s">
        <v>652</v>
      </c>
      <c r="L1242" s="110" t="s">
        <v>2243</v>
      </c>
      <c r="M1242" s="110"/>
      <c r="N1242" s="110" t="s">
        <v>2242</v>
      </c>
      <c r="P1242" s="108">
        <v>0</v>
      </c>
    </row>
    <row r="1243" spans="1:18" ht="13" x14ac:dyDescent="0.3">
      <c r="A1243" s="108" t="s">
        <v>2244</v>
      </c>
      <c r="B1243" s="108">
        <v>101857</v>
      </c>
      <c r="C1243" s="108" t="s">
        <v>269</v>
      </c>
      <c r="D1243" s="108" t="s">
        <v>2244</v>
      </c>
      <c r="E1243" s="108">
        <v>101857</v>
      </c>
      <c r="F1243" s="108" t="s">
        <v>2244</v>
      </c>
      <c r="G1243" s="108" t="s">
        <v>270</v>
      </c>
      <c r="H1243" s="108" t="s">
        <v>271</v>
      </c>
      <c r="I1243" s="108" t="s">
        <v>272</v>
      </c>
      <c r="J1243" s="108" t="s">
        <v>273</v>
      </c>
      <c r="K1243" s="108" t="s">
        <v>791</v>
      </c>
      <c r="L1243" s="108" t="s">
        <v>2245</v>
      </c>
      <c r="N1243" s="108" t="s">
        <v>2246</v>
      </c>
      <c r="P1243" s="108">
        <v>0</v>
      </c>
      <c r="Q1243" s="108"/>
      <c r="R1243" s="114"/>
    </row>
    <row r="1244" spans="1:18" s="110" customFormat="1" ht="13" x14ac:dyDescent="0.3">
      <c r="A1244" s="110" t="s">
        <v>3860</v>
      </c>
      <c r="B1244" s="110">
        <v>130036</v>
      </c>
      <c r="C1244" s="106" t="s">
        <v>269</v>
      </c>
      <c r="D1244" s="110" t="s">
        <v>3860</v>
      </c>
      <c r="E1244" s="110">
        <v>130036</v>
      </c>
      <c r="F1244" s="110" t="s">
        <v>3860</v>
      </c>
      <c r="G1244" s="106" t="s">
        <v>270</v>
      </c>
      <c r="H1244" s="106" t="s">
        <v>290</v>
      </c>
      <c r="I1244" s="106" t="s">
        <v>291</v>
      </c>
      <c r="J1244" s="106" t="s">
        <v>292</v>
      </c>
      <c r="K1244" s="106" t="s">
        <v>1070</v>
      </c>
      <c r="L1244" s="106" t="s">
        <v>2248</v>
      </c>
      <c r="N1244" s="106" t="s">
        <v>2016</v>
      </c>
      <c r="P1244" s="106">
        <v>0</v>
      </c>
      <c r="Q1244" s="106"/>
      <c r="R1244" s="111"/>
    </row>
    <row r="1245" spans="1:18" ht="13" x14ac:dyDescent="0.3">
      <c r="A1245" s="108" t="s">
        <v>2247</v>
      </c>
      <c r="B1245" s="108">
        <v>130037</v>
      </c>
      <c r="C1245" s="108" t="s">
        <v>269</v>
      </c>
      <c r="D1245" s="108" t="s">
        <v>2247</v>
      </c>
      <c r="E1245" s="108">
        <v>130037</v>
      </c>
      <c r="F1245" s="108" t="s">
        <v>2247</v>
      </c>
      <c r="G1245" s="108" t="s">
        <v>270</v>
      </c>
      <c r="H1245" s="108" t="s">
        <v>290</v>
      </c>
      <c r="I1245" s="108" t="s">
        <v>291</v>
      </c>
      <c r="J1245" s="108" t="s">
        <v>292</v>
      </c>
      <c r="K1245" s="108" t="s">
        <v>1070</v>
      </c>
      <c r="L1245" s="108" t="s">
        <v>2248</v>
      </c>
      <c r="N1245" s="108" t="s">
        <v>2249</v>
      </c>
      <c r="P1245" s="108">
        <v>0</v>
      </c>
      <c r="Q1245" s="108"/>
      <c r="R1245" s="114"/>
    </row>
    <row r="1246" spans="1:18" ht="13" x14ac:dyDescent="0.3">
      <c r="A1246" s="108" t="s">
        <v>2250</v>
      </c>
      <c r="B1246" s="108">
        <v>565557</v>
      </c>
      <c r="C1246" s="108" t="s">
        <v>269</v>
      </c>
      <c r="D1246" s="108" t="s">
        <v>2250</v>
      </c>
      <c r="E1246" s="108">
        <v>565557</v>
      </c>
      <c r="F1246" s="108" t="s">
        <v>2250</v>
      </c>
      <c r="G1246" s="108" t="s">
        <v>270</v>
      </c>
      <c r="H1246" s="108" t="s">
        <v>280</v>
      </c>
      <c r="I1246" s="108" t="s">
        <v>300</v>
      </c>
      <c r="K1246" s="108" t="s">
        <v>722</v>
      </c>
      <c r="L1246" s="108" t="s">
        <v>2250</v>
      </c>
      <c r="P1246" s="108">
        <v>0</v>
      </c>
      <c r="Q1246" s="108"/>
      <c r="R1246" s="114"/>
    </row>
    <row r="1247" spans="1:18" ht="13" x14ac:dyDescent="0.3">
      <c r="A1247" s="108" t="s">
        <v>2251</v>
      </c>
      <c r="B1247" s="108">
        <v>817982</v>
      </c>
      <c r="C1247" s="108" t="s">
        <v>269</v>
      </c>
      <c r="D1247" s="108" t="s">
        <v>2251</v>
      </c>
      <c r="E1247" s="108">
        <v>817982</v>
      </c>
      <c r="F1247" s="108" t="s">
        <v>2251</v>
      </c>
      <c r="G1247" s="108" t="s">
        <v>270</v>
      </c>
      <c r="H1247" s="108" t="s">
        <v>280</v>
      </c>
      <c r="I1247" s="108" t="s">
        <v>300</v>
      </c>
      <c r="K1247" s="108" t="s">
        <v>722</v>
      </c>
      <c r="L1247" s="108" t="s">
        <v>2250</v>
      </c>
      <c r="N1247" s="108" t="s">
        <v>2252</v>
      </c>
      <c r="P1247" s="108">
        <v>0</v>
      </c>
      <c r="Q1247" s="108"/>
      <c r="R1247" s="114"/>
    </row>
    <row r="1248" spans="1:18" ht="13" x14ac:dyDescent="0.3">
      <c r="A1248" s="108" t="s">
        <v>2253</v>
      </c>
      <c r="B1248" s="108">
        <v>134796</v>
      </c>
      <c r="C1248" s="108" t="s">
        <v>269</v>
      </c>
      <c r="D1248" s="108" t="s">
        <v>2253</v>
      </c>
      <c r="E1248" s="108">
        <v>134796</v>
      </c>
      <c r="F1248" s="108" t="s">
        <v>2253</v>
      </c>
      <c r="G1248" s="108" t="s">
        <v>270</v>
      </c>
      <c r="H1248" s="108" t="s">
        <v>271</v>
      </c>
      <c r="I1248" s="108" t="s">
        <v>666</v>
      </c>
      <c r="J1248" s="108" t="s">
        <v>2254</v>
      </c>
      <c r="K1248" s="108" t="s">
        <v>2255</v>
      </c>
      <c r="L1248" s="108" t="s">
        <v>2256</v>
      </c>
      <c r="N1248" s="108" t="s">
        <v>761</v>
      </c>
      <c r="P1248" s="108">
        <v>0</v>
      </c>
      <c r="Q1248" s="108"/>
      <c r="R1248" s="114"/>
    </row>
    <row r="1249" spans="1:18" ht="13" x14ac:dyDescent="0.3">
      <c r="A1249" s="108" t="s">
        <v>2257</v>
      </c>
      <c r="B1249" s="108">
        <v>139010</v>
      </c>
      <c r="C1249" s="108" t="s">
        <v>269</v>
      </c>
      <c r="D1249" s="108" t="s">
        <v>2257</v>
      </c>
      <c r="E1249" s="108">
        <v>139010</v>
      </c>
      <c r="F1249" s="108" t="s">
        <v>2257</v>
      </c>
      <c r="G1249" s="108" t="s">
        <v>270</v>
      </c>
      <c r="H1249" s="108" t="s">
        <v>280</v>
      </c>
      <c r="I1249" s="108" t="s">
        <v>281</v>
      </c>
      <c r="J1249" s="108" t="s">
        <v>282</v>
      </c>
      <c r="K1249" s="108" t="s">
        <v>297</v>
      </c>
      <c r="L1249" s="108" t="s">
        <v>2258</v>
      </c>
      <c r="N1249" s="108" t="s">
        <v>2259</v>
      </c>
      <c r="P1249" s="108">
        <v>0</v>
      </c>
      <c r="Q1249" s="108"/>
      <c r="R1249" s="114"/>
    </row>
    <row r="1250" spans="1:18" ht="13" x14ac:dyDescent="0.3">
      <c r="A1250" s="108" t="s">
        <v>2260</v>
      </c>
      <c r="B1250" s="108">
        <v>181343</v>
      </c>
      <c r="C1250" s="108" t="s">
        <v>269</v>
      </c>
      <c r="D1250" s="108" t="s">
        <v>2260</v>
      </c>
      <c r="E1250" s="108">
        <v>181343</v>
      </c>
      <c r="F1250" s="108" t="s">
        <v>2260</v>
      </c>
      <c r="G1250" s="108" t="s">
        <v>270</v>
      </c>
      <c r="H1250" s="108" t="s">
        <v>280</v>
      </c>
      <c r="I1250" s="108" t="s">
        <v>281</v>
      </c>
      <c r="J1250" s="108" t="s">
        <v>282</v>
      </c>
      <c r="K1250" s="108" t="s">
        <v>297</v>
      </c>
      <c r="L1250" s="108" t="s">
        <v>2258</v>
      </c>
      <c r="N1250" s="108" t="s">
        <v>2261</v>
      </c>
      <c r="P1250" s="108">
        <v>0</v>
      </c>
      <c r="Q1250" s="108"/>
      <c r="R1250" s="114"/>
    </row>
    <row r="1251" spans="1:18" ht="13" x14ac:dyDescent="0.3">
      <c r="A1251" s="108" t="s">
        <v>2262</v>
      </c>
      <c r="B1251" s="108">
        <v>139012</v>
      </c>
      <c r="C1251" s="108" t="s">
        <v>269</v>
      </c>
      <c r="D1251" s="108" t="s">
        <v>2262</v>
      </c>
      <c r="E1251" s="108">
        <v>139012</v>
      </c>
      <c r="F1251" s="108" t="s">
        <v>2262</v>
      </c>
      <c r="G1251" s="108" t="s">
        <v>270</v>
      </c>
      <c r="H1251" s="108" t="s">
        <v>280</v>
      </c>
      <c r="I1251" s="108" t="s">
        <v>281</v>
      </c>
      <c r="J1251" s="108" t="s">
        <v>282</v>
      </c>
      <c r="K1251" s="108" t="s">
        <v>297</v>
      </c>
      <c r="L1251" s="108" t="s">
        <v>2258</v>
      </c>
      <c r="N1251" s="108" t="s">
        <v>2263</v>
      </c>
      <c r="P1251" s="108">
        <v>0</v>
      </c>
      <c r="Q1251" s="108"/>
      <c r="R1251" s="114"/>
    </row>
    <row r="1252" spans="1:18" ht="13" x14ac:dyDescent="0.3">
      <c r="A1252" s="108" t="s">
        <v>2264</v>
      </c>
      <c r="B1252" s="108">
        <v>101858</v>
      </c>
      <c r="C1252" s="108" t="s">
        <v>269</v>
      </c>
      <c r="D1252" s="108" t="s">
        <v>2264</v>
      </c>
      <c r="E1252" s="108">
        <v>101858</v>
      </c>
      <c r="F1252" s="108" t="s">
        <v>2264</v>
      </c>
      <c r="G1252" s="108" t="s">
        <v>270</v>
      </c>
      <c r="H1252" s="108" t="s">
        <v>271</v>
      </c>
      <c r="I1252" s="108" t="s">
        <v>272</v>
      </c>
      <c r="J1252" s="108" t="s">
        <v>273</v>
      </c>
      <c r="K1252" s="108" t="s">
        <v>791</v>
      </c>
      <c r="L1252" s="108" t="s">
        <v>2265</v>
      </c>
      <c r="N1252" s="108" t="s">
        <v>2266</v>
      </c>
      <c r="P1252" s="108">
        <v>0</v>
      </c>
      <c r="Q1252" s="108"/>
      <c r="R1252" s="114"/>
    </row>
    <row r="1253" spans="1:18" s="110" customFormat="1" ht="13" x14ac:dyDescent="0.3">
      <c r="A1253" s="110" t="s">
        <v>2268</v>
      </c>
      <c r="B1253" s="106">
        <v>1297885</v>
      </c>
      <c r="C1253" s="106" t="s">
        <v>269</v>
      </c>
      <c r="D1253" s="110" t="s">
        <v>2268</v>
      </c>
      <c r="E1253" s="106">
        <v>1297885</v>
      </c>
      <c r="F1253" s="110" t="s">
        <v>2268</v>
      </c>
      <c r="G1253" s="106" t="s">
        <v>270</v>
      </c>
      <c r="H1253" s="106" t="s">
        <v>290</v>
      </c>
      <c r="I1253" s="106" t="s">
        <v>291</v>
      </c>
      <c r="J1253" s="106" t="s">
        <v>292</v>
      </c>
      <c r="K1253" s="106" t="s">
        <v>1799</v>
      </c>
      <c r="L1253" s="106" t="s">
        <v>3861</v>
      </c>
      <c r="N1253" s="106" t="s">
        <v>2269</v>
      </c>
      <c r="P1253" s="106">
        <v>0</v>
      </c>
      <c r="Q1253" s="106"/>
      <c r="R1253" s="111"/>
    </row>
    <row r="1254" spans="1:18" ht="13" x14ac:dyDescent="0.3">
      <c r="A1254" s="108" t="s">
        <v>2270</v>
      </c>
      <c r="B1254" s="108">
        <v>100927</v>
      </c>
      <c r="C1254" s="108" t="s">
        <v>269</v>
      </c>
      <c r="D1254" s="108" t="s">
        <v>2270</v>
      </c>
      <c r="E1254" s="108">
        <v>100927</v>
      </c>
      <c r="F1254" s="108" t="s">
        <v>2270</v>
      </c>
      <c r="G1254" s="108" t="s">
        <v>270</v>
      </c>
      <c r="H1254" s="108" t="s">
        <v>339</v>
      </c>
      <c r="I1254" s="108" t="s">
        <v>340</v>
      </c>
      <c r="J1254" s="108" t="s">
        <v>338</v>
      </c>
      <c r="K1254" s="108" t="s">
        <v>2271</v>
      </c>
      <c r="L1254" s="108" t="s">
        <v>2272</v>
      </c>
      <c r="N1254" s="108" t="s">
        <v>2273</v>
      </c>
      <c r="P1254" s="108">
        <v>0</v>
      </c>
      <c r="Q1254" s="108"/>
      <c r="R1254" s="114"/>
    </row>
    <row r="1255" spans="1:18" x14ac:dyDescent="0.25">
      <c r="A1255" s="108" t="s">
        <v>442</v>
      </c>
      <c r="B1255" s="110">
        <v>129437</v>
      </c>
      <c r="C1255" s="106" t="s">
        <v>269</v>
      </c>
      <c r="D1255" s="106" t="s">
        <v>442</v>
      </c>
      <c r="E1255" s="110">
        <v>129437</v>
      </c>
      <c r="F1255" s="106" t="s">
        <v>442</v>
      </c>
      <c r="G1255" s="106" t="s">
        <v>270</v>
      </c>
      <c r="H1255" s="106" t="s">
        <v>290</v>
      </c>
      <c r="I1255" s="106" t="s">
        <v>291</v>
      </c>
      <c r="J1255" s="106" t="s">
        <v>386</v>
      </c>
      <c r="K1255" s="106" t="s">
        <v>438</v>
      </c>
      <c r="L1255" s="106" t="s">
        <v>442</v>
      </c>
      <c r="P1255" s="108">
        <v>0</v>
      </c>
    </row>
    <row r="1256" spans="1:18" ht="13" x14ac:dyDescent="0.3">
      <c r="A1256" s="108" t="s">
        <v>441</v>
      </c>
      <c r="B1256" s="108">
        <v>334415</v>
      </c>
      <c r="C1256" s="108" t="s">
        <v>269</v>
      </c>
      <c r="D1256" s="108" t="s">
        <v>441</v>
      </c>
      <c r="E1256" s="108">
        <v>152448</v>
      </c>
      <c r="F1256" s="108" t="s">
        <v>437</v>
      </c>
      <c r="G1256" s="108" t="s">
        <v>270</v>
      </c>
      <c r="H1256" s="108" t="s">
        <v>290</v>
      </c>
      <c r="I1256" s="108" t="s">
        <v>291</v>
      </c>
      <c r="J1256" s="108" t="s">
        <v>386</v>
      </c>
      <c r="K1256" s="108" t="s">
        <v>438</v>
      </c>
      <c r="L1256" s="108" t="s">
        <v>442</v>
      </c>
      <c r="N1256" s="108" t="s">
        <v>440</v>
      </c>
      <c r="P1256" s="108">
        <v>0</v>
      </c>
      <c r="Q1256" s="108"/>
      <c r="R1256" s="114"/>
    </row>
    <row r="1257" spans="1:18" ht="13" x14ac:dyDescent="0.3">
      <c r="A1257" s="108" t="s">
        <v>2274</v>
      </c>
      <c r="B1257" s="108">
        <v>334417</v>
      </c>
      <c r="C1257" s="108" t="s">
        <v>269</v>
      </c>
      <c r="D1257" s="108" t="s">
        <v>2274</v>
      </c>
      <c r="E1257" s="108">
        <v>334417</v>
      </c>
      <c r="F1257" s="108" t="s">
        <v>2274</v>
      </c>
      <c r="G1257" s="108" t="s">
        <v>270</v>
      </c>
      <c r="H1257" s="108" t="s">
        <v>290</v>
      </c>
      <c r="I1257" s="108" t="s">
        <v>291</v>
      </c>
      <c r="J1257" s="108" t="s">
        <v>386</v>
      </c>
      <c r="K1257" s="108" t="s">
        <v>438</v>
      </c>
      <c r="L1257" s="108" t="s">
        <v>442</v>
      </c>
      <c r="N1257" s="108" t="s">
        <v>2275</v>
      </c>
      <c r="P1257" s="108">
        <v>0</v>
      </c>
      <c r="Q1257" s="108"/>
      <c r="R1257" s="114"/>
    </row>
    <row r="1258" spans="1:18" ht="13" x14ac:dyDescent="0.3">
      <c r="A1258" s="108" t="s">
        <v>1649</v>
      </c>
      <c r="B1258" s="108">
        <v>234099</v>
      </c>
      <c r="C1258" s="108" t="s">
        <v>269</v>
      </c>
      <c r="D1258" s="108" t="s">
        <v>1649</v>
      </c>
      <c r="E1258" s="108">
        <v>152367</v>
      </c>
      <c r="F1258" s="108" t="s">
        <v>1646</v>
      </c>
      <c r="G1258" s="108" t="s">
        <v>270</v>
      </c>
      <c r="H1258" s="108" t="s">
        <v>290</v>
      </c>
      <c r="I1258" s="108" t="s">
        <v>291</v>
      </c>
      <c r="J1258" s="108" t="s">
        <v>386</v>
      </c>
      <c r="K1258" s="108" t="s">
        <v>438</v>
      </c>
      <c r="L1258" s="108" t="s">
        <v>442</v>
      </c>
      <c r="N1258" s="108" t="s">
        <v>1648</v>
      </c>
      <c r="P1258" s="108">
        <v>0</v>
      </c>
      <c r="Q1258" s="108"/>
      <c r="R1258" s="114"/>
    </row>
    <row r="1259" spans="1:18" ht="13" x14ac:dyDescent="0.3">
      <c r="A1259" s="108" t="s">
        <v>438</v>
      </c>
      <c r="B1259" s="108">
        <v>980</v>
      </c>
      <c r="C1259" s="108" t="s">
        <v>269</v>
      </c>
      <c r="D1259" s="108" t="s">
        <v>438</v>
      </c>
      <c r="E1259" s="108">
        <v>980</v>
      </c>
      <c r="F1259" s="108" t="s">
        <v>438</v>
      </c>
      <c r="G1259" s="108" t="s">
        <v>270</v>
      </c>
      <c r="H1259" s="108" t="s">
        <v>290</v>
      </c>
      <c r="I1259" s="108" t="s">
        <v>291</v>
      </c>
      <c r="J1259" s="108" t="s">
        <v>386</v>
      </c>
      <c r="K1259" s="108" t="s">
        <v>438</v>
      </c>
      <c r="P1259" s="108">
        <v>0</v>
      </c>
      <c r="Q1259" s="108"/>
      <c r="R1259" s="114"/>
    </row>
    <row r="1260" spans="1:18" ht="13" x14ac:dyDescent="0.3">
      <c r="A1260" s="108" t="s">
        <v>347</v>
      </c>
      <c r="B1260" s="108">
        <v>213</v>
      </c>
      <c r="C1260" s="108" t="s">
        <v>269</v>
      </c>
      <c r="D1260" s="108" t="s">
        <v>347</v>
      </c>
      <c r="E1260" s="108">
        <v>213</v>
      </c>
      <c r="F1260" s="108" t="s">
        <v>347</v>
      </c>
      <c r="G1260" s="108" t="s">
        <v>270</v>
      </c>
      <c r="H1260" s="108" t="s">
        <v>280</v>
      </c>
      <c r="I1260" s="108" t="s">
        <v>281</v>
      </c>
      <c r="J1260" s="108" t="s">
        <v>346</v>
      </c>
      <c r="K1260" s="108" t="s">
        <v>347</v>
      </c>
      <c r="P1260" s="108">
        <v>0</v>
      </c>
      <c r="Q1260" s="108"/>
      <c r="R1260" s="114"/>
    </row>
    <row r="1261" spans="1:18" ht="13" x14ac:dyDescent="0.3">
      <c r="A1261" s="108" t="s">
        <v>2276</v>
      </c>
      <c r="B1261" s="108">
        <v>137538</v>
      </c>
      <c r="C1261" s="108" t="s">
        <v>269</v>
      </c>
      <c r="D1261" s="108" t="s">
        <v>2276</v>
      </c>
      <c r="E1261" s="108">
        <v>137538</v>
      </c>
      <c r="F1261" s="108" t="s">
        <v>2276</v>
      </c>
      <c r="G1261" s="108" t="s">
        <v>270</v>
      </c>
      <c r="H1261" s="108" t="s">
        <v>290</v>
      </c>
      <c r="I1261" s="108" t="s">
        <v>679</v>
      </c>
      <c r="J1261" s="108" t="s">
        <v>680</v>
      </c>
      <c r="K1261" s="108" t="s">
        <v>681</v>
      </c>
      <c r="L1261" s="108" t="s">
        <v>2277</v>
      </c>
      <c r="N1261" s="108" t="s">
        <v>2278</v>
      </c>
      <c r="P1261" s="108">
        <v>0</v>
      </c>
      <c r="Q1261" s="108"/>
      <c r="R1261" s="114"/>
    </row>
    <row r="1262" spans="1:18" ht="13" x14ac:dyDescent="0.3">
      <c r="A1262" s="108" t="s">
        <v>2279</v>
      </c>
      <c r="B1262" s="108">
        <v>103894</v>
      </c>
      <c r="C1262" s="108" t="s">
        <v>269</v>
      </c>
      <c r="D1262" s="108" t="s">
        <v>2279</v>
      </c>
      <c r="E1262" s="108">
        <v>103894</v>
      </c>
      <c r="F1262" s="108" t="s">
        <v>2279</v>
      </c>
      <c r="G1262" s="108" t="s">
        <v>270</v>
      </c>
      <c r="H1262" s="108" t="s">
        <v>342</v>
      </c>
      <c r="I1262" s="108" t="s">
        <v>590</v>
      </c>
      <c r="J1262" s="108" t="s">
        <v>1012</v>
      </c>
      <c r="K1262" s="108" t="s">
        <v>1013</v>
      </c>
      <c r="L1262" s="108" t="s">
        <v>2280</v>
      </c>
      <c r="N1262" s="108" t="s">
        <v>2281</v>
      </c>
      <c r="P1262" s="108">
        <v>0</v>
      </c>
      <c r="Q1262" s="108"/>
      <c r="R1262" s="114"/>
    </row>
    <row r="1263" spans="1:18" s="110" customFormat="1" ht="13" x14ac:dyDescent="0.3">
      <c r="A1263" s="106" t="s">
        <v>3490</v>
      </c>
      <c r="B1263" s="106">
        <v>111644</v>
      </c>
      <c r="C1263" s="106" t="s">
        <v>269</v>
      </c>
      <c r="D1263" s="106" t="s">
        <v>3490</v>
      </c>
      <c r="E1263" s="106">
        <v>111644</v>
      </c>
      <c r="F1263" s="106" t="s">
        <v>3490</v>
      </c>
      <c r="G1263" s="106" t="s">
        <v>270</v>
      </c>
      <c r="H1263" s="106" t="s">
        <v>361</v>
      </c>
      <c r="I1263" s="106" t="s">
        <v>362</v>
      </c>
      <c r="J1263" s="106" t="s">
        <v>363</v>
      </c>
      <c r="K1263" s="106" t="s">
        <v>3491</v>
      </c>
      <c r="L1263" s="106" t="s">
        <v>3492</v>
      </c>
      <c r="N1263" s="106" t="s">
        <v>3493</v>
      </c>
      <c r="P1263" s="106">
        <v>0</v>
      </c>
      <c r="Q1263" s="106"/>
      <c r="R1263" s="111"/>
    </row>
    <row r="1264" spans="1:18" ht="13" x14ac:dyDescent="0.3">
      <c r="A1264" s="108" t="s">
        <v>2282</v>
      </c>
      <c r="B1264" s="108">
        <v>128517</v>
      </c>
      <c r="C1264" s="108" t="s">
        <v>269</v>
      </c>
      <c r="D1264" s="108" t="s">
        <v>2282</v>
      </c>
      <c r="E1264" s="108">
        <v>128517</v>
      </c>
      <c r="F1264" s="108" t="s">
        <v>2282</v>
      </c>
      <c r="G1264" s="108" t="s">
        <v>270</v>
      </c>
      <c r="H1264" s="108" t="s">
        <v>339</v>
      </c>
      <c r="I1264" s="108" t="s">
        <v>340</v>
      </c>
      <c r="J1264" s="108" t="s">
        <v>2283</v>
      </c>
      <c r="K1264" s="108" t="s">
        <v>2284</v>
      </c>
      <c r="L1264" s="108" t="s">
        <v>2285</v>
      </c>
      <c r="N1264" s="108" t="s">
        <v>2286</v>
      </c>
      <c r="P1264" s="108">
        <v>0</v>
      </c>
      <c r="Q1264" s="108"/>
      <c r="R1264" s="114"/>
    </row>
    <row r="1265" spans="1:18" ht="13" x14ac:dyDescent="0.3">
      <c r="A1265" s="108" t="s">
        <v>2287</v>
      </c>
      <c r="B1265" s="108">
        <v>129906</v>
      </c>
      <c r="C1265" s="108" t="s">
        <v>269</v>
      </c>
      <c r="D1265" s="108" t="s">
        <v>2287</v>
      </c>
      <c r="E1265" s="108">
        <v>129906</v>
      </c>
      <c r="F1265" s="108" t="s">
        <v>2287</v>
      </c>
      <c r="G1265" s="108" t="s">
        <v>270</v>
      </c>
      <c r="H1265" s="108" t="s">
        <v>290</v>
      </c>
      <c r="I1265" s="108" t="s">
        <v>291</v>
      </c>
      <c r="K1265" s="108" t="s">
        <v>674</v>
      </c>
      <c r="L1265" s="108" t="s">
        <v>2288</v>
      </c>
      <c r="N1265" s="108" t="s">
        <v>2289</v>
      </c>
      <c r="P1265" s="108">
        <v>0</v>
      </c>
      <c r="Q1265" s="108"/>
      <c r="R1265" s="114"/>
    </row>
    <row r="1266" spans="1:18" ht="13" x14ac:dyDescent="0.3">
      <c r="A1266" s="108" t="s">
        <v>2291</v>
      </c>
      <c r="B1266" s="108">
        <v>151628</v>
      </c>
      <c r="C1266" s="108" t="s">
        <v>269</v>
      </c>
      <c r="D1266" s="108" t="s">
        <v>2291</v>
      </c>
      <c r="E1266" s="108">
        <v>151628</v>
      </c>
      <c r="F1266" s="108" t="s">
        <v>2291</v>
      </c>
      <c r="G1266" s="108" t="s">
        <v>270</v>
      </c>
      <c r="H1266" s="108" t="s">
        <v>280</v>
      </c>
      <c r="I1266" s="108" t="s">
        <v>300</v>
      </c>
      <c r="J1266" s="108" t="s">
        <v>323</v>
      </c>
      <c r="K1266" s="108" t="s">
        <v>2292</v>
      </c>
      <c r="L1266" s="108" t="s">
        <v>2295</v>
      </c>
      <c r="N1266" s="108" t="s">
        <v>2294</v>
      </c>
      <c r="P1266" s="108">
        <v>0</v>
      </c>
      <c r="Q1266" s="108"/>
      <c r="R1266" s="114"/>
    </row>
    <row r="1267" spans="1:18" ht="13" x14ac:dyDescent="0.3">
      <c r="A1267" s="108" t="s">
        <v>2296</v>
      </c>
      <c r="B1267" s="108">
        <v>101701</v>
      </c>
      <c r="C1267" s="108" t="s">
        <v>269</v>
      </c>
      <c r="D1267" s="108" t="s">
        <v>2296</v>
      </c>
      <c r="E1267" s="108">
        <v>101701</v>
      </c>
      <c r="F1267" s="108" t="s">
        <v>2296</v>
      </c>
      <c r="G1267" s="108" t="s">
        <v>270</v>
      </c>
      <c r="H1267" s="108" t="s">
        <v>271</v>
      </c>
      <c r="I1267" s="108" t="s">
        <v>272</v>
      </c>
      <c r="J1267" s="108" t="s">
        <v>273</v>
      </c>
      <c r="K1267" s="108" t="s">
        <v>1008</v>
      </c>
      <c r="L1267" s="108" t="s">
        <v>2296</v>
      </c>
      <c r="P1267" s="108">
        <v>0</v>
      </c>
      <c r="Q1267" s="108"/>
      <c r="R1267" s="114"/>
    </row>
    <row r="1268" spans="1:18" ht="13" x14ac:dyDescent="0.3">
      <c r="A1268" s="108" t="s">
        <v>2297</v>
      </c>
      <c r="B1268" s="108">
        <v>102915</v>
      </c>
      <c r="C1268" s="108" t="s">
        <v>269</v>
      </c>
      <c r="D1268" s="108" t="s">
        <v>2297</v>
      </c>
      <c r="E1268" s="108">
        <v>102915</v>
      </c>
      <c r="F1268" s="108" t="s">
        <v>2297</v>
      </c>
      <c r="G1268" s="108" t="s">
        <v>270</v>
      </c>
      <c r="H1268" s="108" t="s">
        <v>271</v>
      </c>
      <c r="I1268" s="108" t="s">
        <v>272</v>
      </c>
      <c r="J1268" s="108" t="s">
        <v>273</v>
      </c>
      <c r="K1268" s="108" t="s">
        <v>1008</v>
      </c>
      <c r="L1268" s="108" t="s">
        <v>2296</v>
      </c>
      <c r="N1268" s="108" t="s">
        <v>2298</v>
      </c>
      <c r="P1268" s="108">
        <v>0</v>
      </c>
      <c r="Q1268" s="108"/>
      <c r="R1268" s="114"/>
    </row>
    <row r="1269" spans="1:18" ht="13" x14ac:dyDescent="0.3">
      <c r="A1269" s="108" t="s">
        <v>2299</v>
      </c>
      <c r="B1269" s="108">
        <v>130948</v>
      </c>
      <c r="C1269" s="108" t="s">
        <v>269</v>
      </c>
      <c r="D1269" s="108" t="s">
        <v>2299</v>
      </c>
      <c r="E1269" s="108">
        <v>130948</v>
      </c>
      <c r="F1269" s="108" t="s">
        <v>2299</v>
      </c>
      <c r="G1269" s="108" t="s">
        <v>270</v>
      </c>
      <c r="H1269" s="108" t="s">
        <v>290</v>
      </c>
      <c r="I1269" s="108" t="s">
        <v>291</v>
      </c>
      <c r="J1269" s="108" t="s">
        <v>880</v>
      </c>
      <c r="K1269" s="108" t="s">
        <v>881</v>
      </c>
      <c r="L1269" s="108" t="s">
        <v>2300</v>
      </c>
      <c r="N1269" s="108" t="s">
        <v>2301</v>
      </c>
      <c r="P1269" s="108">
        <v>0</v>
      </c>
      <c r="Q1269" s="108"/>
      <c r="R1269" s="114"/>
    </row>
    <row r="1270" spans="1:18" ht="13" x14ac:dyDescent="0.3">
      <c r="A1270" s="108" t="s">
        <v>2302</v>
      </c>
      <c r="B1270" s="108">
        <v>103759</v>
      </c>
      <c r="C1270" s="108" t="s">
        <v>269</v>
      </c>
      <c r="D1270" s="108" t="s">
        <v>2302</v>
      </c>
      <c r="E1270" s="108">
        <v>103759</v>
      </c>
      <c r="F1270" s="108" t="s">
        <v>2302</v>
      </c>
      <c r="G1270" s="108" t="s">
        <v>270</v>
      </c>
      <c r="H1270" s="108" t="s">
        <v>342</v>
      </c>
      <c r="I1270" s="108" t="s">
        <v>590</v>
      </c>
      <c r="J1270" s="108" t="s">
        <v>592</v>
      </c>
      <c r="K1270" s="108" t="s">
        <v>2303</v>
      </c>
      <c r="L1270" s="108" t="s">
        <v>2304</v>
      </c>
      <c r="N1270" s="108" t="s">
        <v>2305</v>
      </c>
      <c r="P1270" s="108">
        <v>0</v>
      </c>
      <c r="Q1270" s="108"/>
      <c r="R1270" s="114"/>
    </row>
    <row r="1271" spans="1:18" ht="13" x14ac:dyDescent="0.3">
      <c r="A1271" s="108" t="s">
        <v>2306</v>
      </c>
      <c r="B1271" s="108">
        <v>147087</v>
      </c>
      <c r="C1271" s="108" t="s">
        <v>269</v>
      </c>
      <c r="D1271" s="108" t="s">
        <v>2306</v>
      </c>
      <c r="E1271" s="108">
        <v>147087</v>
      </c>
      <c r="F1271" s="108" t="s">
        <v>2306</v>
      </c>
      <c r="G1271" s="108" t="s">
        <v>270</v>
      </c>
      <c r="H1271" s="108" t="s">
        <v>271</v>
      </c>
      <c r="I1271" s="108" t="s">
        <v>272</v>
      </c>
      <c r="J1271" s="108" t="s">
        <v>463</v>
      </c>
      <c r="K1271" s="108" t="s">
        <v>760</v>
      </c>
      <c r="L1271" s="108" t="s">
        <v>2306</v>
      </c>
      <c r="P1271" s="108">
        <v>0</v>
      </c>
      <c r="Q1271" s="108"/>
      <c r="R1271" s="114"/>
    </row>
    <row r="1272" spans="1:18" ht="13" x14ac:dyDescent="0.3">
      <c r="A1272" s="108" t="s">
        <v>2308</v>
      </c>
      <c r="B1272" s="108">
        <v>238027</v>
      </c>
      <c r="C1272" s="108" t="s">
        <v>269</v>
      </c>
      <c r="D1272" s="108" t="s">
        <v>2308</v>
      </c>
      <c r="E1272" s="108">
        <v>238027</v>
      </c>
      <c r="F1272" s="108" t="s">
        <v>2308</v>
      </c>
      <c r="G1272" s="108" t="s">
        <v>270</v>
      </c>
      <c r="H1272" s="108" t="s">
        <v>271</v>
      </c>
      <c r="I1272" s="108" t="s">
        <v>272</v>
      </c>
      <c r="J1272" s="108" t="s">
        <v>463</v>
      </c>
      <c r="K1272" s="108" t="s">
        <v>760</v>
      </c>
      <c r="L1272" s="108" t="s">
        <v>2306</v>
      </c>
      <c r="N1272" s="108" t="s">
        <v>2309</v>
      </c>
      <c r="P1272" s="108">
        <v>0</v>
      </c>
      <c r="Q1272" s="108"/>
      <c r="R1272" s="114"/>
    </row>
    <row r="1273" spans="1:18" ht="13" x14ac:dyDescent="0.3">
      <c r="A1273" s="108" t="s">
        <v>2310</v>
      </c>
      <c r="B1273" s="108">
        <v>110593</v>
      </c>
      <c r="C1273" s="108" t="s">
        <v>269</v>
      </c>
      <c r="D1273" s="108" t="s">
        <v>2310</v>
      </c>
      <c r="E1273" s="108">
        <v>110593</v>
      </c>
      <c r="F1273" s="108" t="s">
        <v>2310</v>
      </c>
      <c r="G1273" s="108" t="s">
        <v>270</v>
      </c>
      <c r="H1273" s="108" t="s">
        <v>271</v>
      </c>
      <c r="I1273" s="108" t="s">
        <v>272</v>
      </c>
      <c r="J1273" s="108" t="s">
        <v>705</v>
      </c>
      <c r="K1273" s="108" t="s">
        <v>1964</v>
      </c>
      <c r="L1273" s="108" t="s">
        <v>2311</v>
      </c>
      <c r="N1273" s="108" t="s">
        <v>2312</v>
      </c>
      <c r="P1273" s="108">
        <v>0</v>
      </c>
      <c r="Q1273" s="108"/>
      <c r="R1273" s="114"/>
    </row>
    <row r="1274" spans="1:18" ht="13" x14ac:dyDescent="0.3">
      <c r="A1274" s="108" t="s">
        <v>2313</v>
      </c>
      <c r="B1274" s="108">
        <v>140730</v>
      </c>
      <c r="C1274" s="108" t="s">
        <v>269</v>
      </c>
      <c r="D1274" s="108" t="s">
        <v>2313</v>
      </c>
      <c r="E1274" s="108">
        <v>156961</v>
      </c>
      <c r="F1274" s="108" t="s">
        <v>2314</v>
      </c>
      <c r="G1274" s="108" t="s">
        <v>270</v>
      </c>
      <c r="H1274" s="108" t="s">
        <v>280</v>
      </c>
      <c r="I1274" s="108" t="s">
        <v>281</v>
      </c>
      <c r="J1274" s="108" t="s">
        <v>546</v>
      </c>
      <c r="K1274" s="108" t="s">
        <v>866</v>
      </c>
      <c r="L1274" s="108" t="s">
        <v>2315</v>
      </c>
      <c r="N1274" s="108" t="s">
        <v>2316</v>
      </c>
      <c r="P1274" s="108">
        <v>0</v>
      </c>
      <c r="Q1274" s="108"/>
      <c r="R1274" s="114"/>
    </row>
    <row r="1275" spans="1:18" ht="13" x14ac:dyDescent="0.3">
      <c r="A1275" s="108" t="s">
        <v>2314</v>
      </c>
      <c r="B1275" s="108">
        <v>156961</v>
      </c>
      <c r="C1275" s="108" t="s">
        <v>269</v>
      </c>
      <c r="D1275" s="108" t="s">
        <v>2314</v>
      </c>
      <c r="E1275" s="108">
        <v>156961</v>
      </c>
      <c r="F1275" s="108" t="s">
        <v>2314</v>
      </c>
      <c r="G1275" s="108" t="s">
        <v>270</v>
      </c>
      <c r="H1275" s="108" t="s">
        <v>280</v>
      </c>
      <c r="I1275" s="108" t="s">
        <v>281</v>
      </c>
      <c r="J1275" s="108" t="s">
        <v>546</v>
      </c>
      <c r="K1275" s="108" t="s">
        <v>866</v>
      </c>
      <c r="L1275" s="108" t="s">
        <v>2317</v>
      </c>
      <c r="N1275" s="108" t="s">
        <v>2316</v>
      </c>
      <c r="P1275" s="108">
        <v>0</v>
      </c>
      <c r="Q1275" s="108"/>
      <c r="R1275" s="114"/>
    </row>
    <row r="1276" spans="1:18" s="110" customFormat="1" ht="13" x14ac:dyDescent="0.3">
      <c r="A1276" s="110" t="s">
        <v>3601</v>
      </c>
      <c r="B1276" s="106"/>
      <c r="C1276" s="106" t="s">
        <v>3605</v>
      </c>
      <c r="D1276" s="110" t="s">
        <v>3601</v>
      </c>
      <c r="E1276" s="106"/>
      <c r="F1276" s="110" t="s">
        <v>3601</v>
      </c>
      <c r="G1276" s="106" t="s">
        <v>270</v>
      </c>
      <c r="H1276" s="106" t="s">
        <v>271</v>
      </c>
      <c r="I1276" s="106" t="s">
        <v>3602</v>
      </c>
      <c r="J1276" s="106" t="s">
        <v>3603</v>
      </c>
      <c r="K1276" s="106" t="s">
        <v>3604</v>
      </c>
      <c r="L1276" s="106" t="s">
        <v>3601</v>
      </c>
      <c r="N1276" s="106"/>
      <c r="P1276" s="106">
        <v>0</v>
      </c>
      <c r="Q1276" s="106"/>
      <c r="R1276" s="111"/>
    </row>
    <row r="1277" spans="1:18" s="110" customFormat="1" ht="13" x14ac:dyDescent="0.3">
      <c r="A1277" s="110" t="s">
        <v>3606</v>
      </c>
      <c r="B1277" s="106">
        <v>137342</v>
      </c>
      <c r="C1277" s="106" t="s">
        <v>269</v>
      </c>
      <c r="D1277" s="110" t="s">
        <v>3606</v>
      </c>
      <c r="E1277" s="106">
        <v>137342</v>
      </c>
      <c r="F1277" s="110" t="s">
        <v>3606</v>
      </c>
      <c r="G1277" s="106" t="s">
        <v>270</v>
      </c>
      <c r="H1277" s="106" t="s">
        <v>290</v>
      </c>
      <c r="I1277" s="106" t="s">
        <v>679</v>
      </c>
      <c r="J1277" s="106" t="s">
        <v>680</v>
      </c>
      <c r="K1277" s="106" t="s">
        <v>681</v>
      </c>
      <c r="L1277" s="106"/>
      <c r="N1277" s="106"/>
      <c r="P1277" s="106">
        <v>0</v>
      </c>
      <c r="Q1277" s="106"/>
      <c r="R1277" s="111"/>
    </row>
    <row r="1278" spans="1:18" s="110" customFormat="1" ht="13" x14ac:dyDescent="0.3">
      <c r="A1278" s="110" t="s">
        <v>3607</v>
      </c>
      <c r="B1278" s="106">
        <v>137539</v>
      </c>
      <c r="C1278" s="106" t="s">
        <v>269</v>
      </c>
      <c r="D1278" s="110" t="s">
        <v>3607</v>
      </c>
      <c r="E1278" s="106">
        <v>137539</v>
      </c>
      <c r="F1278" s="110" t="s">
        <v>3607</v>
      </c>
      <c r="G1278" s="106" t="s">
        <v>270</v>
      </c>
      <c r="H1278" s="106" t="s">
        <v>290</v>
      </c>
      <c r="I1278" s="106" t="s">
        <v>679</v>
      </c>
      <c r="J1278" s="106" t="s">
        <v>680</v>
      </c>
      <c r="K1278" s="106" t="s">
        <v>681</v>
      </c>
      <c r="L1278" s="106" t="s">
        <v>3608</v>
      </c>
      <c r="N1278" s="106" t="s">
        <v>3609</v>
      </c>
      <c r="P1278" s="106">
        <v>0</v>
      </c>
      <c r="Q1278" s="106"/>
      <c r="R1278" s="111"/>
    </row>
    <row r="1279" spans="1:18" ht="13" x14ac:dyDescent="0.3">
      <c r="A1279" s="108" t="s">
        <v>1160</v>
      </c>
      <c r="B1279" s="108">
        <v>23091</v>
      </c>
      <c r="C1279" s="108" t="s">
        <v>269</v>
      </c>
      <c r="D1279" s="108" t="s">
        <v>1160</v>
      </c>
      <c r="E1279" s="108">
        <v>23091</v>
      </c>
      <c r="F1279" s="108" t="s">
        <v>1160</v>
      </c>
      <c r="G1279" s="108" t="s">
        <v>270</v>
      </c>
      <c r="H1279" s="108" t="s">
        <v>280</v>
      </c>
      <c r="I1279" s="108" t="s">
        <v>281</v>
      </c>
      <c r="J1279" s="108" t="s">
        <v>1159</v>
      </c>
      <c r="K1279" s="108" t="s">
        <v>1160</v>
      </c>
      <c r="P1279" s="108">
        <v>0</v>
      </c>
      <c r="Q1279" s="108"/>
      <c r="R1279" s="114"/>
    </row>
    <row r="1280" spans="1:18" ht="13" x14ac:dyDescent="0.3">
      <c r="A1280" s="108" t="s">
        <v>2318</v>
      </c>
      <c r="B1280" s="108">
        <v>136025</v>
      </c>
      <c r="C1280" s="108" t="s">
        <v>269</v>
      </c>
      <c r="D1280" s="108" t="s">
        <v>2318</v>
      </c>
      <c r="E1280" s="108">
        <v>136025</v>
      </c>
      <c r="F1280" s="108" t="s">
        <v>2318</v>
      </c>
      <c r="G1280" s="108" t="s">
        <v>270</v>
      </c>
      <c r="H1280" s="108" t="s">
        <v>599</v>
      </c>
      <c r="I1280" s="108" t="s">
        <v>1414</v>
      </c>
      <c r="J1280" s="108" t="s">
        <v>1415</v>
      </c>
      <c r="K1280" s="108" t="s">
        <v>2319</v>
      </c>
      <c r="L1280" s="108" t="s">
        <v>2318</v>
      </c>
      <c r="P1280" s="108">
        <v>0</v>
      </c>
      <c r="Q1280" s="108"/>
      <c r="R1280" s="114"/>
    </row>
    <row r="1281" spans="1:18" ht="13" x14ac:dyDescent="0.3">
      <c r="A1281" s="108" t="s">
        <v>2320</v>
      </c>
      <c r="B1281" s="108">
        <v>416714</v>
      </c>
      <c r="C1281" s="108" t="s">
        <v>269</v>
      </c>
      <c r="D1281" s="108" t="s">
        <v>2321</v>
      </c>
      <c r="E1281" s="108">
        <v>410749</v>
      </c>
      <c r="F1281" s="108" t="s">
        <v>2320</v>
      </c>
      <c r="G1281" s="108" t="s">
        <v>270</v>
      </c>
      <c r="H1281" s="108" t="s">
        <v>599</v>
      </c>
      <c r="I1281" s="108" t="s">
        <v>1414</v>
      </c>
      <c r="J1281" s="108" t="s">
        <v>1415</v>
      </c>
      <c r="K1281" s="108" t="s">
        <v>2319</v>
      </c>
      <c r="L1281" s="108" t="s">
        <v>2318</v>
      </c>
      <c r="N1281" s="108" t="s">
        <v>2322</v>
      </c>
      <c r="O1281" s="108" t="s">
        <v>2322</v>
      </c>
      <c r="P1281" s="108">
        <v>0</v>
      </c>
      <c r="Q1281" s="108"/>
      <c r="R1281" s="114"/>
    </row>
    <row r="1282" spans="1:18" ht="13" x14ac:dyDescent="0.3">
      <c r="A1282" s="108" t="s">
        <v>2323</v>
      </c>
      <c r="B1282" s="108">
        <v>266489</v>
      </c>
      <c r="C1282" s="108" t="s">
        <v>269</v>
      </c>
      <c r="D1282" s="108" t="s">
        <v>2323</v>
      </c>
      <c r="E1282" s="108">
        <v>410749</v>
      </c>
      <c r="F1282" s="108" t="s">
        <v>2320</v>
      </c>
      <c r="G1282" s="108" t="s">
        <v>270</v>
      </c>
      <c r="H1282" s="108" t="s">
        <v>599</v>
      </c>
      <c r="I1282" s="108" t="s">
        <v>1414</v>
      </c>
      <c r="J1282" s="108" t="s">
        <v>1415</v>
      </c>
      <c r="K1282" s="108" t="s">
        <v>2319</v>
      </c>
      <c r="L1282" s="108" t="s">
        <v>2318</v>
      </c>
      <c r="N1282" s="108" t="s">
        <v>2322</v>
      </c>
      <c r="P1282" s="108">
        <v>0</v>
      </c>
      <c r="Q1282" s="108"/>
      <c r="R1282" s="114"/>
    </row>
    <row r="1283" spans="1:18" ht="13" x14ac:dyDescent="0.3">
      <c r="A1283" s="108" t="s">
        <v>2324</v>
      </c>
      <c r="B1283" s="108">
        <v>140737</v>
      </c>
      <c r="C1283" s="108" t="s">
        <v>269</v>
      </c>
      <c r="D1283" s="108" t="s">
        <v>2324</v>
      </c>
      <c r="E1283" s="108">
        <v>140737</v>
      </c>
      <c r="F1283" s="108" t="s">
        <v>2324</v>
      </c>
      <c r="G1283" s="108" t="s">
        <v>270</v>
      </c>
      <c r="H1283" s="108" t="s">
        <v>280</v>
      </c>
      <c r="I1283" s="108" t="s">
        <v>281</v>
      </c>
      <c r="J1283" s="108" t="s">
        <v>1159</v>
      </c>
      <c r="K1283" s="108" t="s">
        <v>1160</v>
      </c>
      <c r="L1283" s="108" t="s">
        <v>2325</v>
      </c>
      <c r="N1283" s="108" t="s">
        <v>2326</v>
      </c>
      <c r="P1283" s="108">
        <v>0</v>
      </c>
      <c r="Q1283" s="108"/>
      <c r="R1283" s="114"/>
    </row>
    <row r="1284" spans="1:18" s="110" customFormat="1" ht="13" x14ac:dyDescent="0.3">
      <c r="A1284" s="110" t="s">
        <v>2328</v>
      </c>
      <c r="B1284" s="110">
        <v>129293</v>
      </c>
      <c r="C1284" s="106" t="s">
        <v>269</v>
      </c>
      <c r="D1284" s="110" t="s">
        <v>2328</v>
      </c>
      <c r="E1284" s="110">
        <v>129293</v>
      </c>
      <c r="F1284" s="110" t="s">
        <v>2328</v>
      </c>
      <c r="G1284" s="106" t="s">
        <v>270</v>
      </c>
      <c r="H1284" s="106" t="s">
        <v>290</v>
      </c>
      <c r="I1284" s="106" t="s">
        <v>291</v>
      </c>
      <c r="J1284" s="106" t="s">
        <v>386</v>
      </c>
      <c r="K1284" s="106" t="s">
        <v>732</v>
      </c>
      <c r="L1284" s="106" t="s">
        <v>2328</v>
      </c>
      <c r="N1284" s="106"/>
      <c r="P1284" s="106">
        <v>0</v>
      </c>
      <c r="Q1284" s="106"/>
      <c r="R1284" s="111"/>
    </row>
    <row r="1285" spans="1:18" ht="13" x14ac:dyDescent="0.3">
      <c r="A1285" s="108" t="s">
        <v>2327</v>
      </c>
      <c r="B1285" s="108">
        <v>130113</v>
      </c>
      <c r="C1285" s="108" t="s">
        <v>269</v>
      </c>
      <c r="D1285" s="108" t="s">
        <v>2327</v>
      </c>
      <c r="E1285" s="108">
        <v>130113</v>
      </c>
      <c r="F1285" s="108" t="s">
        <v>2327</v>
      </c>
      <c r="G1285" s="108" t="s">
        <v>270</v>
      </c>
      <c r="H1285" s="108" t="s">
        <v>290</v>
      </c>
      <c r="I1285" s="108" t="s">
        <v>291</v>
      </c>
      <c r="J1285" s="108" t="s">
        <v>386</v>
      </c>
      <c r="K1285" s="108" t="s">
        <v>732</v>
      </c>
      <c r="L1285" s="108" t="s">
        <v>2328</v>
      </c>
      <c r="N1285" s="108" t="s">
        <v>1797</v>
      </c>
      <c r="P1285" s="108">
        <v>0</v>
      </c>
      <c r="Q1285" s="108"/>
      <c r="R1285" s="114"/>
    </row>
    <row r="1286" spans="1:18" s="110" customFormat="1" ht="13" x14ac:dyDescent="0.3">
      <c r="A1286" s="106" t="s">
        <v>3494</v>
      </c>
      <c r="B1286" s="106">
        <v>117804</v>
      </c>
      <c r="C1286" s="106" t="s">
        <v>269</v>
      </c>
      <c r="D1286" s="106" t="s">
        <v>3494</v>
      </c>
      <c r="E1286" s="106">
        <v>117804</v>
      </c>
      <c r="F1286" s="106" t="s">
        <v>3494</v>
      </c>
      <c r="G1286" s="106" t="s">
        <v>270</v>
      </c>
      <c r="H1286" s="106" t="s">
        <v>339</v>
      </c>
      <c r="I1286" s="106" t="s">
        <v>494</v>
      </c>
      <c r="J1286" s="106" t="s">
        <v>772</v>
      </c>
      <c r="K1286" s="106" t="s">
        <v>3495</v>
      </c>
      <c r="L1286" s="106" t="s">
        <v>3496</v>
      </c>
      <c r="N1286" s="106" t="s">
        <v>3497</v>
      </c>
      <c r="P1286" s="106">
        <v>0</v>
      </c>
      <c r="Q1286" s="106"/>
      <c r="R1286" s="111"/>
    </row>
    <row r="1287" spans="1:18" ht="13" x14ac:dyDescent="0.3">
      <c r="A1287" s="108" t="s">
        <v>1510</v>
      </c>
      <c r="B1287" s="108">
        <v>138339</v>
      </c>
      <c r="C1287" s="108" t="s">
        <v>269</v>
      </c>
      <c r="D1287" s="108" t="s">
        <v>1510</v>
      </c>
      <c r="E1287" s="108">
        <v>138339</v>
      </c>
      <c r="F1287" s="108" t="s">
        <v>1510</v>
      </c>
      <c r="G1287" s="108" t="s">
        <v>270</v>
      </c>
      <c r="H1287" s="108" t="s">
        <v>280</v>
      </c>
      <c r="I1287" s="108" t="s">
        <v>300</v>
      </c>
      <c r="J1287" s="108" t="s">
        <v>1003</v>
      </c>
      <c r="K1287" s="108" t="s">
        <v>1507</v>
      </c>
      <c r="L1287" s="108" t="s">
        <v>1510</v>
      </c>
      <c r="P1287" s="108">
        <v>0</v>
      </c>
      <c r="Q1287" s="108"/>
      <c r="R1287" s="114"/>
    </row>
    <row r="1288" spans="1:18" x14ac:dyDescent="0.25">
      <c r="A1288" s="108" t="s">
        <v>3063</v>
      </c>
      <c r="B1288" s="110">
        <v>140744</v>
      </c>
      <c r="C1288" s="106" t="s">
        <v>269</v>
      </c>
      <c r="D1288" s="106" t="s">
        <v>3063</v>
      </c>
      <c r="E1288" s="110">
        <v>140744</v>
      </c>
      <c r="F1288" s="106" t="s">
        <v>3063</v>
      </c>
      <c r="G1288" s="106" t="s">
        <v>270</v>
      </c>
      <c r="H1288" s="106" t="s">
        <v>280</v>
      </c>
      <c r="I1288" s="106" t="s">
        <v>300</v>
      </c>
      <c r="J1288" s="106" t="s">
        <v>1003</v>
      </c>
      <c r="K1288" s="106" t="s">
        <v>1507</v>
      </c>
      <c r="L1288" s="106" t="s">
        <v>1510</v>
      </c>
      <c r="N1288" s="106" t="s">
        <v>3498</v>
      </c>
      <c r="P1288" s="108">
        <v>0</v>
      </c>
    </row>
    <row r="1289" spans="1:18" ht="13" x14ac:dyDescent="0.3">
      <c r="A1289" s="108" t="s">
        <v>1509</v>
      </c>
      <c r="B1289" s="108">
        <v>140761</v>
      </c>
      <c r="C1289" s="108" t="s">
        <v>269</v>
      </c>
      <c r="D1289" s="108" t="s">
        <v>1509</v>
      </c>
      <c r="E1289" s="108">
        <v>867492</v>
      </c>
      <c r="F1289" s="108" t="s">
        <v>1506</v>
      </c>
      <c r="G1289" s="108" t="s">
        <v>270</v>
      </c>
      <c r="H1289" s="108" t="s">
        <v>280</v>
      </c>
      <c r="I1289" s="108" t="s">
        <v>300</v>
      </c>
      <c r="J1289" s="108" t="s">
        <v>1003</v>
      </c>
      <c r="K1289" s="108" t="s">
        <v>1507</v>
      </c>
      <c r="L1289" s="108" t="s">
        <v>1508</v>
      </c>
      <c r="N1289" s="108" t="s">
        <v>597</v>
      </c>
      <c r="P1289" s="108">
        <v>0</v>
      </c>
      <c r="Q1289" s="108"/>
      <c r="R1289" s="114"/>
    </row>
    <row r="1290" spans="1:18" s="110" customFormat="1" ht="13" x14ac:dyDescent="0.3">
      <c r="A1290" s="106" t="s">
        <v>3500</v>
      </c>
      <c r="B1290" s="106">
        <v>574582</v>
      </c>
      <c r="C1290" s="106" t="s">
        <v>269</v>
      </c>
      <c r="D1290" s="106" t="s">
        <v>3500</v>
      </c>
      <c r="E1290" s="106">
        <v>574582</v>
      </c>
      <c r="F1290" s="106" t="s">
        <v>3500</v>
      </c>
      <c r="G1290" s="106" t="s">
        <v>270</v>
      </c>
      <c r="H1290" s="106" t="s">
        <v>280</v>
      </c>
      <c r="I1290" s="106" t="s">
        <v>300</v>
      </c>
      <c r="J1290" s="106" t="s">
        <v>1003</v>
      </c>
      <c r="K1290" s="106" t="s">
        <v>1507</v>
      </c>
      <c r="L1290" s="106" t="s">
        <v>1510</v>
      </c>
      <c r="N1290" s="106" t="s">
        <v>3501</v>
      </c>
      <c r="P1290" s="106">
        <v>0</v>
      </c>
      <c r="Q1290" s="106"/>
      <c r="R1290" s="111"/>
    </row>
    <row r="1291" spans="1:18" ht="13" x14ac:dyDescent="0.3">
      <c r="A1291" s="108" t="s">
        <v>1507</v>
      </c>
      <c r="B1291" s="108">
        <v>161</v>
      </c>
      <c r="C1291" s="108" t="s">
        <v>269</v>
      </c>
      <c r="D1291" s="108" t="s">
        <v>1507</v>
      </c>
      <c r="E1291" s="108">
        <v>161</v>
      </c>
      <c r="F1291" s="108" t="s">
        <v>1507</v>
      </c>
      <c r="G1291" s="108" t="s">
        <v>270</v>
      </c>
      <c r="H1291" s="108" t="s">
        <v>280</v>
      </c>
      <c r="I1291" s="108" t="s">
        <v>300</v>
      </c>
      <c r="J1291" s="108" t="s">
        <v>1003</v>
      </c>
      <c r="K1291" s="108" t="s">
        <v>1507</v>
      </c>
      <c r="P1291" s="108">
        <v>0</v>
      </c>
      <c r="Q1291" s="108"/>
      <c r="R1291" s="114"/>
    </row>
    <row r="1292" spans="1:18" ht="13" x14ac:dyDescent="0.3">
      <c r="A1292" s="108" t="s">
        <v>2329</v>
      </c>
      <c r="B1292" s="108">
        <v>107557</v>
      </c>
      <c r="C1292" s="108" t="s">
        <v>269</v>
      </c>
      <c r="D1292" s="108" t="s">
        <v>2329</v>
      </c>
      <c r="E1292" s="108">
        <v>107557</v>
      </c>
      <c r="F1292" s="108" t="s">
        <v>2329</v>
      </c>
      <c r="G1292" s="108" t="s">
        <v>270</v>
      </c>
      <c r="H1292" s="108" t="s">
        <v>271</v>
      </c>
      <c r="I1292" s="108" t="s">
        <v>272</v>
      </c>
      <c r="J1292" s="108" t="s">
        <v>463</v>
      </c>
      <c r="K1292" s="108" t="s">
        <v>962</v>
      </c>
      <c r="L1292" s="108" t="s">
        <v>2330</v>
      </c>
      <c r="N1292" s="108" t="s">
        <v>2331</v>
      </c>
      <c r="P1292" s="108">
        <v>0</v>
      </c>
      <c r="Q1292" s="108"/>
      <c r="R1292" s="114"/>
    </row>
    <row r="1293" spans="1:18" ht="13" x14ac:dyDescent="0.3">
      <c r="A1293" s="108" t="s">
        <v>2332</v>
      </c>
      <c r="B1293" s="108">
        <v>108207</v>
      </c>
      <c r="C1293" s="108" t="s">
        <v>269</v>
      </c>
      <c r="D1293" s="108" t="s">
        <v>2332</v>
      </c>
      <c r="E1293" s="108">
        <v>108207</v>
      </c>
      <c r="F1293" s="108" t="s">
        <v>2332</v>
      </c>
      <c r="G1293" s="108" t="s">
        <v>270</v>
      </c>
      <c r="H1293" s="108" t="s">
        <v>271</v>
      </c>
      <c r="I1293" s="108" t="s">
        <v>272</v>
      </c>
      <c r="J1293" s="108" t="s">
        <v>463</v>
      </c>
      <c r="K1293" s="108" t="s">
        <v>962</v>
      </c>
      <c r="L1293" s="108" t="s">
        <v>2330</v>
      </c>
      <c r="N1293" s="108" t="s">
        <v>2331</v>
      </c>
      <c r="O1293" s="108" t="s">
        <v>2331</v>
      </c>
      <c r="P1293" s="108">
        <v>0</v>
      </c>
      <c r="Q1293" s="108"/>
      <c r="R1293" s="114"/>
    </row>
    <row r="1294" spans="1:18" ht="13" x14ac:dyDescent="0.3">
      <c r="A1294" s="108" t="s">
        <v>2333</v>
      </c>
      <c r="B1294" s="108">
        <v>107558</v>
      </c>
      <c r="C1294" s="108" t="s">
        <v>269</v>
      </c>
      <c r="D1294" s="108" t="s">
        <v>2333</v>
      </c>
      <c r="E1294" s="108">
        <v>107558</v>
      </c>
      <c r="F1294" s="108" t="s">
        <v>2333</v>
      </c>
      <c r="G1294" s="108" t="s">
        <v>270</v>
      </c>
      <c r="H1294" s="108" t="s">
        <v>271</v>
      </c>
      <c r="I1294" s="108" t="s">
        <v>272</v>
      </c>
      <c r="J1294" s="108" t="s">
        <v>463</v>
      </c>
      <c r="K1294" s="108" t="s">
        <v>962</v>
      </c>
      <c r="L1294" s="108" t="s">
        <v>2330</v>
      </c>
      <c r="N1294" s="108" t="s">
        <v>2334</v>
      </c>
      <c r="P1294" s="108">
        <v>0</v>
      </c>
      <c r="Q1294" s="108"/>
      <c r="R1294" s="114"/>
    </row>
    <row r="1295" spans="1:18" s="110" customFormat="1" ht="13" x14ac:dyDescent="0.3">
      <c r="A1295" s="110" t="s">
        <v>3862</v>
      </c>
      <c r="B1295" s="110">
        <v>107561</v>
      </c>
      <c r="C1295" s="106" t="s">
        <v>269</v>
      </c>
      <c r="D1295" s="110" t="s">
        <v>3862</v>
      </c>
      <c r="E1295" s="110">
        <v>107561</v>
      </c>
      <c r="F1295" s="110" t="s">
        <v>3862</v>
      </c>
      <c r="G1295" s="106" t="s">
        <v>270</v>
      </c>
      <c r="H1295" s="106" t="s">
        <v>271</v>
      </c>
      <c r="I1295" s="106" t="s">
        <v>272</v>
      </c>
      <c r="J1295" s="106" t="s">
        <v>463</v>
      </c>
      <c r="K1295" s="106" t="s">
        <v>962</v>
      </c>
      <c r="L1295" s="106" t="s">
        <v>2330</v>
      </c>
      <c r="N1295" s="106" t="s">
        <v>3863</v>
      </c>
      <c r="P1295" s="106">
        <v>0</v>
      </c>
      <c r="Q1295" s="106"/>
      <c r="R1295" s="111"/>
    </row>
    <row r="1296" spans="1:18" ht="13" x14ac:dyDescent="0.3">
      <c r="A1296" s="108" t="s">
        <v>2335</v>
      </c>
      <c r="B1296" s="108">
        <v>107562</v>
      </c>
      <c r="C1296" s="108" t="s">
        <v>269</v>
      </c>
      <c r="D1296" s="108" t="s">
        <v>2335</v>
      </c>
      <c r="E1296" s="108">
        <v>107562</v>
      </c>
      <c r="F1296" s="108" t="s">
        <v>2335</v>
      </c>
      <c r="G1296" s="108" t="s">
        <v>270</v>
      </c>
      <c r="H1296" s="108" t="s">
        <v>271</v>
      </c>
      <c r="I1296" s="108" t="s">
        <v>272</v>
      </c>
      <c r="J1296" s="108" t="s">
        <v>463</v>
      </c>
      <c r="K1296" s="108" t="s">
        <v>962</v>
      </c>
      <c r="L1296" s="108" t="s">
        <v>2330</v>
      </c>
      <c r="N1296" s="108" t="s">
        <v>2336</v>
      </c>
      <c r="P1296" s="108">
        <v>0</v>
      </c>
      <c r="Q1296" s="108"/>
      <c r="R1296" s="114"/>
    </row>
    <row r="1297" spans="1:18" ht="13" x14ac:dyDescent="0.3">
      <c r="A1297" s="108" t="s">
        <v>2337</v>
      </c>
      <c r="B1297" s="108">
        <v>131513</v>
      </c>
      <c r="C1297" s="108" t="s">
        <v>269</v>
      </c>
      <c r="D1297" s="108" t="s">
        <v>2337</v>
      </c>
      <c r="E1297" s="108">
        <v>131513</v>
      </c>
      <c r="F1297" s="108" t="s">
        <v>2337</v>
      </c>
      <c r="G1297" s="108" t="s">
        <v>270</v>
      </c>
      <c r="H1297" s="108" t="s">
        <v>290</v>
      </c>
      <c r="I1297" s="108" t="s">
        <v>291</v>
      </c>
      <c r="J1297" s="108" t="s">
        <v>386</v>
      </c>
      <c r="K1297" s="108" t="s">
        <v>387</v>
      </c>
      <c r="L1297" s="108" t="s">
        <v>2338</v>
      </c>
      <c r="N1297" s="108" t="s">
        <v>1242</v>
      </c>
      <c r="P1297" s="108">
        <v>0</v>
      </c>
      <c r="Q1297" s="108"/>
      <c r="R1297" s="114"/>
    </row>
    <row r="1298" spans="1:18" ht="13" x14ac:dyDescent="0.3">
      <c r="A1298" s="108" t="s">
        <v>2339</v>
      </c>
      <c r="B1298" s="108">
        <v>129439</v>
      </c>
      <c r="C1298" s="108" t="s">
        <v>269</v>
      </c>
      <c r="D1298" s="108" t="s">
        <v>2339</v>
      </c>
      <c r="E1298" s="108">
        <v>129439</v>
      </c>
      <c r="F1298" s="108" t="s">
        <v>2339</v>
      </c>
      <c r="G1298" s="108" t="s">
        <v>270</v>
      </c>
      <c r="H1298" s="108" t="s">
        <v>290</v>
      </c>
      <c r="I1298" s="108" t="s">
        <v>291</v>
      </c>
      <c r="J1298" s="108" t="s">
        <v>351</v>
      </c>
      <c r="K1298" s="108" t="s">
        <v>2340</v>
      </c>
      <c r="L1298" s="108" t="s">
        <v>2339</v>
      </c>
      <c r="P1298" s="108">
        <v>0</v>
      </c>
      <c r="Q1298" s="108"/>
      <c r="R1298" s="114"/>
    </row>
    <row r="1299" spans="1:18" ht="13" x14ac:dyDescent="0.3">
      <c r="A1299" s="108" t="s">
        <v>2341</v>
      </c>
      <c r="B1299" s="108">
        <v>130598</v>
      </c>
      <c r="C1299" s="108" t="s">
        <v>269</v>
      </c>
      <c r="D1299" s="108" t="s">
        <v>2341</v>
      </c>
      <c r="E1299" s="108">
        <v>130598</v>
      </c>
      <c r="F1299" s="108" t="s">
        <v>2341</v>
      </c>
      <c r="G1299" s="108" t="s">
        <v>270</v>
      </c>
      <c r="H1299" s="108" t="s">
        <v>290</v>
      </c>
      <c r="I1299" s="108" t="s">
        <v>291</v>
      </c>
      <c r="J1299" s="108" t="s">
        <v>351</v>
      </c>
      <c r="K1299" s="108" t="s">
        <v>2340</v>
      </c>
      <c r="L1299" s="108" t="s">
        <v>2339</v>
      </c>
      <c r="N1299" s="108" t="s">
        <v>874</v>
      </c>
      <c r="P1299" s="108">
        <v>0</v>
      </c>
      <c r="Q1299" s="108"/>
      <c r="R1299" s="114"/>
    </row>
    <row r="1300" spans="1:18" ht="13" x14ac:dyDescent="0.3">
      <c r="A1300" s="108" t="s">
        <v>2342</v>
      </c>
      <c r="B1300" s="108">
        <v>130599</v>
      </c>
      <c r="C1300" s="108" t="s">
        <v>269</v>
      </c>
      <c r="D1300" s="108" t="s">
        <v>2342</v>
      </c>
      <c r="E1300" s="108">
        <v>130599</v>
      </c>
      <c r="F1300" s="108" t="s">
        <v>2342</v>
      </c>
      <c r="G1300" s="108" t="s">
        <v>270</v>
      </c>
      <c r="H1300" s="108" t="s">
        <v>290</v>
      </c>
      <c r="I1300" s="108" t="s">
        <v>291</v>
      </c>
      <c r="J1300" s="108" t="s">
        <v>351</v>
      </c>
      <c r="K1300" s="108" t="s">
        <v>2340</v>
      </c>
      <c r="L1300" s="108" t="s">
        <v>2339</v>
      </c>
      <c r="N1300" s="108" t="s">
        <v>423</v>
      </c>
      <c r="P1300" s="108">
        <v>0</v>
      </c>
      <c r="Q1300" s="108"/>
      <c r="R1300" s="114"/>
    </row>
    <row r="1301" spans="1:18" ht="13" x14ac:dyDescent="0.3">
      <c r="A1301" s="108" t="s">
        <v>2343</v>
      </c>
      <c r="B1301" s="108">
        <v>130599</v>
      </c>
      <c r="C1301" s="108" t="s">
        <v>269</v>
      </c>
      <c r="D1301" s="108" t="s">
        <v>2342</v>
      </c>
      <c r="E1301" s="108">
        <v>130599</v>
      </c>
      <c r="F1301" s="108" t="s">
        <v>2342</v>
      </c>
      <c r="G1301" s="108" t="s">
        <v>270</v>
      </c>
      <c r="H1301" s="108" t="s">
        <v>290</v>
      </c>
      <c r="I1301" s="108" t="s">
        <v>291</v>
      </c>
      <c r="J1301" s="108" t="s">
        <v>351</v>
      </c>
      <c r="K1301" s="108" t="s">
        <v>2340</v>
      </c>
      <c r="L1301" s="108" t="s">
        <v>2339</v>
      </c>
      <c r="N1301" s="108" t="s">
        <v>423</v>
      </c>
      <c r="P1301" s="108">
        <v>0</v>
      </c>
      <c r="Q1301" s="108"/>
      <c r="R1301" s="114"/>
    </row>
    <row r="1302" spans="1:18" ht="13" x14ac:dyDescent="0.3">
      <c r="A1302" s="108" t="s">
        <v>2344</v>
      </c>
      <c r="B1302" s="108">
        <v>130601</v>
      </c>
      <c r="C1302" s="108" t="s">
        <v>269</v>
      </c>
      <c r="D1302" s="108" t="s">
        <v>2344</v>
      </c>
      <c r="E1302" s="108">
        <v>130601</v>
      </c>
      <c r="F1302" s="108" t="s">
        <v>2344</v>
      </c>
      <c r="G1302" s="108" t="s">
        <v>270</v>
      </c>
      <c r="H1302" s="108" t="s">
        <v>290</v>
      </c>
      <c r="I1302" s="108" t="s">
        <v>291</v>
      </c>
      <c r="J1302" s="108" t="s">
        <v>351</v>
      </c>
      <c r="K1302" s="108" t="s">
        <v>2340</v>
      </c>
      <c r="L1302" s="108" t="s">
        <v>2339</v>
      </c>
      <c r="N1302" s="108" t="s">
        <v>2345</v>
      </c>
      <c r="P1302" s="108">
        <v>0</v>
      </c>
      <c r="Q1302" s="108"/>
      <c r="R1302" s="114"/>
    </row>
    <row r="1303" spans="1:18" ht="13" x14ac:dyDescent="0.3">
      <c r="A1303" s="108" t="s">
        <v>2346</v>
      </c>
      <c r="B1303" s="108">
        <v>130603</v>
      </c>
      <c r="C1303" s="108" t="s">
        <v>269</v>
      </c>
      <c r="D1303" s="108" t="s">
        <v>2346</v>
      </c>
      <c r="E1303" s="108">
        <v>130603</v>
      </c>
      <c r="F1303" s="108" t="s">
        <v>2346</v>
      </c>
      <c r="G1303" s="108" t="s">
        <v>270</v>
      </c>
      <c r="H1303" s="108" t="s">
        <v>290</v>
      </c>
      <c r="I1303" s="108" t="s">
        <v>291</v>
      </c>
      <c r="J1303" s="108" t="s">
        <v>351</v>
      </c>
      <c r="K1303" s="108" t="s">
        <v>2340</v>
      </c>
      <c r="L1303" s="108" t="s">
        <v>2339</v>
      </c>
      <c r="N1303" s="108" t="s">
        <v>573</v>
      </c>
      <c r="P1303" s="108">
        <v>0</v>
      </c>
      <c r="Q1303" s="108"/>
      <c r="R1303" s="114"/>
    </row>
    <row r="1304" spans="1:18" ht="13" x14ac:dyDescent="0.3">
      <c r="A1304" s="108" t="s">
        <v>2347</v>
      </c>
      <c r="B1304" s="108">
        <v>130604</v>
      </c>
      <c r="C1304" s="108" t="s">
        <v>269</v>
      </c>
      <c r="D1304" s="108" t="s">
        <v>2347</v>
      </c>
      <c r="E1304" s="108">
        <v>130604</v>
      </c>
      <c r="F1304" s="108" t="s">
        <v>2347</v>
      </c>
      <c r="G1304" s="108" t="s">
        <v>270</v>
      </c>
      <c r="H1304" s="108" t="s">
        <v>290</v>
      </c>
      <c r="I1304" s="108" t="s">
        <v>291</v>
      </c>
      <c r="J1304" s="108" t="s">
        <v>351</v>
      </c>
      <c r="K1304" s="108" t="s">
        <v>2340</v>
      </c>
      <c r="L1304" s="108" t="s">
        <v>2339</v>
      </c>
      <c r="N1304" s="108" t="s">
        <v>2348</v>
      </c>
      <c r="P1304" s="108">
        <v>0</v>
      </c>
      <c r="Q1304" s="108"/>
      <c r="R1304" s="114"/>
    </row>
    <row r="1305" spans="1:18" s="110" customFormat="1" ht="13" x14ac:dyDescent="0.3">
      <c r="A1305" s="110" t="s">
        <v>2340</v>
      </c>
      <c r="B1305" s="110">
        <v>941</v>
      </c>
      <c r="C1305" s="106" t="s">
        <v>269</v>
      </c>
      <c r="D1305" s="110" t="s">
        <v>2340</v>
      </c>
      <c r="E1305" s="110">
        <v>941</v>
      </c>
      <c r="F1305" s="110" t="s">
        <v>2340</v>
      </c>
      <c r="G1305" s="106" t="s">
        <v>270</v>
      </c>
      <c r="H1305" s="106" t="s">
        <v>290</v>
      </c>
      <c r="I1305" s="106" t="s">
        <v>291</v>
      </c>
      <c r="J1305" s="106" t="s">
        <v>351</v>
      </c>
      <c r="K1305" s="106" t="s">
        <v>2340</v>
      </c>
      <c r="L1305" s="106"/>
      <c r="N1305" s="106"/>
      <c r="P1305" s="106">
        <v>0</v>
      </c>
      <c r="Q1305" s="106"/>
      <c r="R1305" s="111"/>
    </row>
    <row r="1306" spans="1:18" ht="13" x14ac:dyDescent="0.3">
      <c r="A1306" s="108" t="s">
        <v>2349</v>
      </c>
      <c r="B1306" s="108">
        <v>1789</v>
      </c>
      <c r="C1306" s="108" t="s">
        <v>269</v>
      </c>
      <c r="D1306" s="108" t="s">
        <v>2350</v>
      </c>
      <c r="E1306" s="108">
        <v>1789</v>
      </c>
      <c r="F1306" s="108" t="s">
        <v>2350</v>
      </c>
      <c r="G1306" s="108" t="s">
        <v>270</v>
      </c>
      <c r="H1306" s="108" t="s">
        <v>2350</v>
      </c>
      <c r="P1306" s="108">
        <v>0</v>
      </c>
      <c r="Q1306" s="108"/>
      <c r="R1306" s="114"/>
    </row>
    <row r="1307" spans="1:18" ht="13" x14ac:dyDescent="0.3">
      <c r="A1307" s="108" t="s">
        <v>2351</v>
      </c>
      <c r="B1307" s="108">
        <v>148378</v>
      </c>
      <c r="C1307" s="108" t="s">
        <v>269</v>
      </c>
      <c r="D1307" s="108" t="s">
        <v>2351</v>
      </c>
      <c r="E1307" s="108">
        <v>148378</v>
      </c>
      <c r="F1307" s="108" t="s">
        <v>2351</v>
      </c>
      <c r="G1307" s="108" t="s">
        <v>270</v>
      </c>
      <c r="H1307" s="108" t="s">
        <v>2350</v>
      </c>
      <c r="K1307" s="108" t="s">
        <v>2351</v>
      </c>
      <c r="P1307" s="108">
        <v>0</v>
      </c>
      <c r="Q1307" s="108"/>
      <c r="R1307" s="114"/>
    </row>
    <row r="1308" spans="1:18" ht="13" x14ac:dyDescent="0.3">
      <c r="A1308" s="108" t="s">
        <v>2352</v>
      </c>
      <c r="B1308" s="108">
        <v>128545</v>
      </c>
      <c r="C1308" s="108" t="s">
        <v>269</v>
      </c>
      <c r="D1308" s="108" t="s">
        <v>2352</v>
      </c>
      <c r="E1308" s="108">
        <v>128545</v>
      </c>
      <c r="F1308" s="108" t="s">
        <v>2352</v>
      </c>
      <c r="G1308" s="108" t="s">
        <v>270</v>
      </c>
      <c r="H1308" s="108" t="s">
        <v>2350</v>
      </c>
      <c r="K1308" s="108" t="s">
        <v>2351</v>
      </c>
      <c r="L1308" s="108" t="s">
        <v>2352</v>
      </c>
      <c r="P1308" s="108">
        <v>0</v>
      </c>
      <c r="Q1308" s="108"/>
      <c r="R1308" s="114"/>
    </row>
    <row r="1309" spans="1:18" ht="13" x14ac:dyDescent="0.3">
      <c r="A1309" s="108" t="s">
        <v>2353</v>
      </c>
      <c r="B1309" s="108">
        <v>128549</v>
      </c>
      <c r="C1309" s="108" t="s">
        <v>269</v>
      </c>
      <c r="D1309" s="108" t="s">
        <v>2353</v>
      </c>
      <c r="E1309" s="108">
        <v>128549</v>
      </c>
      <c r="F1309" s="108" t="s">
        <v>2353</v>
      </c>
      <c r="G1309" s="108" t="s">
        <v>270</v>
      </c>
      <c r="H1309" s="108" t="s">
        <v>2350</v>
      </c>
      <c r="K1309" s="108" t="s">
        <v>2351</v>
      </c>
      <c r="L1309" s="108" t="s">
        <v>2352</v>
      </c>
      <c r="N1309" s="108" t="s">
        <v>604</v>
      </c>
      <c r="P1309" s="108">
        <v>0</v>
      </c>
      <c r="Q1309" s="108"/>
      <c r="R1309" s="114"/>
    </row>
    <row r="1310" spans="1:18" ht="13" x14ac:dyDescent="0.3">
      <c r="A1310" s="108" t="s">
        <v>2354</v>
      </c>
      <c r="B1310" s="108">
        <v>102383</v>
      </c>
      <c r="C1310" s="108" t="s">
        <v>269</v>
      </c>
      <c r="D1310" s="108" t="s">
        <v>2354</v>
      </c>
      <c r="E1310" s="108">
        <v>102383</v>
      </c>
      <c r="F1310" s="108" t="s">
        <v>2354</v>
      </c>
      <c r="G1310" s="108" t="s">
        <v>270</v>
      </c>
      <c r="H1310" s="108" t="s">
        <v>271</v>
      </c>
      <c r="I1310" s="108" t="s">
        <v>272</v>
      </c>
      <c r="J1310" s="108" t="s">
        <v>273</v>
      </c>
      <c r="K1310" s="108" t="s">
        <v>1337</v>
      </c>
      <c r="L1310" s="108" t="s">
        <v>2355</v>
      </c>
      <c r="N1310" s="108" t="s">
        <v>2356</v>
      </c>
      <c r="P1310" s="108">
        <v>0</v>
      </c>
      <c r="Q1310" s="108"/>
      <c r="R1310" s="114"/>
    </row>
    <row r="1311" spans="1:18" ht="13" x14ac:dyDescent="0.3">
      <c r="A1311" s="108" t="s">
        <v>2357</v>
      </c>
      <c r="B1311" s="108">
        <v>102385</v>
      </c>
      <c r="C1311" s="108" t="s">
        <v>269</v>
      </c>
      <c r="D1311" s="108" t="s">
        <v>2357</v>
      </c>
      <c r="E1311" s="108">
        <v>102385</v>
      </c>
      <c r="F1311" s="108" t="s">
        <v>2357</v>
      </c>
      <c r="G1311" s="108" t="s">
        <v>270</v>
      </c>
      <c r="H1311" s="108" t="s">
        <v>271</v>
      </c>
      <c r="I1311" s="108" t="s">
        <v>272</v>
      </c>
      <c r="J1311" s="108" t="s">
        <v>273</v>
      </c>
      <c r="K1311" s="108" t="s">
        <v>1337</v>
      </c>
      <c r="L1311" s="108" t="s">
        <v>2355</v>
      </c>
      <c r="N1311" s="108" t="s">
        <v>2358</v>
      </c>
      <c r="P1311" s="108">
        <v>0</v>
      </c>
      <c r="Q1311" s="108"/>
      <c r="R1311" s="114"/>
    </row>
    <row r="1312" spans="1:18" s="110" customFormat="1" x14ac:dyDescent="0.25">
      <c r="A1312" s="115" t="s">
        <v>3064</v>
      </c>
      <c r="B1312" s="110">
        <v>102387</v>
      </c>
      <c r="C1312" s="106" t="s">
        <v>269</v>
      </c>
      <c r="D1312" s="106" t="s">
        <v>3064</v>
      </c>
      <c r="E1312" s="110">
        <v>102387</v>
      </c>
      <c r="F1312" s="106" t="s">
        <v>3064</v>
      </c>
      <c r="G1312" s="106" t="s">
        <v>270</v>
      </c>
      <c r="H1312" s="106" t="s">
        <v>271</v>
      </c>
      <c r="I1312" s="106" t="s">
        <v>272</v>
      </c>
      <c r="J1312" s="106" t="s">
        <v>273</v>
      </c>
      <c r="K1312" s="106" t="s">
        <v>1337</v>
      </c>
      <c r="L1312" s="106" t="s">
        <v>2355</v>
      </c>
      <c r="N1312" s="106" t="s">
        <v>3499</v>
      </c>
      <c r="P1312" s="115">
        <v>0</v>
      </c>
      <c r="R1312" s="116"/>
    </row>
    <row r="1313" spans="1:18" ht="13" x14ac:dyDescent="0.3">
      <c r="A1313" s="108" t="s">
        <v>2359</v>
      </c>
      <c r="B1313" s="108">
        <v>102989</v>
      </c>
      <c r="C1313" s="108" t="s">
        <v>269</v>
      </c>
      <c r="D1313" s="108" t="s">
        <v>2359</v>
      </c>
      <c r="E1313" s="108">
        <v>102989</v>
      </c>
      <c r="F1313" s="108" t="s">
        <v>2359</v>
      </c>
      <c r="G1313" s="108" t="s">
        <v>270</v>
      </c>
      <c r="H1313" s="108" t="s">
        <v>271</v>
      </c>
      <c r="I1313" s="108" t="s">
        <v>272</v>
      </c>
      <c r="J1313" s="108" t="s">
        <v>273</v>
      </c>
      <c r="K1313" s="108" t="s">
        <v>1478</v>
      </c>
      <c r="L1313" s="108" t="s">
        <v>2360</v>
      </c>
      <c r="N1313" s="108" t="s">
        <v>2361</v>
      </c>
      <c r="P1313" s="108">
        <v>0</v>
      </c>
      <c r="Q1313" s="108"/>
      <c r="R1313" s="114"/>
    </row>
    <row r="1314" spans="1:18" ht="13" x14ac:dyDescent="0.3">
      <c r="A1314" s="108" t="s">
        <v>2362</v>
      </c>
      <c r="B1314" s="108">
        <v>101864</v>
      </c>
      <c r="C1314" s="108" t="s">
        <v>459</v>
      </c>
      <c r="D1314" s="108" t="s">
        <v>2363</v>
      </c>
      <c r="E1314" s="108">
        <v>101864</v>
      </c>
      <c r="F1314" s="108" t="s">
        <v>2363</v>
      </c>
      <c r="G1314" s="108" t="s">
        <v>270</v>
      </c>
      <c r="H1314" s="108" t="s">
        <v>271</v>
      </c>
      <c r="I1314" s="108" t="s">
        <v>272</v>
      </c>
      <c r="J1314" s="108" t="s">
        <v>273</v>
      </c>
      <c r="K1314" s="108" t="s">
        <v>791</v>
      </c>
      <c r="L1314" s="108" t="s">
        <v>2364</v>
      </c>
      <c r="N1314" s="108" t="s">
        <v>556</v>
      </c>
      <c r="P1314" s="108">
        <v>0</v>
      </c>
      <c r="Q1314" s="108"/>
      <c r="R1314" s="114"/>
    </row>
    <row r="1315" spans="1:18" ht="13" x14ac:dyDescent="0.3">
      <c r="A1315" s="108" t="s">
        <v>2363</v>
      </c>
      <c r="B1315" s="108">
        <v>101864</v>
      </c>
      <c r="C1315" s="108" t="s">
        <v>269</v>
      </c>
      <c r="D1315" s="108" t="s">
        <v>2363</v>
      </c>
      <c r="E1315" s="108">
        <v>101864</v>
      </c>
      <c r="F1315" s="108" t="s">
        <v>2363</v>
      </c>
      <c r="G1315" s="108" t="s">
        <v>270</v>
      </c>
      <c r="H1315" s="108" t="s">
        <v>271</v>
      </c>
      <c r="I1315" s="108" t="s">
        <v>272</v>
      </c>
      <c r="J1315" s="108" t="s">
        <v>273</v>
      </c>
      <c r="K1315" s="108" t="s">
        <v>791</v>
      </c>
      <c r="L1315" s="108" t="s">
        <v>2364</v>
      </c>
      <c r="N1315" s="108" t="s">
        <v>556</v>
      </c>
      <c r="P1315" s="108">
        <v>0</v>
      </c>
      <c r="Q1315" s="108"/>
      <c r="R1315" s="114"/>
    </row>
    <row r="1316" spans="1:18" x14ac:dyDescent="0.25">
      <c r="A1316" s="108" t="s">
        <v>2366</v>
      </c>
      <c r="B1316" s="110">
        <v>129455</v>
      </c>
      <c r="C1316" s="106" t="s">
        <v>269</v>
      </c>
      <c r="D1316" s="110" t="s">
        <v>2366</v>
      </c>
      <c r="E1316" s="110">
        <v>129455</v>
      </c>
      <c r="F1316" s="110" t="s">
        <v>2366</v>
      </c>
      <c r="G1316" s="106" t="s">
        <v>270</v>
      </c>
      <c r="H1316" s="106" t="s">
        <v>290</v>
      </c>
      <c r="I1316" s="106" t="s">
        <v>291</v>
      </c>
      <c r="J1316" s="106" t="s">
        <v>351</v>
      </c>
      <c r="K1316" s="106" t="s">
        <v>849</v>
      </c>
      <c r="L1316" s="106" t="s">
        <v>2366</v>
      </c>
      <c r="P1316" s="108">
        <v>0</v>
      </c>
    </row>
    <row r="1317" spans="1:18" ht="13" x14ac:dyDescent="0.3">
      <c r="A1317" s="108" t="s">
        <v>2368</v>
      </c>
      <c r="B1317" s="108">
        <v>334506</v>
      </c>
      <c r="C1317" s="108" t="s">
        <v>269</v>
      </c>
      <c r="D1317" s="108" t="s">
        <v>2368</v>
      </c>
      <c r="E1317" s="108">
        <v>334506</v>
      </c>
      <c r="F1317" s="108" t="s">
        <v>2368</v>
      </c>
      <c r="G1317" s="108" t="s">
        <v>270</v>
      </c>
      <c r="H1317" s="108" t="s">
        <v>290</v>
      </c>
      <c r="I1317" s="108" t="s">
        <v>291</v>
      </c>
      <c r="J1317" s="108" t="s">
        <v>351</v>
      </c>
      <c r="K1317" s="108" t="s">
        <v>849</v>
      </c>
      <c r="L1317" s="108" t="s">
        <v>2366</v>
      </c>
      <c r="N1317" s="108" t="s">
        <v>2369</v>
      </c>
      <c r="P1317" s="108">
        <v>0</v>
      </c>
      <c r="Q1317" s="108"/>
      <c r="R1317" s="114"/>
    </row>
    <row r="1318" spans="1:18" ht="13" x14ac:dyDescent="0.3">
      <c r="A1318" s="108" t="s">
        <v>2370</v>
      </c>
      <c r="B1318" s="108">
        <v>130670</v>
      </c>
      <c r="C1318" s="108" t="s">
        <v>269</v>
      </c>
      <c r="D1318" s="108" t="s">
        <v>2370</v>
      </c>
      <c r="E1318" s="108">
        <v>130670</v>
      </c>
      <c r="F1318" s="108" t="s">
        <v>2370</v>
      </c>
      <c r="G1318" s="108" t="s">
        <v>270</v>
      </c>
      <c r="H1318" s="108" t="s">
        <v>290</v>
      </c>
      <c r="I1318" s="108" t="s">
        <v>291</v>
      </c>
      <c r="J1318" s="108" t="s">
        <v>351</v>
      </c>
      <c r="K1318" s="108" t="s">
        <v>849</v>
      </c>
      <c r="L1318" s="108" t="s">
        <v>2366</v>
      </c>
      <c r="N1318" s="108" t="s">
        <v>2371</v>
      </c>
      <c r="P1318" s="108">
        <v>0</v>
      </c>
      <c r="Q1318" s="108"/>
      <c r="R1318" s="114"/>
    </row>
    <row r="1319" spans="1:18" ht="13" x14ac:dyDescent="0.3">
      <c r="A1319" s="108" t="s">
        <v>2373</v>
      </c>
      <c r="B1319" s="108">
        <v>334508</v>
      </c>
      <c r="C1319" s="108" t="s">
        <v>269</v>
      </c>
      <c r="D1319" s="108" t="s">
        <v>2373</v>
      </c>
      <c r="E1319" s="108">
        <v>334508</v>
      </c>
      <c r="F1319" s="108" t="s">
        <v>2373</v>
      </c>
      <c r="G1319" s="108" t="s">
        <v>270</v>
      </c>
      <c r="H1319" s="108" t="s">
        <v>290</v>
      </c>
      <c r="I1319" s="108" t="s">
        <v>291</v>
      </c>
      <c r="J1319" s="108" t="s">
        <v>351</v>
      </c>
      <c r="K1319" s="108" t="s">
        <v>849</v>
      </c>
      <c r="L1319" s="108" t="s">
        <v>2366</v>
      </c>
      <c r="N1319" s="108" t="s">
        <v>2374</v>
      </c>
      <c r="P1319" s="108">
        <v>0</v>
      </c>
      <c r="Q1319" s="108"/>
      <c r="R1319" s="114"/>
    </row>
    <row r="1320" spans="1:18" ht="13" x14ac:dyDescent="0.3">
      <c r="A1320" s="108" t="s">
        <v>2375</v>
      </c>
      <c r="B1320" s="108">
        <v>130673</v>
      </c>
      <c r="C1320" s="108" t="s">
        <v>269</v>
      </c>
      <c r="D1320" s="108" t="s">
        <v>2375</v>
      </c>
      <c r="E1320" s="108">
        <v>130673</v>
      </c>
      <c r="F1320" s="108" t="s">
        <v>2375</v>
      </c>
      <c r="G1320" s="108" t="s">
        <v>270</v>
      </c>
      <c r="H1320" s="108" t="s">
        <v>290</v>
      </c>
      <c r="I1320" s="108" t="s">
        <v>291</v>
      </c>
      <c r="J1320" s="108" t="s">
        <v>351</v>
      </c>
      <c r="K1320" s="108" t="s">
        <v>849</v>
      </c>
      <c r="L1320" s="108" t="s">
        <v>2366</v>
      </c>
      <c r="N1320" s="108" t="s">
        <v>657</v>
      </c>
      <c r="P1320" s="108">
        <v>0</v>
      </c>
      <c r="Q1320" s="108"/>
      <c r="R1320" s="114"/>
    </row>
    <row r="1321" spans="1:18" x14ac:dyDescent="0.25">
      <c r="A1321" s="108" t="s">
        <v>3065</v>
      </c>
      <c r="C1321" s="110" t="s">
        <v>3423</v>
      </c>
      <c r="D1321" s="110" t="s">
        <v>2366</v>
      </c>
      <c r="E1321" s="110">
        <v>334512</v>
      </c>
      <c r="F1321" s="110" t="s">
        <v>2366</v>
      </c>
      <c r="G1321" s="110" t="s">
        <v>270</v>
      </c>
      <c r="H1321" s="110" t="s">
        <v>290</v>
      </c>
      <c r="I1321" s="110" t="s">
        <v>291</v>
      </c>
      <c r="J1321" s="110" t="s">
        <v>351</v>
      </c>
      <c r="K1321" s="110" t="s">
        <v>849</v>
      </c>
      <c r="L1321" s="110" t="s">
        <v>2366</v>
      </c>
      <c r="P1321" s="108">
        <v>0</v>
      </c>
    </row>
    <row r="1322" spans="1:18" x14ac:dyDescent="0.25">
      <c r="A1322" s="108" t="s">
        <v>3066</v>
      </c>
      <c r="B1322" s="110">
        <v>334510</v>
      </c>
      <c r="C1322" s="106" t="s">
        <v>269</v>
      </c>
      <c r="D1322" s="110" t="s">
        <v>2366</v>
      </c>
      <c r="E1322" s="110">
        <v>334512</v>
      </c>
      <c r="F1322" s="110" t="s">
        <v>2366</v>
      </c>
      <c r="G1322" s="110" t="s">
        <v>270</v>
      </c>
      <c r="H1322" s="110" t="s">
        <v>290</v>
      </c>
      <c r="I1322" s="110" t="s">
        <v>291</v>
      </c>
      <c r="J1322" s="110" t="s">
        <v>351</v>
      </c>
      <c r="K1322" s="110" t="s">
        <v>849</v>
      </c>
      <c r="L1322" s="110" t="s">
        <v>2366</v>
      </c>
      <c r="M1322" s="110"/>
      <c r="N1322" s="106" t="s">
        <v>1339</v>
      </c>
      <c r="P1322" s="108">
        <v>0</v>
      </c>
    </row>
    <row r="1323" spans="1:18" ht="13" x14ac:dyDescent="0.3">
      <c r="A1323" s="108" t="s">
        <v>2376</v>
      </c>
      <c r="B1323" s="108">
        <v>334512</v>
      </c>
      <c r="C1323" s="108" t="s">
        <v>269</v>
      </c>
      <c r="D1323" s="108" t="s">
        <v>2376</v>
      </c>
      <c r="E1323" s="108">
        <v>334512</v>
      </c>
      <c r="F1323" s="108" t="s">
        <v>2376</v>
      </c>
      <c r="G1323" s="108" t="s">
        <v>270</v>
      </c>
      <c r="H1323" s="108" t="s">
        <v>290</v>
      </c>
      <c r="I1323" s="108" t="s">
        <v>291</v>
      </c>
      <c r="J1323" s="108" t="s">
        <v>351</v>
      </c>
      <c r="K1323" s="108" t="s">
        <v>849</v>
      </c>
      <c r="L1323" s="108" t="s">
        <v>2366</v>
      </c>
      <c r="N1323" s="108" t="s">
        <v>2377</v>
      </c>
      <c r="P1323" s="108">
        <v>0</v>
      </c>
      <c r="Q1323" s="108"/>
      <c r="R1323" s="114"/>
    </row>
    <row r="1324" spans="1:18" ht="13" x14ac:dyDescent="0.3">
      <c r="A1324" s="108" t="s">
        <v>2379</v>
      </c>
      <c r="B1324" s="108">
        <v>334514</v>
      </c>
      <c r="C1324" s="108" t="s">
        <v>269</v>
      </c>
      <c r="D1324" s="108" t="s">
        <v>2379</v>
      </c>
      <c r="E1324" s="108">
        <v>334514</v>
      </c>
      <c r="F1324" s="108" t="s">
        <v>2379</v>
      </c>
      <c r="G1324" s="108" t="s">
        <v>270</v>
      </c>
      <c r="H1324" s="108" t="s">
        <v>290</v>
      </c>
      <c r="I1324" s="108" t="s">
        <v>291</v>
      </c>
      <c r="J1324" s="108" t="s">
        <v>351</v>
      </c>
      <c r="K1324" s="108" t="s">
        <v>849</v>
      </c>
      <c r="L1324" s="108" t="s">
        <v>2366</v>
      </c>
      <c r="N1324" s="108" t="s">
        <v>2380</v>
      </c>
      <c r="P1324" s="108">
        <v>0</v>
      </c>
      <c r="Q1324" s="108"/>
      <c r="R1324" s="114"/>
    </row>
    <row r="1325" spans="1:18" ht="13" x14ac:dyDescent="0.3">
      <c r="A1325" s="108" t="s">
        <v>849</v>
      </c>
      <c r="B1325" s="108">
        <v>931</v>
      </c>
      <c r="C1325" s="108" t="s">
        <v>269</v>
      </c>
      <c r="D1325" s="108" t="s">
        <v>849</v>
      </c>
      <c r="E1325" s="108">
        <v>931</v>
      </c>
      <c r="F1325" s="108" t="s">
        <v>849</v>
      </c>
      <c r="G1325" s="108" t="s">
        <v>270</v>
      </c>
      <c r="H1325" s="108" t="s">
        <v>290</v>
      </c>
      <c r="I1325" s="108" t="s">
        <v>291</v>
      </c>
      <c r="J1325" s="108" t="s">
        <v>351</v>
      </c>
      <c r="K1325" s="108" t="s">
        <v>849</v>
      </c>
      <c r="P1325" s="108">
        <v>0</v>
      </c>
      <c r="Q1325" s="108"/>
      <c r="R1325" s="114"/>
    </row>
    <row r="1326" spans="1:18" ht="13" x14ac:dyDescent="0.3">
      <c r="A1326" s="108" t="s">
        <v>2381</v>
      </c>
      <c r="B1326" s="108">
        <v>155424</v>
      </c>
      <c r="C1326" s="108" t="s">
        <v>269</v>
      </c>
      <c r="D1326" s="108" t="s">
        <v>2381</v>
      </c>
      <c r="E1326" s="108">
        <v>155424</v>
      </c>
      <c r="F1326" s="108" t="s">
        <v>2381</v>
      </c>
      <c r="G1326" s="108" t="s">
        <v>270</v>
      </c>
      <c r="H1326" s="108" t="s">
        <v>290</v>
      </c>
      <c r="I1326" s="108" t="s">
        <v>291</v>
      </c>
      <c r="J1326" s="108" t="s">
        <v>351</v>
      </c>
      <c r="K1326" s="108" t="s">
        <v>849</v>
      </c>
      <c r="P1326" s="108">
        <v>0</v>
      </c>
      <c r="Q1326" s="108"/>
      <c r="R1326" s="114"/>
    </row>
    <row r="1327" spans="1:18" ht="13" x14ac:dyDescent="0.3">
      <c r="A1327" s="108" t="s">
        <v>2382</v>
      </c>
      <c r="B1327" s="108">
        <v>148463</v>
      </c>
      <c r="C1327" s="108" t="s">
        <v>269</v>
      </c>
      <c r="D1327" s="108" t="s">
        <v>2382</v>
      </c>
      <c r="E1327" s="108">
        <v>148463</v>
      </c>
      <c r="F1327" s="108" t="s">
        <v>2382</v>
      </c>
      <c r="G1327" s="108" t="s">
        <v>270</v>
      </c>
      <c r="H1327" s="108" t="s">
        <v>271</v>
      </c>
      <c r="I1327" s="108" t="s">
        <v>272</v>
      </c>
      <c r="J1327" s="108" t="s">
        <v>463</v>
      </c>
      <c r="K1327" s="108" t="s">
        <v>2383</v>
      </c>
      <c r="L1327" s="108" t="s">
        <v>2384</v>
      </c>
      <c r="N1327" s="108" t="s">
        <v>2385</v>
      </c>
      <c r="P1327" s="108">
        <v>0</v>
      </c>
      <c r="Q1327" s="108"/>
      <c r="R1327" s="114"/>
    </row>
    <row r="1328" spans="1:18" ht="13" x14ac:dyDescent="0.3">
      <c r="A1328" s="108" t="s">
        <v>2386</v>
      </c>
      <c r="B1328" s="108">
        <v>107418</v>
      </c>
      <c r="C1328" s="108" t="s">
        <v>269</v>
      </c>
      <c r="D1328" s="108" t="s">
        <v>2386</v>
      </c>
      <c r="E1328" s="108">
        <v>107418</v>
      </c>
      <c r="F1328" s="108" t="s">
        <v>2386</v>
      </c>
      <c r="G1328" s="108" t="s">
        <v>270</v>
      </c>
      <c r="H1328" s="108" t="s">
        <v>271</v>
      </c>
      <c r="I1328" s="108" t="s">
        <v>272</v>
      </c>
      <c r="J1328" s="108" t="s">
        <v>463</v>
      </c>
      <c r="K1328" s="108" t="s">
        <v>2387</v>
      </c>
      <c r="L1328" s="108" t="s">
        <v>2388</v>
      </c>
      <c r="N1328" s="108" t="s">
        <v>2389</v>
      </c>
      <c r="P1328" s="108">
        <v>0</v>
      </c>
      <c r="Q1328" s="108"/>
      <c r="R1328" s="114"/>
    </row>
    <row r="1329" spans="1:18" s="110" customFormat="1" ht="13" x14ac:dyDescent="0.3">
      <c r="A1329" s="110" t="s">
        <v>3864</v>
      </c>
      <c r="B1329" s="110">
        <v>129669</v>
      </c>
      <c r="C1329" s="106" t="s">
        <v>269</v>
      </c>
      <c r="D1329" s="110" t="s">
        <v>3864</v>
      </c>
      <c r="E1329" s="110">
        <v>129669</v>
      </c>
      <c r="F1329" s="110" t="s">
        <v>3864</v>
      </c>
      <c r="G1329" s="106" t="s">
        <v>270</v>
      </c>
      <c r="H1329" s="106" t="s">
        <v>290</v>
      </c>
      <c r="I1329" s="106" t="s">
        <v>291</v>
      </c>
      <c r="J1329" s="106" t="s">
        <v>351</v>
      </c>
      <c r="K1329" s="106" t="s">
        <v>652</v>
      </c>
      <c r="L1329" s="106" t="s">
        <v>3864</v>
      </c>
      <c r="N1329" s="106"/>
      <c r="P1329" s="106">
        <v>0</v>
      </c>
      <c r="Q1329" s="106"/>
      <c r="R1329" s="111"/>
    </row>
    <row r="1330" spans="1:18" ht="13" x14ac:dyDescent="0.3">
      <c r="A1330" s="108" t="s">
        <v>2390</v>
      </c>
      <c r="B1330" s="108">
        <v>107473</v>
      </c>
      <c r="C1330" s="108" t="s">
        <v>269</v>
      </c>
      <c r="D1330" s="108" t="s">
        <v>2390</v>
      </c>
      <c r="E1330" s="108">
        <v>107473</v>
      </c>
      <c r="F1330" s="108" t="s">
        <v>2390</v>
      </c>
      <c r="G1330" s="108" t="s">
        <v>270</v>
      </c>
      <c r="H1330" s="108" t="s">
        <v>271</v>
      </c>
      <c r="I1330" s="108" t="s">
        <v>272</v>
      </c>
      <c r="J1330" s="108" t="s">
        <v>463</v>
      </c>
      <c r="K1330" s="108" t="s">
        <v>2391</v>
      </c>
      <c r="L1330" s="108" t="s">
        <v>2392</v>
      </c>
      <c r="N1330" s="108" t="s">
        <v>2393</v>
      </c>
      <c r="P1330" s="108">
        <v>0</v>
      </c>
      <c r="Q1330" s="108"/>
      <c r="R1330" s="114"/>
    </row>
    <row r="1331" spans="1:18" ht="13" x14ac:dyDescent="0.3">
      <c r="A1331" s="108" t="s">
        <v>2394</v>
      </c>
      <c r="B1331" s="108">
        <v>11676</v>
      </c>
      <c r="C1331" s="108" t="s">
        <v>269</v>
      </c>
      <c r="D1331" s="108" t="s">
        <v>2394</v>
      </c>
      <c r="E1331" s="108">
        <v>11676</v>
      </c>
      <c r="F1331" s="108" t="s">
        <v>2394</v>
      </c>
      <c r="G1331" s="108" t="s">
        <v>270</v>
      </c>
      <c r="H1331" s="108" t="s">
        <v>342</v>
      </c>
      <c r="P1331" s="108">
        <v>0</v>
      </c>
      <c r="Q1331" s="108"/>
      <c r="R1331" s="114"/>
    </row>
    <row r="1332" spans="1:18" ht="13" x14ac:dyDescent="0.3">
      <c r="A1332" s="108" t="s">
        <v>2395</v>
      </c>
      <c r="B1332" s="108">
        <v>107188</v>
      </c>
      <c r="C1332" s="108" t="s">
        <v>269</v>
      </c>
      <c r="D1332" s="108" t="s">
        <v>2395</v>
      </c>
      <c r="E1332" s="108">
        <v>107188</v>
      </c>
      <c r="F1332" s="108" t="s">
        <v>2395</v>
      </c>
      <c r="G1332" s="108" t="s">
        <v>270</v>
      </c>
      <c r="H1332" s="108" t="s">
        <v>271</v>
      </c>
      <c r="I1332" s="108" t="s">
        <v>272</v>
      </c>
      <c r="J1332" s="108" t="s">
        <v>463</v>
      </c>
      <c r="K1332" s="108" t="s">
        <v>2396</v>
      </c>
      <c r="L1332" s="108" t="s">
        <v>2397</v>
      </c>
      <c r="N1332" s="108" t="s">
        <v>309</v>
      </c>
      <c r="P1332" s="108">
        <v>0</v>
      </c>
      <c r="Q1332" s="108"/>
      <c r="R1332" s="114"/>
    </row>
    <row r="1333" spans="1:18" ht="13" x14ac:dyDescent="0.3">
      <c r="A1333" s="108" t="s">
        <v>2398</v>
      </c>
      <c r="B1333" s="108">
        <v>130707</v>
      </c>
      <c r="C1333" s="108" t="s">
        <v>269</v>
      </c>
      <c r="D1333" s="108" t="s">
        <v>2398</v>
      </c>
      <c r="E1333" s="108">
        <v>130707</v>
      </c>
      <c r="F1333" s="108" t="s">
        <v>2398</v>
      </c>
      <c r="G1333" s="108" t="s">
        <v>270</v>
      </c>
      <c r="H1333" s="108" t="s">
        <v>290</v>
      </c>
      <c r="I1333" s="108" t="s">
        <v>291</v>
      </c>
      <c r="J1333" s="108" t="s">
        <v>351</v>
      </c>
      <c r="K1333" s="108" t="s">
        <v>2399</v>
      </c>
      <c r="L1333" s="108" t="s">
        <v>2400</v>
      </c>
      <c r="N1333" s="108" t="s">
        <v>2401</v>
      </c>
      <c r="P1333" s="108">
        <v>0</v>
      </c>
      <c r="Q1333" s="108"/>
      <c r="R1333" s="114"/>
    </row>
    <row r="1334" spans="1:18" ht="13" x14ac:dyDescent="0.3">
      <c r="A1334" s="108" t="s">
        <v>2402</v>
      </c>
      <c r="B1334" s="108">
        <v>129708</v>
      </c>
      <c r="C1334" s="108" t="s">
        <v>269</v>
      </c>
      <c r="D1334" s="108" t="s">
        <v>2402</v>
      </c>
      <c r="E1334" s="108">
        <v>129708</v>
      </c>
      <c r="F1334" s="108" t="s">
        <v>2402</v>
      </c>
      <c r="G1334" s="108" t="s">
        <v>270</v>
      </c>
      <c r="H1334" s="108" t="s">
        <v>290</v>
      </c>
      <c r="I1334" s="108" t="s">
        <v>291</v>
      </c>
      <c r="J1334" s="108" t="s">
        <v>386</v>
      </c>
      <c r="K1334" s="108" t="s">
        <v>387</v>
      </c>
      <c r="L1334" s="108" t="s">
        <v>2402</v>
      </c>
      <c r="P1334" s="108">
        <v>0</v>
      </c>
      <c r="Q1334" s="108"/>
      <c r="R1334" s="114"/>
    </row>
    <row r="1335" spans="1:18" ht="13" x14ac:dyDescent="0.3">
      <c r="A1335" s="108" t="s">
        <v>2403</v>
      </c>
      <c r="B1335" s="108">
        <v>131516</v>
      </c>
      <c r="C1335" s="108" t="s">
        <v>269</v>
      </c>
      <c r="D1335" s="108" t="s">
        <v>2403</v>
      </c>
      <c r="E1335" s="108">
        <v>131516</v>
      </c>
      <c r="F1335" s="108" t="s">
        <v>2403</v>
      </c>
      <c r="G1335" s="108" t="s">
        <v>270</v>
      </c>
      <c r="H1335" s="108" t="s">
        <v>290</v>
      </c>
      <c r="I1335" s="108" t="s">
        <v>291</v>
      </c>
      <c r="J1335" s="108" t="s">
        <v>386</v>
      </c>
      <c r="K1335" s="108" t="s">
        <v>387</v>
      </c>
      <c r="L1335" s="108" t="s">
        <v>2402</v>
      </c>
      <c r="N1335" s="108" t="s">
        <v>1894</v>
      </c>
      <c r="P1335" s="108">
        <v>0</v>
      </c>
      <c r="Q1335" s="108"/>
      <c r="R1335" s="114"/>
    </row>
    <row r="1336" spans="1:18" s="110" customFormat="1" ht="13" x14ac:dyDescent="0.3">
      <c r="A1336" s="110" t="s">
        <v>3865</v>
      </c>
      <c r="B1336" s="110">
        <v>154972</v>
      </c>
      <c r="C1336" s="106" t="s">
        <v>269</v>
      </c>
      <c r="D1336" s="110" t="s">
        <v>3865</v>
      </c>
      <c r="E1336" s="110">
        <v>154972</v>
      </c>
      <c r="F1336" s="110" t="s">
        <v>3865</v>
      </c>
      <c r="G1336" s="106" t="s">
        <v>270</v>
      </c>
      <c r="H1336" s="106" t="s">
        <v>290</v>
      </c>
      <c r="I1336" s="106" t="s">
        <v>291</v>
      </c>
      <c r="J1336" s="106" t="s">
        <v>386</v>
      </c>
      <c r="K1336" s="106" t="s">
        <v>387</v>
      </c>
      <c r="L1336" s="106" t="s">
        <v>2402</v>
      </c>
      <c r="N1336" s="106" t="s">
        <v>3866</v>
      </c>
      <c r="P1336" s="106">
        <v>0</v>
      </c>
      <c r="Q1336" s="106"/>
      <c r="R1336" s="111"/>
    </row>
    <row r="1337" spans="1:18" ht="13" x14ac:dyDescent="0.3">
      <c r="A1337" s="108" t="s">
        <v>2407</v>
      </c>
      <c r="B1337" s="108">
        <v>141565</v>
      </c>
      <c r="C1337" s="108" t="s">
        <v>269</v>
      </c>
      <c r="D1337" s="108" t="s">
        <v>2407</v>
      </c>
      <c r="E1337" s="108">
        <v>141565</v>
      </c>
      <c r="F1337" s="108" t="s">
        <v>2407</v>
      </c>
      <c r="G1337" s="108" t="s">
        <v>270</v>
      </c>
      <c r="H1337" s="108" t="s">
        <v>280</v>
      </c>
      <c r="I1337" s="108" t="s">
        <v>300</v>
      </c>
      <c r="K1337" s="108" t="s">
        <v>2408</v>
      </c>
      <c r="L1337" s="108" t="s">
        <v>2409</v>
      </c>
      <c r="N1337" s="108" t="s">
        <v>2410</v>
      </c>
      <c r="P1337" s="108">
        <v>0</v>
      </c>
      <c r="Q1337" s="108"/>
      <c r="R1337" s="114"/>
    </row>
    <row r="1338" spans="1:18" s="110" customFormat="1" ht="13" x14ac:dyDescent="0.3">
      <c r="A1338" s="110" t="s">
        <v>3867</v>
      </c>
      <c r="B1338" s="106">
        <v>467955</v>
      </c>
      <c r="C1338" s="106" t="s">
        <v>269</v>
      </c>
      <c r="D1338" s="110" t="s">
        <v>3867</v>
      </c>
      <c r="E1338" s="106">
        <v>467955</v>
      </c>
      <c r="F1338" s="110" t="s">
        <v>3867</v>
      </c>
      <c r="G1338" s="106" t="s">
        <v>270</v>
      </c>
      <c r="H1338" s="106" t="s">
        <v>361</v>
      </c>
      <c r="I1338" s="106" t="s">
        <v>3731</v>
      </c>
      <c r="J1338" s="110" t="s">
        <v>3733</v>
      </c>
      <c r="K1338" s="106" t="s">
        <v>3867</v>
      </c>
      <c r="L1338" s="106"/>
      <c r="N1338" s="106"/>
      <c r="P1338" s="106">
        <v>0</v>
      </c>
      <c r="Q1338" s="106"/>
      <c r="R1338" s="111"/>
    </row>
    <row r="1339" spans="1:18" x14ac:dyDescent="0.25">
      <c r="A1339" s="108" t="s">
        <v>3067</v>
      </c>
      <c r="C1339" s="106" t="s">
        <v>459</v>
      </c>
      <c r="D1339" s="106" t="s">
        <v>2411</v>
      </c>
      <c r="E1339" s="106">
        <v>793</v>
      </c>
      <c r="F1339" s="106" t="s">
        <v>2411</v>
      </c>
      <c r="G1339" s="106" t="s">
        <v>270</v>
      </c>
      <c r="H1339" s="106" t="s">
        <v>2411</v>
      </c>
      <c r="P1339" s="108">
        <v>0</v>
      </c>
    </row>
    <row r="1340" spans="1:18" ht="13" x14ac:dyDescent="0.3">
      <c r="A1340" s="108" t="s">
        <v>2411</v>
      </c>
      <c r="B1340" s="108">
        <v>793</v>
      </c>
      <c r="C1340" s="108" t="s">
        <v>269</v>
      </c>
      <c r="D1340" s="108" t="s">
        <v>2411</v>
      </c>
      <c r="E1340" s="108">
        <v>793</v>
      </c>
      <c r="F1340" s="108" t="s">
        <v>2411</v>
      </c>
      <c r="G1340" s="108" t="s">
        <v>270</v>
      </c>
      <c r="H1340" s="108" t="s">
        <v>2411</v>
      </c>
      <c r="P1340" s="108">
        <v>0</v>
      </c>
      <c r="Q1340" s="108"/>
      <c r="R1340" s="114"/>
    </row>
    <row r="1341" spans="1:18" ht="13" x14ac:dyDescent="0.3">
      <c r="A1341" s="108" t="s">
        <v>2412</v>
      </c>
      <c r="B1341" s="108">
        <v>106670</v>
      </c>
      <c r="C1341" s="108" t="s">
        <v>269</v>
      </c>
      <c r="D1341" s="108" t="s">
        <v>2412</v>
      </c>
      <c r="E1341" s="108">
        <v>106670</v>
      </c>
      <c r="F1341" s="108" t="s">
        <v>2412</v>
      </c>
      <c r="G1341" s="108" t="s">
        <v>270</v>
      </c>
      <c r="H1341" s="108" t="s">
        <v>271</v>
      </c>
      <c r="I1341" s="108" t="s">
        <v>272</v>
      </c>
      <c r="J1341" s="108" t="s">
        <v>463</v>
      </c>
      <c r="P1341" s="108">
        <v>0</v>
      </c>
      <c r="Q1341" s="108"/>
      <c r="R1341" s="114"/>
    </row>
    <row r="1342" spans="1:18" s="110" customFormat="1" ht="13" x14ac:dyDescent="0.3">
      <c r="A1342" s="110" t="s">
        <v>3868</v>
      </c>
      <c r="B1342" s="106">
        <v>125579</v>
      </c>
      <c r="C1342" s="106" t="s">
        <v>269</v>
      </c>
      <c r="D1342" s="110" t="s">
        <v>3868</v>
      </c>
      <c r="E1342" s="106">
        <v>125579</v>
      </c>
      <c r="F1342" s="110" t="s">
        <v>3868</v>
      </c>
      <c r="G1342" s="106" t="s">
        <v>270</v>
      </c>
      <c r="H1342" s="106" t="s">
        <v>342</v>
      </c>
      <c r="I1342" s="106" t="s">
        <v>341</v>
      </c>
      <c r="J1342" s="106" t="s">
        <v>3693</v>
      </c>
      <c r="K1342" s="110" t="s">
        <v>3868</v>
      </c>
      <c r="P1342" s="106">
        <v>0</v>
      </c>
      <c r="Q1342" s="106"/>
      <c r="R1342" s="111"/>
    </row>
    <row r="1343" spans="1:18" s="110" customFormat="1" ht="13" x14ac:dyDescent="0.3">
      <c r="A1343" s="110" t="s">
        <v>3693</v>
      </c>
      <c r="B1343" s="106">
        <v>10331</v>
      </c>
      <c r="C1343" s="106" t="s">
        <v>269</v>
      </c>
      <c r="D1343" s="110" t="s">
        <v>3693</v>
      </c>
      <c r="E1343" s="106">
        <v>10331</v>
      </c>
      <c r="F1343" s="110" t="s">
        <v>3693</v>
      </c>
      <c r="G1343" s="106" t="s">
        <v>270</v>
      </c>
      <c r="H1343" s="106" t="s">
        <v>342</v>
      </c>
      <c r="I1343" s="106" t="s">
        <v>341</v>
      </c>
      <c r="J1343" s="106" t="s">
        <v>3693</v>
      </c>
      <c r="P1343" s="106">
        <v>0</v>
      </c>
      <c r="Q1343" s="106"/>
      <c r="R1343" s="111"/>
    </row>
    <row r="1344" spans="1:18" s="110" customFormat="1" ht="13" x14ac:dyDescent="0.3">
      <c r="A1344" s="110" t="s">
        <v>2416</v>
      </c>
      <c r="B1344" s="106">
        <v>129319</v>
      </c>
      <c r="C1344" s="106" t="s">
        <v>269</v>
      </c>
      <c r="D1344" s="110" t="s">
        <v>2416</v>
      </c>
      <c r="E1344" s="106">
        <v>129319</v>
      </c>
      <c r="F1344" s="110" t="s">
        <v>2416</v>
      </c>
      <c r="G1344" s="106" t="s">
        <v>270</v>
      </c>
      <c r="H1344" s="106" t="s">
        <v>290</v>
      </c>
      <c r="I1344" s="106" t="s">
        <v>291</v>
      </c>
      <c r="J1344" s="106" t="s">
        <v>351</v>
      </c>
      <c r="K1344" s="110" t="s">
        <v>1453</v>
      </c>
      <c r="L1344" s="110" t="s">
        <v>2416</v>
      </c>
      <c r="P1344" s="106">
        <v>0</v>
      </c>
      <c r="Q1344" s="106"/>
      <c r="R1344" s="111"/>
    </row>
    <row r="1345" spans="1:18" ht="13" x14ac:dyDescent="0.3">
      <c r="A1345" s="108" t="s">
        <v>2414</v>
      </c>
      <c r="B1345" s="108">
        <v>130195</v>
      </c>
      <c r="C1345" s="108" t="s">
        <v>269</v>
      </c>
      <c r="D1345" s="108" t="s">
        <v>2414</v>
      </c>
      <c r="E1345" s="108">
        <v>130195</v>
      </c>
      <c r="F1345" s="108" t="s">
        <v>2414</v>
      </c>
      <c r="G1345" s="108" t="s">
        <v>270</v>
      </c>
      <c r="H1345" s="108" t="s">
        <v>290</v>
      </c>
      <c r="I1345" s="108" t="s">
        <v>291</v>
      </c>
      <c r="J1345" s="108" t="s">
        <v>351</v>
      </c>
      <c r="K1345" s="108" t="s">
        <v>1453</v>
      </c>
      <c r="L1345" s="108" t="s">
        <v>2416</v>
      </c>
      <c r="N1345" s="108" t="s">
        <v>2415</v>
      </c>
      <c r="P1345" s="108">
        <v>0</v>
      </c>
      <c r="Q1345" s="108"/>
      <c r="R1345" s="114"/>
    </row>
    <row r="1346" spans="1:18" ht="13" x14ac:dyDescent="0.3">
      <c r="A1346" s="108" t="s">
        <v>2417</v>
      </c>
      <c r="B1346" s="108">
        <v>130197</v>
      </c>
      <c r="C1346" s="108" t="s">
        <v>1817</v>
      </c>
      <c r="D1346" s="108" t="s">
        <v>2418</v>
      </c>
      <c r="E1346" s="108">
        <v>130197</v>
      </c>
      <c r="F1346" s="108" t="s">
        <v>2418</v>
      </c>
      <c r="G1346" s="108" t="s">
        <v>270</v>
      </c>
      <c r="H1346" s="108" t="s">
        <v>290</v>
      </c>
      <c r="I1346" s="108" t="s">
        <v>291</v>
      </c>
      <c r="J1346" s="108" t="s">
        <v>351</v>
      </c>
      <c r="K1346" s="108" t="s">
        <v>1453</v>
      </c>
      <c r="L1346" s="108" t="s">
        <v>2416</v>
      </c>
      <c r="N1346" s="108" t="s">
        <v>2419</v>
      </c>
      <c r="P1346" s="108">
        <v>0</v>
      </c>
      <c r="Q1346" s="108"/>
      <c r="R1346" s="114"/>
    </row>
    <row r="1347" spans="1:18" ht="13" x14ac:dyDescent="0.3">
      <c r="A1347" s="108" t="s">
        <v>2418</v>
      </c>
      <c r="B1347" s="108">
        <v>130197</v>
      </c>
      <c r="C1347" s="108" t="s">
        <v>269</v>
      </c>
      <c r="D1347" s="108" t="s">
        <v>2418</v>
      </c>
      <c r="E1347" s="108">
        <v>130197</v>
      </c>
      <c r="F1347" s="108" t="s">
        <v>2418</v>
      </c>
      <c r="G1347" s="108" t="s">
        <v>270</v>
      </c>
      <c r="H1347" s="108" t="s">
        <v>290</v>
      </c>
      <c r="I1347" s="108" t="s">
        <v>291</v>
      </c>
      <c r="J1347" s="108" t="s">
        <v>351</v>
      </c>
      <c r="K1347" s="108" t="s">
        <v>1453</v>
      </c>
      <c r="L1347" s="108" t="s">
        <v>2416</v>
      </c>
      <c r="N1347" s="108" t="s">
        <v>2419</v>
      </c>
      <c r="P1347" s="108">
        <v>0</v>
      </c>
      <c r="Q1347" s="108"/>
      <c r="R1347" s="114"/>
    </row>
    <row r="1348" spans="1:18" s="110" customFormat="1" ht="13" x14ac:dyDescent="0.3">
      <c r="A1348" s="106" t="s">
        <v>3610</v>
      </c>
      <c r="B1348" s="106">
        <v>151718</v>
      </c>
      <c r="C1348" s="106" t="s">
        <v>269</v>
      </c>
      <c r="D1348" s="106" t="s">
        <v>3610</v>
      </c>
      <c r="E1348" s="106">
        <v>151718</v>
      </c>
      <c r="F1348" s="106" t="s">
        <v>3610</v>
      </c>
      <c r="G1348" s="106" t="s">
        <v>270</v>
      </c>
      <c r="H1348" s="106" t="s">
        <v>339</v>
      </c>
      <c r="I1348" s="106" t="s">
        <v>494</v>
      </c>
      <c r="J1348" s="106" t="s">
        <v>493</v>
      </c>
      <c r="K1348" s="106" t="s">
        <v>1565</v>
      </c>
      <c r="L1348" s="106" t="s">
        <v>3611</v>
      </c>
      <c r="N1348" s="106" t="s">
        <v>3612</v>
      </c>
      <c r="P1348" s="106">
        <v>0</v>
      </c>
      <c r="Q1348" s="106"/>
      <c r="R1348" s="111"/>
    </row>
    <row r="1349" spans="1:18" s="110" customFormat="1" ht="13" x14ac:dyDescent="0.3">
      <c r="A1349" s="106" t="s">
        <v>2421</v>
      </c>
      <c r="B1349" s="106">
        <v>138751</v>
      </c>
      <c r="C1349" s="106" t="s">
        <v>269</v>
      </c>
      <c r="D1349" s="106" t="s">
        <v>2421</v>
      </c>
      <c r="E1349" s="106">
        <v>138751</v>
      </c>
      <c r="F1349" s="106" t="s">
        <v>2421</v>
      </c>
      <c r="G1349" s="106" t="s">
        <v>270</v>
      </c>
      <c r="H1349" s="106" t="s">
        <v>280</v>
      </c>
      <c r="I1349" s="106" t="s">
        <v>281</v>
      </c>
      <c r="J1349" s="106" t="s">
        <v>346</v>
      </c>
      <c r="K1349" s="106" t="s">
        <v>474</v>
      </c>
      <c r="L1349" s="106" t="s">
        <v>3502</v>
      </c>
      <c r="N1349" s="106" t="s">
        <v>2423</v>
      </c>
      <c r="P1349" s="106">
        <v>0</v>
      </c>
      <c r="Q1349" s="106"/>
      <c r="R1349" s="111"/>
    </row>
    <row r="1350" spans="1:18" ht="13" x14ac:dyDescent="0.3">
      <c r="A1350" s="108" t="s">
        <v>2424</v>
      </c>
      <c r="B1350" s="108">
        <v>130711</v>
      </c>
      <c r="C1350" s="108" t="s">
        <v>269</v>
      </c>
      <c r="D1350" s="108" t="s">
        <v>2424</v>
      </c>
      <c r="E1350" s="108">
        <v>130711</v>
      </c>
      <c r="F1350" s="108" t="s">
        <v>2424</v>
      </c>
      <c r="G1350" s="108" t="s">
        <v>270</v>
      </c>
      <c r="H1350" s="108" t="s">
        <v>290</v>
      </c>
      <c r="I1350" s="108" t="s">
        <v>291</v>
      </c>
      <c r="J1350" s="108" t="s">
        <v>500</v>
      </c>
      <c r="K1350" s="108" t="s">
        <v>2425</v>
      </c>
      <c r="L1350" s="108" t="s">
        <v>2426</v>
      </c>
      <c r="N1350" s="108" t="s">
        <v>2427</v>
      </c>
      <c r="P1350" s="108">
        <v>0</v>
      </c>
      <c r="Q1350" s="108"/>
      <c r="R1350" s="114"/>
    </row>
    <row r="1351" spans="1:18" s="110" customFormat="1" ht="13" x14ac:dyDescent="0.3">
      <c r="A1351" s="110" t="s">
        <v>1293</v>
      </c>
      <c r="B1351" s="110">
        <v>147109</v>
      </c>
      <c r="C1351" s="106" t="s">
        <v>269</v>
      </c>
      <c r="D1351" s="110" t="s">
        <v>1293</v>
      </c>
      <c r="E1351" s="110">
        <v>147109</v>
      </c>
      <c r="F1351" s="110" t="s">
        <v>1293</v>
      </c>
      <c r="G1351" s="106" t="s">
        <v>270</v>
      </c>
      <c r="H1351" s="106" t="s">
        <v>280</v>
      </c>
      <c r="I1351" s="106" t="s">
        <v>300</v>
      </c>
      <c r="J1351" s="106" t="s">
        <v>323</v>
      </c>
      <c r="K1351" s="106" t="s">
        <v>1288</v>
      </c>
      <c r="L1351" s="106" t="s">
        <v>1293</v>
      </c>
      <c r="N1351" s="106"/>
      <c r="P1351" s="106">
        <v>0</v>
      </c>
      <c r="Q1351" s="106"/>
      <c r="R1351" s="111"/>
    </row>
    <row r="1352" spans="1:18" ht="13" x14ac:dyDescent="0.3">
      <c r="A1352" s="108" t="s">
        <v>1291</v>
      </c>
      <c r="B1352" s="108">
        <v>150553</v>
      </c>
      <c r="C1352" s="108" t="s">
        <v>579</v>
      </c>
      <c r="D1352" s="108" t="s">
        <v>1292</v>
      </c>
      <c r="E1352" s="108">
        <v>140528</v>
      </c>
      <c r="F1352" s="108" t="s">
        <v>1289</v>
      </c>
      <c r="G1352" s="108" t="s">
        <v>270</v>
      </c>
      <c r="H1352" s="108" t="s">
        <v>280</v>
      </c>
      <c r="I1352" s="108" t="s">
        <v>300</v>
      </c>
      <c r="J1352" s="108" t="s">
        <v>323</v>
      </c>
      <c r="K1352" s="108" t="s">
        <v>1288</v>
      </c>
      <c r="L1352" s="108" t="s">
        <v>1293</v>
      </c>
      <c r="M1352" s="108" t="s">
        <v>1287</v>
      </c>
      <c r="N1352" s="108" t="s">
        <v>1290</v>
      </c>
      <c r="P1352" s="108">
        <v>0</v>
      </c>
      <c r="Q1352" s="108"/>
      <c r="R1352" s="114"/>
    </row>
    <row r="1353" spans="1:18" ht="13" x14ac:dyDescent="0.3">
      <c r="A1353" s="108" t="s">
        <v>1296</v>
      </c>
      <c r="B1353" s="108">
        <v>428773</v>
      </c>
      <c r="C1353" s="108" t="s">
        <v>269</v>
      </c>
      <c r="D1353" s="108" t="s">
        <v>1296</v>
      </c>
      <c r="E1353" s="108">
        <v>151894</v>
      </c>
      <c r="F1353" s="108" t="s">
        <v>169</v>
      </c>
      <c r="G1353" s="108" t="s">
        <v>270</v>
      </c>
      <c r="H1353" s="108" t="s">
        <v>280</v>
      </c>
      <c r="I1353" s="108" t="s">
        <v>300</v>
      </c>
      <c r="J1353" s="108" t="s">
        <v>323</v>
      </c>
      <c r="K1353" s="108" t="s">
        <v>1288</v>
      </c>
      <c r="L1353" s="108" t="s">
        <v>1293</v>
      </c>
      <c r="N1353" s="108" t="s">
        <v>710</v>
      </c>
      <c r="P1353" s="108">
        <v>1</v>
      </c>
      <c r="Q1353" s="108"/>
      <c r="R1353" s="114" t="s">
        <v>169</v>
      </c>
    </row>
    <row r="1354" spans="1:18" ht="13" x14ac:dyDescent="0.3">
      <c r="A1354" s="108" t="s">
        <v>16</v>
      </c>
      <c r="B1354" s="108">
        <v>745846</v>
      </c>
      <c r="C1354" s="108" t="s">
        <v>269</v>
      </c>
      <c r="D1354" s="108" t="s">
        <v>16</v>
      </c>
      <c r="E1354" s="108">
        <v>745846</v>
      </c>
      <c r="F1354" s="108" t="s">
        <v>16</v>
      </c>
      <c r="G1354" s="108" t="s">
        <v>270</v>
      </c>
      <c r="H1354" s="108" t="s">
        <v>280</v>
      </c>
      <c r="I1354" s="108" t="s">
        <v>281</v>
      </c>
      <c r="J1354" s="108" t="s">
        <v>546</v>
      </c>
      <c r="K1354" s="108" t="s">
        <v>866</v>
      </c>
      <c r="L1354" s="108" t="s">
        <v>2428</v>
      </c>
      <c r="N1354" s="108" t="s">
        <v>1426</v>
      </c>
      <c r="P1354" s="108">
        <v>1</v>
      </c>
      <c r="Q1354" s="108"/>
      <c r="R1354" s="114" t="s">
        <v>16</v>
      </c>
    </row>
    <row r="1355" spans="1:18" ht="13" x14ac:dyDescent="0.3">
      <c r="A1355" s="108" t="s">
        <v>1749</v>
      </c>
      <c r="B1355" s="108">
        <v>557512</v>
      </c>
      <c r="C1355" s="108" t="s">
        <v>269</v>
      </c>
      <c r="D1355" s="108" t="s">
        <v>1749</v>
      </c>
      <c r="E1355" s="108">
        <v>557512</v>
      </c>
      <c r="F1355" s="108" t="s">
        <v>1749</v>
      </c>
      <c r="G1355" s="108" t="s">
        <v>270</v>
      </c>
      <c r="H1355" s="108" t="s">
        <v>271</v>
      </c>
      <c r="I1355" s="108" t="s">
        <v>272</v>
      </c>
      <c r="J1355" s="108" t="s">
        <v>463</v>
      </c>
      <c r="K1355" s="108" t="s">
        <v>1749</v>
      </c>
      <c r="P1355" s="108">
        <v>0</v>
      </c>
      <c r="Q1355" s="108"/>
      <c r="R1355" s="114"/>
    </row>
    <row r="1356" spans="1:18" s="110" customFormat="1" ht="13" x14ac:dyDescent="0.3">
      <c r="A1356" s="110" t="s">
        <v>3869</v>
      </c>
      <c r="B1356" s="106">
        <v>103538</v>
      </c>
      <c r="C1356" s="106" t="s">
        <v>269</v>
      </c>
      <c r="D1356" s="110" t="s">
        <v>3869</v>
      </c>
      <c r="E1356" s="106">
        <v>103538</v>
      </c>
      <c r="F1356" s="110" t="s">
        <v>3869</v>
      </c>
      <c r="G1356" s="106" t="s">
        <v>270</v>
      </c>
      <c r="H1356" s="106" t="s">
        <v>342</v>
      </c>
      <c r="I1356" s="106" t="s">
        <v>590</v>
      </c>
      <c r="J1356" s="106" t="s">
        <v>1012</v>
      </c>
      <c r="K1356" s="106" t="s">
        <v>1013</v>
      </c>
      <c r="L1356" s="110" t="s">
        <v>3869</v>
      </c>
      <c r="P1356" s="106">
        <v>0</v>
      </c>
      <c r="Q1356" s="106"/>
      <c r="R1356" s="111"/>
    </row>
    <row r="1357" spans="1:18" ht="13" x14ac:dyDescent="0.3">
      <c r="A1357" s="108" t="s">
        <v>2429</v>
      </c>
      <c r="B1357" s="108">
        <v>883</v>
      </c>
      <c r="C1357" s="108" t="s">
        <v>269</v>
      </c>
      <c r="D1357" s="108" t="s">
        <v>291</v>
      </c>
      <c r="E1357" s="108">
        <v>883</v>
      </c>
      <c r="F1357" s="108" t="s">
        <v>291</v>
      </c>
      <c r="G1357" s="108" t="s">
        <v>270</v>
      </c>
      <c r="H1357" s="108" t="s">
        <v>290</v>
      </c>
      <c r="I1357" s="108" t="s">
        <v>291</v>
      </c>
      <c r="P1357" s="108">
        <v>0</v>
      </c>
      <c r="Q1357" s="108"/>
      <c r="R1357" s="114"/>
    </row>
    <row r="1358" spans="1:18" ht="13" x14ac:dyDescent="0.3">
      <c r="A1358" s="112" t="s">
        <v>3613</v>
      </c>
      <c r="B1358" s="108"/>
      <c r="C1358" s="108" t="s">
        <v>3614</v>
      </c>
      <c r="D1358" s="108" t="s">
        <v>291</v>
      </c>
      <c r="E1358" s="108">
        <v>883</v>
      </c>
      <c r="F1358" s="108" t="s">
        <v>291</v>
      </c>
      <c r="G1358" s="108" t="s">
        <v>270</v>
      </c>
      <c r="H1358" s="108" t="s">
        <v>290</v>
      </c>
      <c r="I1358" s="108" t="s">
        <v>291</v>
      </c>
      <c r="P1358" s="108">
        <v>0</v>
      </c>
      <c r="Q1358" s="108"/>
      <c r="R1358" s="114"/>
    </row>
    <row r="1359" spans="1:18" ht="13" x14ac:dyDescent="0.3">
      <c r="A1359" s="108" t="s">
        <v>2430</v>
      </c>
      <c r="B1359" s="108">
        <v>181512</v>
      </c>
      <c r="C1359" s="108" t="s">
        <v>269</v>
      </c>
      <c r="D1359" s="108" t="s">
        <v>2430</v>
      </c>
      <c r="E1359" s="108">
        <v>181512</v>
      </c>
      <c r="F1359" s="108" t="s">
        <v>2430</v>
      </c>
      <c r="G1359" s="108" t="s">
        <v>270</v>
      </c>
      <c r="H1359" s="108" t="s">
        <v>290</v>
      </c>
      <c r="I1359" s="108" t="s">
        <v>291</v>
      </c>
      <c r="J1359" s="108" t="s">
        <v>386</v>
      </c>
      <c r="K1359" s="108" t="s">
        <v>387</v>
      </c>
      <c r="P1359" s="108">
        <v>0</v>
      </c>
      <c r="Q1359" s="108"/>
      <c r="R1359" s="114"/>
    </row>
    <row r="1360" spans="1:18" ht="13" x14ac:dyDescent="0.3">
      <c r="A1360" s="108" t="s">
        <v>2431</v>
      </c>
      <c r="B1360" s="108">
        <v>129710</v>
      </c>
      <c r="C1360" s="108" t="s">
        <v>269</v>
      </c>
      <c r="D1360" s="108" t="s">
        <v>2431</v>
      </c>
      <c r="E1360" s="108">
        <v>129710</v>
      </c>
      <c r="F1360" s="108" t="s">
        <v>2431</v>
      </c>
      <c r="G1360" s="108" t="s">
        <v>270</v>
      </c>
      <c r="H1360" s="108" t="s">
        <v>290</v>
      </c>
      <c r="I1360" s="108" t="s">
        <v>291</v>
      </c>
      <c r="J1360" s="108" t="s">
        <v>386</v>
      </c>
      <c r="K1360" s="108" t="s">
        <v>387</v>
      </c>
      <c r="L1360" s="108" t="s">
        <v>2431</v>
      </c>
      <c r="P1360" s="108">
        <v>0</v>
      </c>
      <c r="Q1360" s="108"/>
      <c r="R1360" s="114"/>
    </row>
    <row r="1361" spans="1:18" s="110" customFormat="1" ht="13" x14ac:dyDescent="0.3">
      <c r="A1361" s="110" t="s">
        <v>3870</v>
      </c>
      <c r="B1361" s="110">
        <v>131527</v>
      </c>
      <c r="C1361" s="106" t="s">
        <v>269</v>
      </c>
      <c r="D1361" s="110" t="s">
        <v>3870</v>
      </c>
      <c r="E1361" s="110">
        <v>131527</v>
      </c>
      <c r="F1361" s="110" t="s">
        <v>3870</v>
      </c>
      <c r="G1361" s="106" t="s">
        <v>270</v>
      </c>
      <c r="H1361" s="106" t="s">
        <v>290</v>
      </c>
      <c r="I1361" s="106" t="s">
        <v>291</v>
      </c>
      <c r="J1361" s="106" t="s">
        <v>386</v>
      </c>
      <c r="K1361" s="106" t="s">
        <v>387</v>
      </c>
      <c r="L1361" s="106" t="s">
        <v>2431</v>
      </c>
      <c r="N1361" s="110" t="s">
        <v>1542</v>
      </c>
      <c r="P1361" s="106">
        <v>0</v>
      </c>
      <c r="Q1361" s="106"/>
      <c r="R1361" s="111"/>
    </row>
    <row r="1362" spans="1:18" ht="13" x14ac:dyDescent="0.3">
      <c r="A1362" s="108" t="s">
        <v>2432</v>
      </c>
      <c r="B1362" s="108">
        <v>131531</v>
      </c>
      <c r="C1362" s="108" t="s">
        <v>269</v>
      </c>
      <c r="D1362" s="108" t="s">
        <v>2432</v>
      </c>
      <c r="E1362" s="108">
        <v>131531</v>
      </c>
      <c r="F1362" s="108" t="s">
        <v>2432</v>
      </c>
      <c r="G1362" s="108" t="s">
        <v>270</v>
      </c>
      <c r="H1362" s="108" t="s">
        <v>290</v>
      </c>
      <c r="I1362" s="108" t="s">
        <v>291</v>
      </c>
      <c r="J1362" s="108" t="s">
        <v>386</v>
      </c>
      <c r="K1362" s="108" t="s">
        <v>387</v>
      </c>
      <c r="L1362" s="108" t="s">
        <v>2431</v>
      </c>
      <c r="N1362" s="108" t="s">
        <v>2433</v>
      </c>
      <c r="P1362" s="108">
        <v>0</v>
      </c>
      <c r="Q1362" s="108"/>
      <c r="R1362" s="114"/>
    </row>
    <row r="1363" spans="1:18" s="110" customFormat="1" ht="13" x14ac:dyDescent="0.3">
      <c r="A1363" s="106" t="s">
        <v>3871</v>
      </c>
      <c r="B1363" s="106">
        <v>196385</v>
      </c>
      <c r="C1363" s="106" t="s">
        <v>269</v>
      </c>
      <c r="D1363" s="106" t="s">
        <v>3871</v>
      </c>
      <c r="E1363" s="110">
        <v>196385</v>
      </c>
      <c r="F1363" s="106" t="s">
        <v>3871</v>
      </c>
      <c r="G1363" s="106" t="s">
        <v>270</v>
      </c>
      <c r="H1363" s="106" t="s">
        <v>290</v>
      </c>
      <c r="I1363" s="106" t="s">
        <v>291</v>
      </c>
      <c r="J1363" s="106" t="s">
        <v>386</v>
      </c>
      <c r="K1363" s="106" t="s">
        <v>387</v>
      </c>
      <c r="L1363" s="106" t="s">
        <v>2431</v>
      </c>
      <c r="N1363" s="106" t="s">
        <v>1571</v>
      </c>
      <c r="P1363" s="106">
        <v>0</v>
      </c>
      <c r="Q1363" s="106"/>
      <c r="R1363" s="111"/>
    </row>
    <row r="1364" spans="1:18" x14ac:dyDescent="0.25">
      <c r="A1364" s="108" t="s">
        <v>2435</v>
      </c>
      <c r="B1364" s="110">
        <v>129619</v>
      </c>
      <c r="C1364" s="106" t="s">
        <v>269</v>
      </c>
      <c r="D1364" s="106" t="s">
        <v>2435</v>
      </c>
      <c r="E1364" s="110">
        <v>129619</v>
      </c>
      <c r="F1364" s="106" t="s">
        <v>2435</v>
      </c>
      <c r="G1364" s="106" t="s">
        <v>270</v>
      </c>
      <c r="H1364" s="106" t="s">
        <v>290</v>
      </c>
      <c r="I1364" s="106" t="s">
        <v>291</v>
      </c>
      <c r="J1364" s="106" t="s">
        <v>500</v>
      </c>
      <c r="K1364" s="106" t="s">
        <v>501</v>
      </c>
      <c r="L1364" s="106" t="s">
        <v>2435</v>
      </c>
      <c r="P1364" s="108">
        <v>0</v>
      </c>
    </row>
    <row r="1365" spans="1:18" ht="13" x14ac:dyDescent="0.3">
      <c r="A1365" s="108" t="s">
        <v>2434</v>
      </c>
      <c r="B1365" s="108">
        <v>131141</v>
      </c>
      <c r="C1365" s="108" t="s">
        <v>269</v>
      </c>
      <c r="D1365" s="108" t="s">
        <v>2434</v>
      </c>
      <c r="E1365" s="108">
        <v>131141</v>
      </c>
      <c r="F1365" s="108" t="s">
        <v>2434</v>
      </c>
      <c r="G1365" s="108" t="s">
        <v>270</v>
      </c>
      <c r="H1365" s="108" t="s">
        <v>290</v>
      </c>
      <c r="I1365" s="108" t="s">
        <v>291</v>
      </c>
      <c r="J1365" s="108" t="s">
        <v>500</v>
      </c>
      <c r="K1365" s="108" t="s">
        <v>501</v>
      </c>
      <c r="L1365" s="108" t="s">
        <v>2435</v>
      </c>
      <c r="N1365" s="108" t="s">
        <v>2436</v>
      </c>
      <c r="P1365" s="108">
        <v>0</v>
      </c>
      <c r="Q1365" s="108"/>
      <c r="R1365" s="114"/>
    </row>
    <row r="1366" spans="1:18" ht="13" x14ac:dyDescent="0.3">
      <c r="A1366" s="108" t="s">
        <v>2437</v>
      </c>
      <c r="B1366" s="108">
        <v>131143</v>
      </c>
      <c r="C1366" s="108" t="s">
        <v>269</v>
      </c>
      <c r="D1366" s="108" t="s">
        <v>2437</v>
      </c>
      <c r="E1366" s="108">
        <v>131143</v>
      </c>
      <c r="F1366" s="108" t="s">
        <v>2437</v>
      </c>
      <c r="G1366" s="108" t="s">
        <v>270</v>
      </c>
      <c r="H1366" s="108" t="s">
        <v>290</v>
      </c>
      <c r="I1366" s="108" t="s">
        <v>291</v>
      </c>
      <c r="J1366" s="108" t="s">
        <v>500</v>
      </c>
      <c r="K1366" s="108" t="s">
        <v>501</v>
      </c>
      <c r="L1366" s="108" t="s">
        <v>2435</v>
      </c>
      <c r="N1366" s="108" t="s">
        <v>1027</v>
      </c>
      <c r="P1366" s="108">
        <v>0</v>
      </c>
      <c r="Q1366" s="108"/>
      <c r="R1366" s="114"/>
    </row>
    <row r="1367" spans="1:18" x14ac:dyDescent="0.25">
      <c r="A1367" s="108" t="s">
        <v>3503</v>
      </c>
      <c r="B1367" s="110"/>
      <c r="C1367" s="106" t="s">
        <v>3033</v>
      </c>
      <c r="D1367" s="106" t="s">
        <v>2435</v>
      </c>
      <c r="E1367" s="110">
        <v>129619</v>
      </c>
      <c r="F1367" s="106" t="s">
        <v>2435</v>
      </c>
      <c r="G1367" s="106" t="s">
        <v>270</v>
      </c>
      <c r="H1367" s="106" t="s">
        <v>290</v>
      </c>
      <c r="I1367" s="106" t="s">
        <v>291</v>
      </c>
      <c r="J1367" s="106" t="s">
        <v>500</v>
      </c>
      <c r="K1367" s="106" t="s">
        <v>501</v>
      </c>
      <c r="L1367" s="106" t="s">
        <v>2435</v>
      </c>
      <c r="P1367" s="106">
        <v>0</v>
      </c>
    </row>
    <row r="1368" spans="1:18" s="110" customFormat="1" x14ac:dyDescent="0.25">
      <c r="A1368" s="110" t="s">
        <v>2439</v>
      </c>
      <c r="B1368" s="110">
        <v>993</v>
      </c>
      <c r="C1368" s="106" t="s">
        <v>269</v>
      </c>
      <c r="D1368" s="110" t="s">
        <v>2439</v>
      </c>
      <c r="E1368" s="110">
        <v>993</v>
      </c>
      <c r="F1368" s="110" t="s">
        <v>2439</v>
      </c>
      <c r="G1368" s="106" t="s">
        <v>270</v>
      </c>
      <c r="H1368" s="106" t="s">
        <v>290</v>
      </c>
      <c r="I1368" s="106" t="s">
        <v>291</v>
      </c>
      <c r="J1368" s="106"/>
      <c r="K1368" s="106" t="s">
        <v>2439</v>
      </c>
      <c r="L1368" s="106"/>
      <c r="P1368" s="106">
        <v>0</v>
      </c>
      <c r="R1368" s="116"/>
    </row>
    <row r="1369" spans="1:18" ht="13" x14ac:dyDescent="0.3">
      <c r="A1369" s="108" t="s">
        <v>2438</v>
      </c>
      <c r="B1369" s="108">
        <v>129472</v>
      </c>
      <c r="C1369" s="108" t="s">
        <v>269</v>
      </c>
      <c r="D1369" s="108" t="s">
        <v>2438</v>
      </c>
      <c r="E1369" s="108">
        <v>129472</v>
      </c>
      <c r="F1369" s="108" t="s">
        <v>2438</v>
      </c>
      <c r="G1369" s="108" t="s">
        <v>270</v>
      </c>
      <c r="H1369" s="108" t="s">
        <v>290</v>
      </c>
      <c r="I1369" s="108" t="s">
        <v>291</v>
      </c>
      <c r="K1369" s="108" t="s">
        <v>2439</v>
      </c>
      <c r="L1369" s="108" t="s">
        <v>2438</v>
      </c>
      <c r="P1369" s="108">
        <v>0</v>
      </c>
      <c r="Q1369" s="108"/>
      <c r="R1369" s="114"/>
    </row>
    <row r="1370" spans="1:18" ht="13" x14ac:dyDescent="0.3">
      <c r="A1370" s="108" t="s">
        <v>2440</v>
      </c>
      <c r="B1370" s="108">
        <v>130712</v>
      </c>
      <c r="C1370" s="108" t="s">
        <v>269</v>
      </c>
      <c r="D1370" s="108" t="s">
        <v>2440</v>
      </c>
      <c r="E1370" s="108">
        <v>130712</v>
      </c>
      <c r="F1370" s="108" t="s">
        <v>2440</v>
      </c>
      <c r="G1370" s="108" t="s">
        <v>270</v>
      </c>
      <c r="H1370" s="108" t="s">
        <v>290</v>
      </c>
      <c r="I1370" s="108" t="s">
        <v>291</v>
      </c>
      <c r="K1370" s="108" t="s">
        <v>2439</v>
      </c>
      <c r="L1370" s="108" t="s">
        <v>2438</v>
      </c>
      <c r="N1370" s="108" t="s">
        <v>2441</v>
      </c>
      <c r="P1370" s="108">
        <v>0</v>
      </c>
      <c r="Q1370" s="108"/>
      <c r="R1370" s="114"/>
    </row>
    <row r="1371" spans="1:18" ht="13" x14ac:dyDescent="0.3">
      <c r="A1371" s="108" t="s">
        <v>2442</v>
      </c>
      <c r="B1371" s="108">
        <v>130714</v>
      </c>
      <c r="C1371" s="108" t="s">
        <v>269</v>
      </c>
      <c r="D1371" s="108" t="s">
        <v>2442</v>
      </c>
      <c r="E1371" s="108">
        <v>130714</v>
      </c>
      <c r="F1371" s="108" t="s">
        <v>2442</v>
      </c>
      <c r="G1371" s="108" t="s">
        <v>270</v>
      </c>
      <c r="H1371" s="108" t="s">
        <v>290</v>
      </c>
      <c r="I1371" s="108" t="s">
        <v>291</v>
      </c>
      <c r="K1371" s="108" t="s">
        <v>2439</v>
      </c>
      <c r="L1371" s="108" t="s">
        <v>2438</v>
      </c>
      <c r="N1371" s="108" t="s">
        <v>2443</v>
      </c>
      <c r="P1371" s="108">
        <v>0</v>
      </c>
      <c r="Q1371" s="108"/>
      <c r="R1371" s="114"/>
    </row>
    <row r="1372" spans="1:18" ht="13" x14ac:dyDescent="0.3">
      <c r="A1372" s="108" t="s">
        <v>1149</v>
      </c>
      <c r="B1372" s="108">
        <v>152331</v>
      </c>
      <c r="C1372" s="108" t="s">
        <v>579</v>
      </c>
      <c r="D1372" s="108" t="s">
        <v>1150</v>
      </c>
      <c r="E1372" s="108">
        <v>130738</v>
      </c>
      <c r="F1372" s="108" t="s">
        <v>1147</v>
      </c>
      <c r="G1372" s="108" t="s">
        <v>270</v>
      </c>
      <c r="H1372" s="108" t="s">
        <v>290</v>
      </c>
      <c r="I1372" s="108" t="s">
        <v>291</v>
      </c>
      <c r="J1372" s="108" t="s">
        <v>351</v>
      </c>
      <c r="K1372" s="108" t="s">
        <v>498</v>
      </c>
      <c r="L1372" s="108" t="s">
        <v>1151</v>
      </c>
      <c r="M1372" s="108" t="s">
        <v>1145</v>
      </c>
      <c r="N1372" s="108" t="s">
        <v>1148</v>
      </c>
      <c r="P1372" s="108">
        <v>0</v>
      </c>
      <c r="Q1372" s="108"/>
      <c r="R1372" s="114"/>
    </row>
    <row r="1373" spans="1:18" ht="13" x14ac:dyDescent="0.3">
      <c r="A1373" s="108" t="s">
        <v>2444</v>
      </c>
      <c r="B1373" s="108">
        <v>130830</v>
      </c>
      <c r="C1373" s="108" t="s">
        <v>269</v>
      </c>
      <c r="D1373" s="108" t="s">
        <v>2444</v>
      </c>
      <c r="E1373" s="108">
        <v>130830</v>
      </c>
      <c r="F1373" s="108" t="s">
        <v>2444</v>
      </c>
      <c r="G1373" s="108" t="s">
        <v>270</v>
      </c>
      <c r="H1373" s="108" t="s">
        <v>290</v>
      </c>
      <c r="I1373" s="108" t="s">
        <v>291</v>
      </c>
      <c r="J1373" s="108" t="s">
        <v>351</v>
      </c>
      <c r="K1373" s="108" t="s">
        <v>498</v>
      </c>
      <c r="L1373" s="108" t="s">
        <v>1151</v>
      </c>
      <c r="N1373" s="108" t="s">
        <v>2445</v>
      </c>
      <c r="P1373" s="108">
        <v>0</v>
      </c>
      <c r="Q1373" s="108"/>
      <c r="R1373" s="114"/>
    </row>
    <row r="1374" spans="1:18" ht="13" x14ac:dyDescent="0.3">
      <c r="A1374" s="108" t="s">
        <v>498</v>
      </c>
      <c r="B1374" s="108">
        <v>939</v>
      </c>
      <c r="C1374" s="108" t="s">
        <v>269</v>
      </c>
      <c r="D1374" s="108" t="s">
        <v>498</v>
      </c>
      <c r="E1374" s="108">
        <v>939</v>
      </c>
      <c r="F1374" s="108" t="s">
        <v>498</v>
      </c>
      <c r="G1374" s="108" t="s">
        <v>270</v>
      </c>
      <c r="H1374" s="108" t="s">
        <v>290</v>
      </c>
      <c r="I1374" s="108" t="s">
        <v>291</v>
      </c>
      <c r="J1374" s="108" t="s">
        <v>351</v>
      </c>
      <c r="K1374" s="108" t="s">
        <v>498</v>
      </c>
      <c r="P1374" s="108">
        <v>0</v>
      </c>
      <c r="Q1374" s="108"/>
      <c r="R1374" s="114"/>
    </row>
    <row r="1375" spans="1:18" s="110" customFormat="1" ht="13" x14ac:dyDescent="0.3">
      <c r="A1375" s="106" t="s">
        <v>3504</v>
      </c>
      <c r="B1375" s="106">
        <v>155091</v>
      </c>
      <c r="C1375" s="106" t="s">
        <v>269</v>
      </c>
      <c r="D1375" s="106" t="s">
        <v>3504</v>
      </c>
      <c r="E1375" s="106">
        <v>155091</v>
      </c>
      <c r="F1375" s="106" t="s">
        <v>3504</v>
      </c>
      <c r="G1375" s="106" t="s">
        <v>270</v>
      </c>
      <c r="H1375" s="106" t="s">
        <v>290</v>
      </c>
      <c r="I1375" s="106" t="s">
        <v>291</v>
      </c>
      <c r="J1375" s="106" t="s">
        <v>351</v>
      </c>
      <c r="K1375" s="106" t="s">
        <v>498</v>
      </c>
      <c r="P1375" s="106">
        <v>0</v>
      </c>
      <c r="Q1375" s="106"/>
      <c r="R1375" s="111"/>
    </row>
    <row r="1376" spans="1:18" ht="13" x14ac:dyDescent="0.3">
      <c r="A1376" s="108" t="s">
        <v>2446</v>
      </c>
      <c r="B1376" s="108">
        <v>130977</v>
      </c>
      <c r="C1376" s="108" t="s">
        <v>269</v>
      </c>
      <c r="D1376" s="108" t="s">
        <v>2446</v>
      </c>
      <c r="E1376" s="108">
        <v>130977</v>
      </c>
      <c r="F1376" s="108" t="s">
        <v>2446</v>
      </c>
      <c r="G1376" s="108" t="s">
        <v>270</v>
      </c>
      <c r="H1376" s="108" t="s">
        <v>290</v>
      </c>
      <c r="I1376" s="108" t="s">
        <v>291</v>
      </c>
      <c r="K1376" s="108" t="s">
        <v>2447</v>
      </c>
      <c r="L1376" s="108" t="s">
        <v>2448</v>
      </c>
      <c r="N1376" s="108" t="s">
        <v>543</v>
      </c>
      <c r="P1376" s="108">
        <v>0</v>
      </c>
      <c r="Q1376" s="108"/>
      <c r="R1376" s="114"/>
    </row>
    <row r="1377" spans="1:18" ht="13" x14ac:dyDescent="0.3">
      <c r="A1377" s="108" t="s">
        <v>2449</v>
      </c>
      <c r="B1377" s="108">
        <v>55</v>
      </c>
      <c r="C1377" s="108" t="s">
        <v>269</v>
      </c>
      <c r="D1377" s="108" t="s">
        <v>1688</v>
      </c>
      <c r="E1377" s="108">
        <v>55</v>
      </c>
      <c r="F1377" s="108" t="s">
        <v>1688</v>
      </c>
      <c r="G1377" s="108" t="s">
        <v>270</v>
      </c>
      <c r="H1377" s="108" t="s">
        <v>280</v>
      </c>
      <c r="I1377" s="108" t="s">
        <v>1688</v>
      </c>
      <c r="P1377" s="108">
        <v>0</v>
      </c>
      <c r="Q1377" s="108"/>
      <c r="R1377" s="114"/>
    </row>
    <row r="1378" spans="1:18" s="110" customFormat="1" ht="13" x14ac:dyDescent="0.3">
      <c r="A1378" s="110" t="s">
        <v>3872</v>
      </c>
      <c r="B1378" s="110">
        <v>143853</v>
      </c>
      <c r="C1378" s="106" t="s">
        <v>269</v>
      </c>
      <c r="D1378" s="110" t="s">
        <v>3872</v>
      </c>
      <c r="E1378" s="110">
        <v>143853</v>
      </c>
      <c r="F1378" s="110" t="s">
        <v>3872</v>
      </c>
      <c r="G1378" s="106" t="s">
        <v>3873</v>
      </c>
      <c r="H1378" s="106" t="s">
        <v>3874</v>
      </c>
      <c r="I1378" s="106" t="s">
        <v>3875</v>
      </c>
      <c r="J1378" s="110" t="s">
        <v>3876</v>
      </c>
      <c r="K1378" s="110" t="s">
        <v>3877</v>
      </c>
      <c r="L1378" s="110" t="s">
        <v>3872</v>
      </c>
      <c r="P1378" s="106">
        <v>0</v>
      </c>
      <c r="Q1378" s="106"/>
      <c r="R1378" s="111"/>
    </row>
    <row r="1379" spans="1:18" ht="13" x14ac:dyDescent="0.3">
      <c r="A1379" s="108" t="s">
        <v>2770</v>
      </c>
      <c r="B1379" s="108">
        <v>131027</v>
      </c>
      <c r="C1379" s="108" t="s">
        <v>269</v>
      </c>
      <c r="D1379" s="108" t="s">
        <v>2770</v>
      </c>
      <c r="E1379" s="108">
        <v>555935</v>
      </c>
      <c r="F1379" s="108" t="s">
        <v>21</v>
      </c>
      <c r="G1379" s="108" t="s">
        <v>270</v>
      </c>
      <c r="H1379" s="108" t="s">
        <v>290</v>
      </c>
      <c r="I1379" s="108" t="s">
        <v>291</v>
      </c>
      <c r="J1379" s="108" t="s">
        <v>880</v>
      </c>
      <c r="K1379" s="108" t="s">
        <v>895</v>
      </c>
      <c r="L1379" s="108" t="s">
        <v>2771</v>
      </c>
      <c r="N1379" s="108" t="s">
        <v>2772</v>
      </c>
      <c r="P1379" s="108">
        <v>1</v>
      </c>
      <c r="Q1379" s="108"/>
      <c r="R1379" s="114" t="s">
        <v>21</v>
      </c>
    </row>
    <row r="1380" spans="1:18" ht="13" x14ac:dyDescent="0.3">
      <c r="A1380" s="108" t="s">
        <v>2450</v>
      </c>
      <c r="B1380" s="108">
        <v>101702</v>
      </c>
      <c r="C1380" s="108" t="s">
        <v>269</v>
      </c>
      <c r="D1380" s="108" t="s">
        <v>2450</v>
      </c>
      <c r="E1380" s="108">
        <v>101702</v>
      </c>
      <c r="F1380" s="108" t="s">
        <v>2450</v>
      </c>
      <c r="G1380" s="108" t="s">
        <v>270</v>
      </c>
      <c r="H1380" s="108" t="s">
        <v>271</v>
      </c>
      <c r="I1380" s="108" t="s">
        <v>272</v>
      </c>
      <c r="J1380" s="108" t="s">
        <v>273</v>
      </c>
      <c r="K1380" s="108" t="s">
        <v>1008</v>
      </c>
      <c r="L1380" s="108" t="s">
        <v>2450</v>
      </c>
      <c r="P1380" s="108">
        <v>0</v>
      </c>
      <c r="Q1380" s="108"/>
      <c r="R1380" s="114"/>
    </row>
    <row r="1381" spans="1:18" ht="13" x14ac:dyDescent="0.3">
      <c r="A1381" s="108" t="s">
        <v>111</v>
      </c>
      <c r="B1381" s="108">
        <v>102916</v>
      </c>
      <c r="C1381" s="108" t="s">
        <v>269</v>
      </c>
      <c r="D1381" s="108" t="s">
        <v>111</v>
      </c>
      <c r="E1381" s="108">
        <v>102916</v>
      </c>
      <c r="F1381" s="108" t="s">
        <v>111</v>
      </c>
      <c r="G1381" s="108" t="s">
        <v>270</v>
      </c>
      <c r="H1381" s="108" t="s">
        <v>271</v>
      </c>
      <c r="I1381" s="108" t="s">
        <v>272</v>
      </c>
      <c r="J1381" s="108" t="s">
        <v>273</v>
      </c>
      <c r="K1381" s="108" t="s">
        <v>1008</v>
      </c>
      <c r="L1381" s="108" t="s">
        <v>2450</v>
      </c>
      <c r="N1381" s="108" t="s">
        <v>2451</v>
      </c>
      <c r="P1381" s="108">
        <v>1</v>
      </c>
      <c r="Q1381" s="108"/>
      <c r="R1381" s="114" t="s">
        <v>111</v>
      </c>
    </row>
    <row r="1382" spans="1:18" x14ac:dyDescent="0.25">
      <c r="A1382" s="108" t="s">
        <v>2452</v>
      </c>
      <c r="B1382" s="108">
        <v>102917</v>
      </c>
      <c r="C1382" s="108" t="s">
        <v>269</v>
      </c>
      <c r="D1382" s="108" t="s">
        <v>2452</v>
      </c>
      <c r="E1382" s="108">
        <v>102917</v>
      </c>
      <c r="F1382" s="108" t="s">
        <v>2452</v>
      </c>
      <c r="G1382" s="108" t="s">
        <v>270</v>
      </c>
      <c r="H1382" s="108" t="s">
        <v>271</v>
      </c>
      <c r="I1382" s="108" t="s">
        <v>272</v>
      </c>
      <c r="J1382" s="108" t="s">
        <v>273</v>
      </c>
      <c r="K1382" s="108" t="s">
        <v>1008</v>
      </c>
      <c r="L1382" s="108" t="s">
        <v>2450</v>
      </c>
      <c r="N1382" s="108" t="s">
        <v>2453</v>
      </c>
      <c r="P1382" s="108">
        <v>0</v>
      </c>
      <c r="Q1382" s="108"/>
      <c r="R1382" s="109"/>
    </row>
    <row r="1383" spans="1:18" ht="13" x14ac:dyDescent="0.3">
      <c r="A1383" s="108" t="s">
        <v>2454</v>
      </c>
      <c r="B1383" s="108">
        <v>102918</v>
      </c>
      <c r="C1383" s="108" t="s">
        <v>269</v>
      </c>
      <c r="D1383" s="108" t="s">
        <v>2454</v>
      </c>
      <c r="E1383" s="108">
        <v>102918</v>
      </c>
      <c r="F1383" s="108" t="s">
        <v>2454</v>
      </c>
      <c r="G1383" s="108" t="s">
        <v>270</v>
      </c>
      <c r="H1383" s="108" t="s">
        <v>271</v>
      </c>
      <c r="I1383" s="108" t="s">
        <v>272</v>
      </c>
      <c r="J1383" s="108" t="s">
        <v>273</v>
      </c>
      <c r="K1383" s="108" t="s">
        <v>1008</v>
      </c>
      <c r="L1383" s="108" t="s">
        <v>2450</v>
      </c>
      <c r="N1383" s="108" t="s">
        <v>2455</v>
      </c>
      <c r="P1383" s="108">
        <v>0</v>
      </c>
      <c r="Q1383" s="108"/>
      <c r="R1383" s="114"/>
    </row>
    <row r="1384" spans="1:18" ht="13" x14ac:dyDescent="0.3">
      <c r="A1384" s="108" t="s">
        <v>2456</v>
      </c>
      <c r="B1384" s="108">
        <v>107564</v>
      </c>
      <c r="C1384" s="108" t="s">
        <v>269</v>
      </c>
      <c r="D1384" s="108" t="s">
        <v>2456</v>
      </c>
      <c r="E1384" s="108">
        <v>107564</v>
      </c>
      <c r="F1384" s="108" t="s">
        <v>2456</v>
      </c>
      <c r="G1384" s="108" t="s">
        <v>270</v>
      </c>
      <c r="H1384" s="108" t="s">
        <v>271</v>
      </c>
      <c r="I1384" s="108" t="s">
        <v>272</v>
      </c>
      <c r="J1384" s="108" t="s">
        <v>463</v>
      </c>
      <c r="K1384" s="108" t="s">
        <v>962</v>
      </c>
      <c r="L1384" s="108" t="s">
        <v>2457</v>
      </c>
      <c r="N1384" s="108" t="s">
        <v>2458</v>
      </c>
      <c r="P1384" s="108">
        <v>0</v>
      </c>
      <c r="Q1384" s="108"/>
      <c r="R1384" s="114"/>
    </row>
    <row r="1385" spans="1:18" s="110" customFormat="1" ht="13" x14ac:dyDescent="0.3">
      <c r="A1385" s="110" t="s">
        <v>3878</v>
      </c>
      <c r="B1385" s="106">
        <v>110835</v>
      </c>
      <c r="C1385" s="106" t="s">
        <v>269</v>
      </c>
      <c r="D1385" s="110" t="s">
        <v>3878</v>
      </c>
      <c r="E1385" s="106">
        <v>110835</v>
      </c>
      <c r="F1385" s="110" t="s">
        <v>3878</v>
      </c>
      <c r="G1385" s="106" t="s">
        <v>270</v>
      </c>
      <c r="H1385" s="106" t="s">
        <v>361</v>
      </c>
      <c r="I1385" s="106" t="s">
        <v>362</v>
      </c>
      <c r="J1385" s="106" t="s">
        <v>1128</v>
      </c>
      <c r="K1385" s="106" t="s">
        <v>3880</v>
      </c>
      <c r="L1385" s="106" t="s">
        <v>3878</v>
      </c>
      <c r="N1385" s="106"/>
      <c r="P1385" s="106">
        <v>0</v>
      </c>
      <c r="Q1385" s="106"/>
      <c r="R1385" s="111"/>
    </row>
    <row r="1386" spans="1:18" s="110" customFormat="1" ht="13" x14ac:dyDescent="0.3">
      <c r="A1386" s="110" t="s">
        <v>3879</v>
      </c>
      <c r="B1386" s="106">
        <v>111125</v>
      </c>
      <c r="C1386" s="106" t="s">
        <v>269</v>
      </c>
      <c r="D1386" s="110" t="s">
        <v>3879</v>
      </c>
      <c r="E1386" s="106">
        <v>111125</v>
      </c>
      <c r="F1386" s="110" t="s">
        <v>3879</v>
      </c>
      <c r="G1386" s="106" t="s">
        <v>270</v>
      </c>
      <c r="H1386" s="106" t="s">
        <v>361</v>
      </c>
      <c r="I1386" s="106" t="s">
        <v>362</v>
      </c>
      <c r="J1386" s="106" t="s">
        <v>1128</v>
      </c>
      <c r="K1386" s="106" t="s">
        <v>3880</v>
      </c>
      <c r="L1386" s="106" t="s">
        <v>3878</v>
      </c>
      <c r="N1386" s="106" t="s">
        <v>3813</v>
      </c>
      <c r="P1386" s="106">
        <v>0</v>
      </c>
      <c r="Q1386" s="106"/>
      <c r="R1386" s="111"/>
    </row>
    <row r="1387" spans="1:18" ht="13" x14ac:dyDescent="0.3">
      <c r="A1387" s="108" t="s">
        <v>1709</v>
      </c>
      <c r="B1387" s="108">
        <v>558</v>
      </c>
      <c r="C1387" s="108" t="s">
        <v>269</v>
      </c>
      <c r="D1387" s="108" t="s">
        <v>1709</v>
      </c>
      <c r="E1387" s="108">
        <v>558</v>
      </c>
      <c r="F1387" s="108" t="s">
        <v>1709</v>
      </c>
      <c r="G1387" s="108" t="s">
        <v>270</v>
      </c>
      <c r="H1387" s="108" t="s">
        <v>1709</v>
      </c>
      <c r="P1387" s="108">
        <v>0</v>
      </c>
      <c r="Q1387" s="108"/>
      <c r="R1387" s="114"/>
    </row>
    <row r="1388" spans="1:18" ht="13" x14ac:dyDescent="0.3">
      <c r="A1388" s="108" t="s">
        <v>2459</v>
      </c>
      <c r="B1388" s="108">
        <v>107400</v>
      </c>
      <c r="C1388" s="108" t="s">
        <v>269</v>
      </c>
      <c r="D1388" s="108" t="s">
        <v>2459</v>
      </c>
      <c r="E1388" s="108">
        <v>107400</v>
      </c>
      <c r="F1388" s="108" t="s">
        <v>2459</v>
      </c>
      <c r="G1388" s="108" t="s">
        <v>270</v>
      </c>
      <c r="H1388" s="108" t="s">
        <v>271</v>
      </c>
      <c r="I1388" s="108" t="s">
        <v>272</v>
      </c>
      <c r="J1388" s="108" t="s">
        <v>463</v>
      </c>
      <c r="K1388" s="108" t="s">
        <v>801</v>
      </c>
      <c r="L1388" s="108" t="s">
        <v>2460</v>
      </c>
      <c r="N1388" s="108" t="s">
        <v>2461</v>
      </c>
      <c r="P1388" s="108">
        <v>0</v>
      </c>
      <c r="Q1388" s="108"/>
      <c r="R1388" s="114"/>
    </row>
    <row r="1389" spans="1:18" ht="13" x14ac:dyDescent="0.3">
      <c r="A1389" s="108" t="s">
        <v>2462</v>
      </c>
      <c r="B1389" s="108">
        <v>106763</v>
      </c>
      <c r="C1389" s="108" t="s">
        <v>269</v>
      </c>
      <c r="D1389" s="108" t="s">
        <v>2462</v>
      </c>
      <c r="E1389" s="108">
        <v>106763</v>
      </c>
      <c r="F1389" s="108" t="s">
        <v>2462</v>
      </c>
      <c r="G1389" s="108" t="s">
        <v>270</v>
      </c>
      <c r="H1389" s="108" t="s">
        <v>271</v>
      </c>
      <c r="I1389" s="108" t="s">
        <v>272</v>
      </c>
      <c r="J1389" s="108" t="s">
        <v>463</v>
      </c>
      <c r="K1389" s="108" t="s">
        <v>2462</v>
      </c>
      <c r="P1389" s="108">
        <v>0</v>
      </c>
      <c r="Q1389" s="108"/>
      <c r="R1389" s="114"/>
    </row>
    <row r="1390" spans="1:18" ht="13" x14ac:dyDescent="0.3">
      <c r="A1390" s="108" t="s">
        <v>2463</v>
      </c>
      <c r="B1390" s="108">
        <v>147123</v>
      </c>
      <c r="C1390" s="108" t="s">
        <v>269</v>
      </c>
      <c r="D1390" s="108" t="s">
        <v>2463</v>
      </c>
      <c r="E1390" s="108">
        <v>147123</v>
      </c>
      <c r="F1390" s="108" t="s">
        <v>2463</v>
      </c>
      <c r="G1390" s="108" t="s">
        <v>270</v>
      </c>
      <c r="H1390" s="108" t="s">
        <v>280</v>
      </c>
      <c r="I1390" s="108" t="s">
        <v>300</v>
      </c>
      <c r="J1390" s="108" t="s">
        <v>323</v>
      </c>
      <c r="K1390" s="108" t="s">
        <v>2464</v>
      </c>
      <c r="L1390" s="108" t="s">
        <v>2465</v>
      </c>
      <c r="N1390" s="108" t="s">
        <v>2466</v>
      </c>
      <c r="P1390" s="108">
        <v>0</v>
      </c>
      <c r="Q1390" s="108"/>
      <c r="R1390" s="114"/>
    </row>
    <row r="1391" spans="1:18" ht="13" x14ac:dyDescent="0.3">
      <c r="A1391" s="108" t="s">
        <v>2467</v>
      </c>
      <c r="B1391" s="108">
        <v>120177</v>
      </c>
      <c r="C1391" s="108" t="s">
        <v>269</v>
      </c>
      <c r="D1391" s="108" t="s">
        <v>2467</v>
      </c>
      <c r="E1391" s="108">
        <v>120177</v>
      </c>
      <c r="F1391" s="108" t="s">
        <v>2467</v>
      </c>
      <c r="G1391" s="108" t="s">
        <v>270</v>
      </c>
      <c r="H1391" s="108" t="s">
        <v>271</v>
      </c>
      <c r="I1391" s="108" t="s">
        <v>272</v>
      </c>
      <c r="J1391" s="108" t="s">
        <v>306</v>
      </c>
      <c r="K1391" s="108" t="s">
        <v>307</v>
      </c>
      <c r="L1391" s="108" t="s">
        <v>2468</v>
      </c>
      <c r="N1391" s="108" t="s">
        <v>2189</v>
      </c>
      <c r="P1391" s="108">
        <v>0</v>
      </c>
      <c r="Q1391" s="108"/>
      <c r="R1391" s="114"/>
    </row>
    <row r="1392" spans="1:18" ht="13" x14ac:dyDescent="0.3">
      <c r="A1392" s="108" t="s">
        <v>2469</v>
      </c>
      <c r="B1392" s="108">
        <v>120178</v>
      </c>
      <c r="C1392" s="108" t="s">
        <v>269</v>
      </c>
      <c r="D1392" s="108" t="s">
        <v>2469</v>
      </c>
      <c r="E1392" s="108">
        <v>120178</v>
      </c>
      <c r="F1392" s="108" t="s">
        <v>2469</v>
      </c>
      <c r="G1392" s="108" t="s">
        <v>270</v>
      </c>
      <c r="H1392" s="108" t="s">
        <v>271</v>
      </c>
      <c r="I1392" s="108" t="s">
        <v>272</v>
      </c>
      <c r="J1392" s="108" t="s">
        <v>306</v>
      </c>
      <c r="K1392" s="108" t="s">
        <v>307</v>
      </c>
      <c r="L1392" s="108" t="s">
        <v>2468</v>
      </c>
      <c r="N1392" s="108" t="s">
        <v>2470</v>
      </c>
      <c r="P1392" s="108">
        <v>0</v>
      </c>
      <c r="Q1392" s="108"/>
      <c r="R1392" s="114"/>
    </row>
    <row r="1393" spans="1:18" ht="13" x14ac:dyDescent="0.3">
      <c r="A1393" s="108" t="s">
        <v>2471</v>
      </c>
      <c r="B1393" s="108">
        <v>120180</v>
      </c>
      <c r="C1393" s="108" t="s">
        <v>269</v>
      </c>
      <c r="D1393" s="108" t="s">
        <v>2471</v>
      </c>
      <c r="E1393" s="108">
        <v>120180</v>
      </c>
      <c r="F1393" s="108" t="s">
        <v>2471</v>
      </c>
      <c r="G1393" s="108" t="s">
        <v>270</v>
      </c>
      <c r="H1393" s="108" t="s">
        <v>271</v>
      </c>
      <c r="I1393" s="108" t="s">
        <v>272</v>
      </c>
      <c r="J1393" s="108" t="s">
        <v>306</v>
      </c>
      <c r="K1393" s="108" t="s">
        <v>307</v>
      </c>
      <c r="L1393" s="108" t="s">
        <v>2468</v>
      </c>
      <c r="N1393" s="108" t="s">
        <v>2472</v>
      </c>
      <c r="P1393" s="108">
        <v>0</v>
      </c>
      <c r="Q1393" s="108"/>
      <c r="R1393" s="114"/>
    </row>
    <row r="1394" spans="1:18" ht="13" x14ac:dyDescent="0.3">
      <c r="A1394" s="108" t="s">
        <v>2473</v>
      </c>
      <c r="B1394" s="108">
        <v>130322</v>
      </c>
      <c r="C1394" s="108" t="s">
        <v>269</v>
      </c>
      <c r="D1394" s="108" t="s">
        <v>2473</v>
      </c>
      <c r="E1394" s="108">
        <v>130322</v>
      </c>
      <c r="F1394" s="108" t="s">
        <v>2473</v>
      </c>
      <c r="G1394" s="108" t="s">
        <v>270</v>
      </c>
      <c r="H1394" s="108" t="s">
        <v>290</v>
      </c>
      <c r="I1394" s="108" t="s">
        <v>291</v>
      </c>
      <c r="K1394" s="108" t="s">
        <v>918</v>
      </c>
      <c r="L1394" s="108" t="s">
        <v>2474</v>
      </c>
      <c r="N1394" s="108" t="s">
        <v>1316</v>
      </c>
      <c r="P1394" s="108">
        <v>0</v>
      </c>
      <c r="Q1394" s="108"/>
      <c r="R1394" s="114"/>
    </row>
    <row r="1395" spans="1:18" ht="13" x14ac:dyDescent="0.3">
      <c r="A1395" s="108" t="s">
        <v>2475</v>
      </c>
      <c r="B1395" s="108">
        <v>130326</v>
      </c>
      <c r="C1395" s="108" t="s">
        <v>269</v>
      </c>
      <c r="D1395" s="108" t="s">
        <v>2475</v>
      </c>
      <c r="E1395" s="108">
        <v>130326</v>
      </c>
      <c r="F1395" s="108" t="s">
        <v>2475</v>
      </c>
      <c r="G1395" s="108" t="s">
        <v>270</v>
      </c>
      <c r="H1395" s="108" t="s">
        <v>290</v>
      </c>
      <c r="I1395" s="108" t="s">
        <v>291</v>
      </c>
      <c r="K1395" s="108" t="s">
        <v>918</v>
      </c>
      <c r="L1395" s="108" t="s">
        <v>2474</v>
      </c>
      <c r="N1395" s="108" t="s">
        <v>2476</v>
      </c>
      <c r="P1395" s="108">
        <v>0</v>
      </c>
      <c r="Q1395" s="108"/>
      <c r="R1395" s="114"/>
    </row>
    <row r="1396" spans="1:18" ht="13" x14ac:dyDescent="0.3">
      <c r="A1396" s="108" t="s">
        <v>2477</v>
      </c>
      <c r="B1396" s="108">
        <v>130327</v>
      </c>
      <c r="C1396" s="108" t="s">
        <v>269</v>
      </c>
      <c r="D1396" s="108" t="s">
        <v>2477</v>
      </c>
      <c r="E1396" s="108">
        <v>130327</v>
      </c>
      <c r="F1396" s="108" t="s">
        <v>2477</v>
      </c>
      <c r="G1396" s="108" t="s">
        <v>270</v>
      </c>
      <c r="H1396" s="108" t="s">
        <v>290</v>
      </c>
      <c r="I1396" s="108" t="s">
        <v>291</v>
      </c>
      <c r="K1396" s="108" t="s">
        <v>918</v>
      </c>
      <c r="L1396" s="108" t="s">
        <v>2478</v>
      </c>
      <c r="N1396" s="108" t="s">
        <v>1264</v>
      </c>
      <c r="P1396" s="108">
        <v>0</v>
      </c>
      <c r="Q1396" s="108"/>
      <c r="R1396" s="114"/>
    </row>
    <row r="1397" spans="1:18" ht="13" x14ac:dyDescent="0.3">
      <c r="A1397" s="108" t="s">
        <v>2479</v>
      </c>
      <c r="B1397" s="108">
        <v>101063</v>
      </c>
      <c r="C1397" s="108" t="s">
        <v>269</v>
      </c>
      <c r="D1397" s="108" t="s">
        <v>2480</v>
      </c>
      <c r="E1397" s="108">
        <v>101063</v>
      </c>
      <c r="F1397" s="108" t="s">
        <v>2480</v>
      </c>
      <c r="G1397" s="108" t="s">
        <v>270</v>
      </c>
      <c r="H1397" s="108" t="s">
        <v>2481</v>
      </c>
      <c r="I1397" s="108" t="s">
        <v>2480</v>
      </c>
      <c r="P1397" s="108">
        <v>0</v>
      </c>
      <c r="Q1397" s="108"/>
      <c r="R1397" s="114"/>
    </row>
    <row r="1398" spans="1:18" ht="13" x14ac:dyDescent="0.3">
      <c r="A1398" s="108" t="s">
        <v>2482</v>
      </c>
      <c r="B1398" s="108">
        <v>101160</v>
      </c>
      <c r="C1398" s="108" t="s">
        <v>269</v>
      </c>
      <c r="D1398" s="108" t="s">
        <v>2482</v>
      </c>
      <c r="E1398" s="108">
        <v>101160</v>
      </c>
      <c r="F1398" s="108" t="s">
        <v>2482</v>
      </c>
      <c r="G1398" s="108" t="s">
        <v>270</v>
      </c>
      <c r="H1398" s="108" t="s">
        <v>2481</v>
      </c>
      <c r="I1398" s="108" t="s">
        <v>2480</v>
      </c>
      <c r="J1398" s="108" t="s">
        <v>2483</v>
      </c>
      <c r="K1398" s="108" t="s">
        <v>2484</v>
      </c>
      <c r="L1398" s="108" t="s">
        <v>2485</v>
      </c>
      <c r="N1398" s="108" t="s">
        <v>904</v>
      </c>
      <c r="P1398" s="108">
        <v>0</v>
      </c>
      <c r="Q1398" s="108"/>
      <c r="R1398" s="114"/>
    </row>
    <row r="1399" spans="1:18" ht="13" x14ac:dyDescent="0.3">
      <c r="A1399" s="108" t="s">
        <v>2487</v>
      </c>
      <c r="B1399" s="108">
        <v>129620</v>
      </c>
      <c r="C1399" s="108" t="s">
        <v>269</v>
      </c>
      <c r="D1399" s="108" t="s">
        <v>2487</v>
      </c>
      <c r="E1399" s="108">
        <v>129620</v>
      </c>
      <c r="F1399" s="108" t="s">
        <v>2487</v>
      </c>
      <c r="G1399" s="108" t="s">
        <v>270</v>
      </c>
      <c r="H1399" s="108" t="s">
        <v>290</v>
      </c>
      <c r="I1399" s="108" t="s">
        <v>291</v>
      </c>
      <c r="J1399" s="108" t="s">
        <v>500</v>
      </c>
      <c r="K1399" s="108" t="s">
        <v>501</v>
      </c>
      <c r="L1399" s="108" t="s">
        <v>2487</v>
      </c>
      <c r="P1399" s="108">
        <v>0</v>
      </c>
      <c r="Q1399" s="108"/>
      <c r="R1399" s="114"/>
    </row>
    <row r="1400" spans="1:18" ht="13" x14ac:dyDescent="0.3">
      <c r="A1400" s="108" t="s">
        <v>2489</v>
      </c>
      <c r="B1400" s="108">
        <v>131153</v>
      </c>
      <c r="C1400" s="108" t="s">
        <v>269</v>
      </c>
      <c r="D1400" s="108" t="s">
        <v>2489</v>
      </c>
      <c r="E1400" s="108">
        <v>131153</v>
      </c>
      <c r="F1400" s="108" t="s">
        <v>2489</v>
      </c>
      <c r="G1400" s="108" t="s">
        <v>270</v>
      </c>
      <c r="H1400" s="108" t="s">
        <v>290</v>
      </c>
      <c r="I1400" s="108" t="s">
        <v>291</v>
      </c>
      <c r="J1400" s="108" t="s">
        <v>500</v>
      </c>
      <c r="K1400" s="108" t="s">
        <v>501</v>
      </c>
      <c r="L1400" s="108" t="s">
        <v>2487</v>
      </c>
      <c r="N1400" s="108" t="s">
        <v>2490</v>
      </c>
      <c r="P1400" s="108">
        <v>0</v>
      </c>
      <c r="Q1400" s="108"/>
      <c r="R1400" s="114"/>
    </row>
    <row r="1401" spans="1:18" ht="13" x14ac:dyDescent="0.3">
      <c r="A1401" s="108" t="s">
        <v>2491</v>
      </c>
      <c r="B1401" s="108">
        <v>131157</v>
      </c>
      <c r="C1401" s="108" t="s">
        <v>269</v>
      </c>
      <c r="D1401" s="108" t="s">
        <v>2491</v>
      </c>
      <c r="E1401" s="108">
        <v>131157</v>
      </c>
      <c r="F1401" s="108" t="s">
        <v>2491</v>
      </c>
      <c r="G1401" s="108" t="s">
        <v>270</v>
      </c>
      <c r="H1401" s="108" t="s">
        <v>290</v>
      </c>
      <c r="I1401" s="108" t="s">
        <v>291</v>
      </c>
      <c r="J1401" s="108" t="s">
        <v>500</v>
      </c>
      <c r="K1401" s="108" t="s">
        <v>501</v>
      </c>
      <c r="L1401" s="108" t="s">
        <v>2487</v>
      </c>
      <c r="N1401" s="108" t="s">
        <v>1382</v>
      </c>
      <c r="P1401" s="108">
        <v>0</v>
      </c>
      <c r="Q1401" s="108"/>
      <c r="R1401" s="114"/>
    </row>
    <row r="1402" spans="1:18" x14ac:dyDescent="0.25">
      <c r="A1402" s="108" t="s">
        <v>2493</v>
      </c>
      <c r="B1402" s="110">
        <v>131160</v>
      </c>
      <c r="C1402" s="106" t="s">
        <v>269</v>
      </c>
      <c r="D1402" s="106" t="s">
        <v>2493</v>
      </c>
      <c r="E1402" s="110">
        <v>131160</v>
      </c>
      <c r="F1402" s="106" t="s">
        <v>2493</v>
      </c>
      <c r="G1402" s="106" t="s">
        <v>270</v>
      </c>
      <c r="H1402" s="106" t="s">
        <v>290</v>
      </c>
      <c r="I1402" s="106" t="s">
        <v>291</v>
      </c>
      <c r="J1402" s="106" t="s">
        <v>500</v>
      </c>
      <c r="K1402" s="106" t="s">
        <v>501</v>
      </c>
      <c r="L1402" s="106" t="s">
        <v>2487</v>
      </c>
      <c r="M1402" s="110"/>
      <c r="N1402" s="106" t="s">
        <v>2494</v>
      </c>
      <c r="P1402" s="108">
        <v>0</v>
      </c>
    </row>
    <row r="1403" spans="1:18" ht="13" x14ac:dyDescent="0.3">
      <c r="A1403" s="108" t="s">
        <v>2495</v>
      </c>
      <c r="B1403" s="108">
        <v>131164</v>
      </c>
      <c r="C1403" s="108" t="s">
        <v>269</v>
      </c>
      <c r="D1403" s="108" t="s">
        <v>2495</v>
      </c>
      <c r="E1403" s="108">
        <v>131164</v>
      </c>
      <c r="F1403" s="108" t="s">
        <v>2495</v>
      </c>
      <c r="G1403" s="108" t="s">
        <v>270</v>
      </c>
      <c r="H1403" s="108" t="s">
        <v>290</v>
      </c>
      <c r="I1403" s="108" t="s">
        <v>291</v>
      </c>
      <c r="J1403" s="108" t="s">
        <v>500</v>
      </c>
      <c r="K1403" s="108" t="s">
        <v>501</v>
      </c>
      <c r="L1403" s="108" t="s">
        <v>2487</v>
      </c>
      <c r="N1403" s="108" t="s">
        <v>2496</v>
      </c>
      <c r="P1403" s="108">
        <v>0</v>
      </c>
      <c r="Q1403" s="108"/>
      <c r="R1403" s="114"/>
    </row>
    <row r="1404" spans="1:18" ht="13" x14ac:dyDescent="0.3">
      <c r="A1404" s="108" t="s">
        <v>2497</v>
      </c>
      <c r="B1404" s="108">
        <v>131367</v>
      </c>
      <c r="C1404" s="108" t="s">
        <v>269</v>
      </c>
      <c r="D1404" s="108" t="s">
        <v>2497</v>
      </c>
      <c r="E1404" s="108">
        <v>131367</v>
      </c>
      <c r="F1404" s="108" t="s">
        <v>2497</v>
      </c>
      <c r="G1404" s="108" t="s">
        <v>270</v>
      </c>
      <c r="H1404" s="108" t="s">
        <v>290</v>
      </c>
      <c r="I1404" s="108" t="s">
        <v>291</v>
      </c>
      <c r="J1404" s="108" t="s">
        <v>351</v>
      </c>
      <c r="K1404" s="108" t="s">
        <v>652</v>
      </c>
      <c r="L1404" s="108" t="s">
        <v>2498</v>
      </c>
      <c r="N1404" s="108" t="s">
        <v>2499</v>
      </c>
      <c r="P1404" s="108">
        <v>0</v>
      </c>
      <c r="Q1404" s="108"/>
      <c r="R1404" s="114"/>
    </row>
    <row r="1405" spans="1:18" ht="13" x14ac:dyDescent="0.3">
      <c r="A1405" s="108" t="s">
        <v>2500</v>
      </c>
      <c r="B1405" s="108">
        <v>107054</v>
      </c>
      <c r="C1405" s="108" t="s">
        <v>269</v>
      </c>
      <c r="D1405" s="108" t="s">
        <v>2500</v>
      </c>
      <c r="E1405" s="108">
        <v>107054</v>
      </c>
      <c r="F1405" s="108" t="s">
        <v>2500</v>
      </c>
      <c r="G1405" s="108" t="s">
        <v>270</v>
      </c>
      <c r="H1405" s="108" t="s">
        <v>271</v>
      </c>
      <c r="I1405" s="108" t="s">
        <v>272</v>
      </c>
      <c r="J1405" s="108" t="s">
        <v>463</v>
      </c>
      <c r="K1405" s="108" t="s">
        <v>2501</v>
      </c>
      <c r="L1405" s="108" t="s">
        <v>2500</v>
      </c>
      <c r="P1405" s="108">
        <v>0</v>
      </c>
      <c r="Q1405" s="108"/>
      <c r="R1405" s="114"/>
    </row>
    <row r="1406" spans="1:18" s="110" customFormat="1" ht="13" x14ac:dyDescent="0.3">
      <c r="A1406" s="110" t="s">
        <v>3615</v>
      </c>
      <c r="B1406" s="106">
        <v>107682</v>
      </c>
      <c r="C1406" s="106" t="s">
        <v>269</v>
      </c>
      <c r="D1406" s="110" t="s">
        <v>3615</v>
      </c>
      <c r="E1406" s="106">
        <v>107682</v>
      </c>
      <c r="F1406" s="110" t="s">
        <v>3615</v>
      </c>
      <c r="G1406" s="106" t="s">
        <v>270</v>
      </c>
      <c r="H1406" s="106" t="s">
        <v>271</v>
      </c>
      <c r="I1406" s="106" t="s">
        <v>272</v>
      </c>
      <c r="J1406" s="106" t="s">
        <v>463</v>
      </c>
      <c r="K1406" s="106" t="s">
        <v>2501</v>
      </c>
      <c r="L1406" s="106" t="s">
        <v>2500</v>
      </c>
      <c r="N1406" s="110" t="s">
        <v>3616</v>
      </c>
      <c r="P1406" s="106">
        <v>0</v>
      </c>
      <c r="Q1406" s="106"/>
      <c r="R1406" s="111"/>
    </row>
    <row r="1407" spans="1:18" ht="13" x14ac:dyDescent="0.3">
      <c r="A1407" s="108" t="s">
        <v>2502</v>
      </c>
      <c r="B1407" s="108">
        <v>107683</v>
      </c>
      <c r="C1407" s="108" t="s">
        <v>269</v>
      </c>
      <c r="D1407" s="108" t="s">
        <v>2502</v>
      </c>
      <c r="E1407" s="108">
        <v>107683</v>
      </c>
      <c r="F1407" s="108" t="s">
        <v>2502</v>
      </c>
      <c r="G1407" s="108" t="s">
        <v>270</v>
      </c>
      <c r="H1407" s="108" t="s">
        <v>271</v>
      </c>
      <c r="I1407" s="108" t="s">
        <v>272</v>
      </c>
      <c r="J1407" s="108" t="s">
        <v>463</v>
      </c>
      <c r="K1407" s="108" t="s">
        <v>2501</v>
      </c>
      <c r="L1407" s="108" t="s">
        <v>2500</v>
      </c>
      <c r="N1407" s="108" t="s">
        <v>2018</v>
      </c>
      <c r="P1407" s="108">
        <v>0</v>
      </c>
      <c r="Q1407" s="108"/>
      <c r="R1407" s="114"/>
    </row>
    <row r="1408" spans="1:18" ht="13" x14ac:dyDescent="0.3">
      <c r="A1408" s="108" t="s">
        <v>2503</v>
      </c>
      <c r="B1408" s="108">
        <v>108336</v>
      </c>
      <c r="C1408" s="108" t="s">
        <v>269</v>
      </c>
      <c r="D1408" s="108" t="s">
        <v>2503</v>
      </c>
      <c r="E1408" s="108">
        <v>108336</v>
      </c>
      <c r="F1408" s="108" t="s">
        <v>2503</v>
      </c>
      <c r="G1408" s="108" t="s">
        <v>270</v>
      </c>
      <c r="H1408" s="108" t="s">
        <v>271</v>
      </c>
      <c r="I1408" s="108" t="s">
        <v>272</v>
      </c>
      <c r="J1408" s="108" t="s">
        <v>463</v>
      </c>
      <c r="K1408" s="108" t="s">
        <v>2501</v>
      </c>
      <c r="L1408" s="108" t="s">
        <v>2500</v>
      </c>
      <c r="N1408" s="108" t="s">
        <v>2018</v>
      </c>
      <c r="O1408" s="108" t="s">
        <v>2504</v>
      </c>
      <c r="P1408" s="108">
        <v>0</v>
      </c>
      <c r="Q1408" s="108"/>
      <c r="R1408" s="114"/>
    </row>
    <row r="1409" spans="1:18" ht="13" x14ac:dyDescent="0.3">
      <c r="A1409" s="108" t="s">
        <v>2505</v>
      </c>
      <c r="B1409" s="108">
        <v>107688</v>
      </c>
      <c r="C1409" s="108" t="s">
        <v>269</v>
      </c>
      <c r="D1409" s="108" t="s">
        <v>2505</v>
      </c>
      <c r="E1409" s="108">
        <v>107688</v>
      </c>
      <c r="F1409" s="108" t="s">
        <v>2505</v>
      </c>
      <c r="G1409" s="108" t="s">
        <v>270</v>
      </c>
      <c r="H1409" s="108" t="s">
        <v>271</v>
      </c>
      <c r="I1409" s="108" t="s">
        <v>272</v>
      </c>
      <c r="J1409" s="108" t="s">
        <v>463</v>
      </c>
      <c r="K1409" s="108" t="s">
        <v>2501</v>
      </c>
      <c r="L1409" s="108" t="s">
        <v>2500</v>
      </c>
      <c r="N1409" s="108" t="s">
        <v>2506</v>
      </c>
      <c r="P1409" s="108">
        <v>0</v>
      </c>
      <c r="Q1409" s="108"/>
      <c r="R1409" s="114"/>
    </row>
    <row r="1410" spans="1:18" ht="13" x14ac:dyDescent="0.3">
      <c r="A1410" s="108" t="s">
        <v>2507</v>
      </c>
      <c r="B1410" s="108">
        <v>108343</v>
      </c>
      <c r="C1410" s="108" t="s">
        <v>269</v>
      </c>
      <c r="D1410" s="108" t="s">
        <v>2507</v>
      </c>
      <c r="E1410" s="108">
        <v>108343</v>
      </c>
      <c r="F1410" s="108" t="s">
        <v>2507</v>
      </c>
      <c r="G1410" s="108" t="s">
        <v>270</v>
      </c>
      <c r="H1410" s="108" t="s">
        <v>271</v>
      </c>
      <c r="I1410" s="108" t="s">
        <v>272</v>
      </c>
      <c r="J1410" s="108" t="s">
        <v>463</v>
      </c>
      <c r="K1410" s="108" t="s">
        <v>2501</v>
      </c>
      <c r="L1410" s="108" t="s">
        <v>2500</v>
      </c>
      <c r="N1410" s="108" t="s">
        <v>2506</v>
      </c>
      <c r="O1410" s="108" t="s">
        <v>2506</v>
      </c>
      <c r="P1410" s="108">
        <v>0</v>
      </c>
      <c r="Q1410" s="108"/>
      <c r="R1410" s="114"/>
    </row>
    <row r="1411" spans="1:18" s="110" customFormat="1" ht="13" x14ac:dyDescent="0.3">
      <c r="A1411" s="106" t="s">
        <v>3617</v>
      </c>
      <c r="B1411" s="106">
        <v>107689</v>
      </c>
      <c r="C1411" s="106" t="s">
        <v>269</v>
      </c>
      <c r="D1411" s="106" t="s">
        <v>3617</v>
      </c>
      <c r="E1411" s="106">
        <v>107689</v>
      </c>
      <c r="F1411" s="106" t="s">
        <v>3617</v>
      </c>
      <c r="G1411" s="106" t="s">
        <v>270</v>
      </c>
      <c r="H1411" s="106" t="s">
        <v>271</v>
      </c>
      <c r="I1411" s="106" t="s">
        <v>272</v>
      </c>
      <c r="J1411" s="106" t="s">
        <v>463</v>
      </c>
      <c r="K1411" s="106" t="s">
        <v>2501</v>
      </c>
      <c r="L1411" s="106" t="s">
        <v>2500</v>
      </c>
      <c r="N1411" s="106" t="s">
        <v>2509</v>
      </c>
      <c r="O1411" s="106"/>
      <c r="P1411" s="106">
        <v>0</v>
      </c>
      <c r="Q1411" s="106"/>
      <c r="R1411" s="111"/>
    </row>
    <row r="1412" spans="1:18" ht="13" x14ac:dyDescent="0.3">
      <c r="A1412" s="108" t="s">
        <v>2508</v>
      </c>
      <c r="B1412" s="108">
        <v>108344</v>
      </c>
      <c r="C1412" s="108" t="s">
        <v>269</v>
      </c>
      <c r="D1412" s="108" t="s">
        <v>2508</v>
      </c>
      <c r="E1412" s="108">
        <v>108344</v>
      </c>
      <c r="F1412" s="108" t="s">
        <v>2508</v>
      </c>
      <c r="G1412" s="108" t="s">
        <v>270</v>
      </c>
      <c r="H1412" s="108" t="s">
        <v>271</v>
      </c>
      <c r="I1412" s="108" t="s">
        <v>272</v>
      </c>
      <c r="J1412" s="108" t="s">
        <v>463</v>
      </c>
      <c r="K1412" s="108" t="s">
        <v>2501</v>
      </c>
      <c r="L1412" s="108" t="s">
        <v>2500</v>
      </c>
      <c r="N1412" s="108" t="s">
        <v>2509</v>
      </c>
      <c r="O1412" s="108" t="s">
        <v>2510</v>
      </c>
      <c r="P1412" s="108">
        <v>0</v>
      </c>
      <c r="Q1412" s="108"/>
      <c r="R1412" s="114"/>
    </row>
    <row r="1413" spans="1:18" ht="13" x14ac:dyDescent="0.3">
      <c r="A1413" s="108" t="s">
        <v>2511</v>
      </c>
      <c r="B1413" s="108">
        <v>107690</v>
      </c>
      <c r="C1413" s="108" t="s">
        <v>269</v>
      </c>
      <c r="D1413" s="108" t="s">
        <v>2511</v>
      </c>
      <c r="E1413" s="108">
        <v>107690</v>
      </c>
      <c r="F1413" s="108" t="s">
        <v>2511</v>
      </c>
      <c r="G1413" s="108" t="s">
        <v>270</v>
      </c>
      <c r="H1413" s="108" t="s">
        <v>271</v>
      </c>
      <c r="I1413" s="108" t="s">
        <v>272</v>
      </c>
      <c r="J1413" s="108" t="s">
        <v>463</v>
      </c>
      <c r="K1413" s="108" t="s">
        <v>2501</v>
      </c>
      <c r="L1413" s="108" t="s">
        <v>2500</v>
      </c>
      <c r="N1413" s="108" t="s">
        <v>2512</v>
      </c>
      <c r="P1413" s="108">
        <v>0</v>
      </c>
      <c r="Q1413" s="108"/>
      <c r="R1413" s="114"/>
    </row>
    <row r="1414" spans="1:18" ht="13" x14ac:dyDescent="0.3">
      <c r="A1414" s="108" t="s">
        <v>2513</v>
      </c>
      <c r="B1414" s="108">
        <v>130329</v>
      </c>
      <c r="C1414" s="108" t="s">
        <v>269</v>
      </c>
      <c r="D1414" s="108" t="s">
        <v>2513</v>
      </c>
      <c r="E1414" s="108">
        <v>130329</v>
      </c>
      <c r="F1414" s="108" t="s">
        <v>2513</v>
      </c>
      <c r="G1414" s="108" t="s">
        <v>270</v>
      </c>
      <c r="H1414" s="108" t="s">
        <v>290</v>
      </c>
      <c r="I1414" s="108" t="s">
        <v>291</v>
      </c>
      <c r="K1414" s="108" t="s">
        <v>918</v>
      </c>
      <c r="L1414" s="108" t="s">
        <v>2514</v>
      </c>
      <c r="N1414" s="108" t="s">
        <v>604</v>
      </c>
      <c r="P1414" s="108">
        <v>0</v>
      </c>
      <c r="Q1414" s="108"/>
      <c r="R1414" s="114"/>
    </row>
    <row r="1415" spans="1:18" ht="13" x14ac:dyDescent="0.3">
      <c r="A1415" s="108" t="s">
        <v>2515</v>
      </c>
      <c r="B1415" s="108">
        <v>148638</v>
      </c>
      <c r="C1415" s="108" t="s">
        <v>269</v>
      </c>
      <c r="D1415" s="108" t="s">
        <v>2515</v>
      </c>
      <c r="E1415" s="108">
        <v>148638</v>
      </c>
      <c r="F1415" s="108" t="s">
        <v>2515</v>
      </c>
      <c r="G1415" s="108" t="s">
        <v>270</v>
      </c>
      <c r="H1415" s="108" t="s">
        <v>271</v>
      </c>
      <c r="I1415" s="108" t="s">
        <v>272</v>
      </c>
      <c r="J1415" s="108" t="s">
        <v>606</v>
      </c>
      <c r="K1415" s="108" t="s">
        <v>2516</v>
      </c>
      <c r="L1415" s="108" t="s">
        <v>2517</v>
      </c>
      <c r="N1415" s="108" t="s">
        <v>2518</v>
      </c>
      <c r="P1415" s="108">
        <v>0</v>
      </c>
      <c r="Q1415" s="108"/>
      <c r="R1415" s="114"/>
    </row>
    <row r="1416" spans="1:18" ht="13" x14ac:dyDescent="0.3">
      <c r="A1416" s="108" t="s">
        <v>2519</v>
      </c>
      <c r="B1416" s="108">
        <v>607414</v>
      </c>
      <c r="C1416" s="108" t="s">
        <v>269</v>
      </c>
      <c r="D1416" s="108" t="s">
        <v>2519</v>
      </c>
      <c r="E1416" s="108">
        <v>607414</v>
      </c>
      <c r="F1416" s="108" t="s">
        <v>2519</v>
      </c>
      <c r="G1416" s="108" t="s">
        <v>270</v>
      </c>
      <c r="H1416" s="108" t="s">
        <v>280</v>
      </c>
      <c r="I1416" s="108" t="s">
        <v>281</v>
      </c>
      <c r="J1416" s="108" t="s">
        <v>1153</v>
      </c>
      <c r="K1416" s="108" t="s">
        <v>1154</v>
      </c>
      <c r="L1416" s="108" t="s">
        <v>2520</v>
      </c>
      <c r="N1416" s="108" t="s">
        <v>288</v>
      </c>
      <c r="P1416" s="108">
        <v>0</v>
      </c>
      <c r="Q1416" s="108"/>
      <c r="R1416" s="114"/>
    </row>
    <row r="1417" spans="1:18" ht="13" x14ac:dyDescent="0.3">
      <c r="A1417" s="108" t="s">
        <v>2522</v>
      </c>
      <c r="B1417" s="108">
        <v>160446</v>
      </c>
      <c r="C1417" s="108" t="s">
        <v>269</v>
      </c>
      <c r="D1417" s="108" t="s">
        <v>2522</v>
      </c>
      <c r="E1417" s="108">
        <v>160446</v>
      </c>
      <c r="F1417" s="108" t="s">
        <v>2522</v>
      </c>
      <c r="G1417" s="108" t="s">
        <v>270</v>
      </c>
      <c r="H1417" s="108" t="s">
        <v>280</v>
      </c>
      <c r="I1417" s="108" t="s">
        <v>300</v>
      </c>
      <c r="J1417" s="108" t="s">
        <v>697</v>
      </c>
      <c r="K1417" s="108" t="s">
        <v>698</v>
      </c>
      <c r="L1417" s="108" t="s">
        <v>2525</v>
      </c>
      <c r="N1417" s="108" t="s">
        <v>2524</v>
      </c>
      <c r="P1417" s="108">
        <v>0</v>
      </c>
      <c r="Q1417" s="108"/>
      <c r="R1417" s="114"/>
    </row>
    <row r="1418" spans="1:18" ht="13" x14ac:dyDescent="0.3">
      <c r="A1418" s="108" t="s">
        <v>2526</v>
      </c>
      <c r="B1418" s="108">
        <v>195980</v>
      </c>
      <c r="C1418" s="108" t="s">
        <v>269</v>
      </c>
      <c r="D1418" s="108" t="s">
        <v>2526</v>
      </c>
      <c r="E1418" s="108">
        <v>195980</v>
      </c>
      <c r="F1418" s="108" t="s">
        <v>2526</v>
      </c>
      <c r="G1418" s="108" t="s">
        <v>270</v>
      </c>
      <c r="H1418" s="108" t="s">
        <v>290</v>
      </c>
      <c r="I1418" s="108" t="s">
        <v>291</v>
      </c>
      <c r="J1418" s="108" t="s">
        <v>351</v>
      </c>
      <c r="K1418" s="108" t="s">
        <v>652</v>
      </c>
      <c r="L1418" s="108" t="s">
        <v>2527</v>
      </c>
      <c r="N1418" s="108" t="s">
        <v>2528</v>
      </c>
      <c r="P1418" s="108">
        <v>0</v>
      </c>
      <c r="Q1418" s="108"/>
      <c r="R1418" s="114"/>
    </row>
    <row r="1419" spans="1:18" s="110" customFormat="1" ht="13" x14ac:dyDescent="0.3">
      <c r="A1419" s="106" t="s">
        <v>2529</v>
      </c>
      <c r="B1419" s="106">
        <v>129272</v>
      </c>
      <c r="C1419" s="106" t="s">
        <v>269</v>
      </c>
      <c r="D1419" s="106" t="s">
        <v>2529</v>
      </c>
      <c r="E1419" s="106">
        <v>129272</v>
      </c>
      <c r="F1419" s="106" t="s">
        <v>2529</v>
      </c>
      <c r="G1419" s="106" t="s">
        <v>270</v>
      </c>
      <c r="H1419" s="106" t="s">
        <v>290</v>
      </c>
      <c r="I1419" s="106" t="s">
        <v>291</v>
      </c>
      <c r="J1419" s="106" t="s">
        <v>292</v>
      </c>
      <c r="K1419" s="106" t="s">
        <v>1070</v>
      </c>
      <c r="L1419" s="106" t="s">
        <v>2529</v>
      </c>
      <c r="N1419" s="106"/>
      <c r="P1419" s="106">
        <v>0</v>
      </c>
      <c r="Q1419" s="106"/>
      <c r="R1419" s="111"/>
    </row>
    <row r="1420" spans="1:18" ht="13" x14ac:dyDescent="0.3">
      <c r="A1420" s="108" t="s">
        <v>18</v>
      </c>
      <c r="B1420" s="108">
        <v>130041</v>
      </c>
      <c r="C1420" s="108" t="s">
        <v>269</v>
      </c>
      <c r="D1420" s="108" t="s">
        <v>18</v>
      </c>
      <c r="E1420" s="108">
        <v>130041</v>
      </c>
      <c r="F1420" s="108" t="s">
        <v>18</v>
      </c>
      <c r="G1420" s="108" t="s">
        <v>270</v>
      </c>
      <c r="H1420" s="108" t="s">
        <v>290</v>
      </c>
      <c r="I1420" s="108" t="s">
        <v>291</v>
      </c>
      <c r="J1420" s="108" t="s">
        <v>292</v>
      </c>
      <c r="K1420" s="108" t="s">
        <v>1070</v>
      </c>
      <c r="L1420" s="108" t="s">
        <v>2529</v>
      </c>
      <c r="N1420" s="108" t="s">
        <v>2530</v>
      </c>
      <c r="P1420" s="108">
        <v>1</v>
      </c>
      <c r="Q1420" s="108"/>
      <c r="R1420" s="114" t="s">
        <v>18</v>
      </c>
    </row>
    <row r="1421" spans="1:18" ht="13" x14ac:dyDescent="0.3">
      <c r="A1421" s="108" t="s">
        <v>2531</v>
      </c>
      <c r="B1421" s="108">
        <v>129513</v>
      </c>
      <c r="C1421" s="108" t="s">
        <v>269</v>
      </c>
      <c r="D1421" s="108" t="s">
        <v>2531</v>
      </c>
      <c r="E1421" s="108">
        <v>129513</v>
      </c>
      <c r="F1421" s="108" t="s">
        <v>2531</v>
      </c>
      <c r="G1421" s="108" t="s">
        <v>270</v>
      </c>
      <c r="H1421" s="108" t="s">
        <v>290</v>
      </c>
      <c r="I1421" s="108" t="s">
        <v>291</v>
      </c>
      <c r="K1421" s="108" t="s">
        <v>2532</v>
      </c>
      <c r="L1421" s="108" t="s">
        <v>2531</v>
      </c>
      <c r="P1421" s="108">
        <v>0</v>
      </c>
      <c r="Q1421" s="108"/>
      <c r="R1421" s="114"/>
    </row>
    <row r="1422" spans="1:18" s="110" customFormat="1" x14ac:dyDescent="0.25">
      <c r="A1422" s="106" t="s">
        <v>3068</v>
      </c>
      <c r="B1422" s="110">
        <v>129514</v>
      </c>
      <c r="C1422" s="106" t="s">
        <v>269</v>
      </c>
      <c r="D1422" s="106" t="s">
        <v>3068</v>
      </c>
      <c r="E1422" s="110">
        <v>129514</v>
      </c>
      <c r="F1422" s="106" t="s">
        <v>3068</v>
      </c>
      <c r="G1422" s="110" t="s">
        <v>270</v>
      </c>
      <c r="H1422" s="110" t="s">
        <v>290</v>
      </c>
      <c r="I1422" s="110" t="s">
        <v>291</v>
      </c>
      <c r="K1422" s="110" t="s">
        <v>2532</v>
      </c>
      <c r="L1422" s="110" t="s">
        <v>3068</v>
      </c>
      <c r="P1422" s="106">
        <v>0</v>
      </c>
      <c r="R1422" s="116"/>
    </row>
    <row r="1423" spans="1:18" ht="13" x14ac:dyDescent="0.3">
      <c r="A1423" s="108" t="s">
        <v>2533</v>
      </c>
      <c r="B1423" s="108">
        <v>102443</v>
      </c>
      <c r="C1423" s="108" t="s">
        <v>269</v>
      </c>
      <c r="D1423" s="108" t="s">
        <v>2533</v>
      </c>
      <c r="E1423" s="108">
        <v>102443</v>
      </c>
      <c r="F1423" s="108" t="s">
        <v>2533</v>
      </c>
      <c r="G1423" s="108" t="s">
        <v>270</v>
      </c>
      <c r="H1423" s="108" t="s">
        <v>271</v>
      </c>
      <c r="I1423" s="108" t="s">
        <v>272</v>
      </c>
      <c r="J1423" s="108" t="s">
        <v>273</v>
      </c>
      <c r="K1423" s="108" t="s">
        <v>946</v>
      </c>
      <c r="L1423" s="108" t="s">
        <v>2534</v>
      </c>
      <c r="N1423" s="108" t="s">
        <v>916</v>
      </c>
      <c r="P1423" s="108">
        <v>0</v>
      </c>
      <c r="Q1423" s="108"/>
      <c r="R1423" s="114"/>
    </row>
    <row r="1424" spans="1:18" s="110" customFormat="1" ht="13" x14ac:dyDescent="0.3">
      <c r="A1424" s="110" t="s">
        <v>3881</v>
      </c>
      <c r="B1424" s="106">
        <v>131035</v>
      </c>
      <c r="C1424" s="106" t="s">
        <v>269</v>
      </c>
      <c r="D1424" s="110" t="s">
        <v>3881</v>
      </c>
      <c r="E1424" s="106">
        <v>131035</v>
      </c>
      <c r="F1424" s="110" t="s">
        <v>3881</v>
      </c>
      <c r="G1424" s="106" t="s">
        <v>270</v>
      </c>
      <c r="H1424" s="106" t="s">
        <v>290</v>
      </c>
      <c r="I1424" s="106" t="s">
        <v>291</v>
      </c>
      <c r="J1424" s="106" t="s">
        <v>880</v>
      </c>
      <c r="K1424" s="106" t="s">
        <v>895</v>
      </c>
      <c r="L1424" s="106" t="s">
        <v>3882</v>
      </c>
      <c r="N1424" s="106" t="s">
        <v>3883</v>
      </c>
      <c r="P1424" s="106">
        <v>0</v>
      </c>
      <c r="Q1424" s="106"/>
      <c r="R1424" s="111"/>
    </row>
    <row r="1425" spans="1:18" ht="13" x14ac:dyDescent="0.3">
      <c r="A1425" s="108" t="s">
        <v>2536</v>
      </c>
      <c r="B1425" s="108">
        <v>152249</v>
      </c>
      <c r="C1425" s="108" t="s">
        <v>269</v>
      </c>
      <c r="D1425" s="108" t="s">
        <v>2536</v>
      </c>
      <c r="E1425" s="108">
        <v>152249</v>
      </c>
      <c r="F1425" s="108" t="s">
        <v>2536</v>
      </c>
      <c r="G1425" s="108" t="s">
        <v>270</v>
      </c>
      <c r="H1425" s="108" t="s">
        <v>290</v>
      </c>
      <c r="I1425" s="108" t="s">
        <v>291</v>
      </c>
      <c r="J1425" s="108" t="s">
        <v>351</v>
      </c>
      <c r="K1425" s="108" t="s">
        <v>1453</v>
      </c>
      <c r="L1425" s="108" t="s">
        <v>2539</v>
      </c>
      <c r="N1425" s="108" t="s">
        <v>2540</v>
      </c>
      <c r="P1425" s="108">
        <v>0</v>
      </c>
      <c r="Q1425" s="108"/>
      <c r="R1425" s="114"/>
    </row>
    <row r="1426" spans="1:18" s="110" customFormat="1" ht="13" x14ac:dyDescent="0.3">
      <c r="A1426" s="110" t="s">
        <v>2542</v>
      </c>
      <c r="B1426" s="106">
        <v>123389</v>
      </c>
      <c r="C1426" s="106" t="s">
        <v>269</v>
      </c>
      <c r="D1426" s="110" t="s">
        <v>2542</v>
      </c>
      <c r="E1426" s="106">
        <v>123389</v>
      </c>
      <c r="F1426" s="110" t="s">
        <v>2542</v>
      </c>
      <c r="G1426" s="106" t="s">
        <v>270</v>
      </c>
      <c r="H1426" s="106" t="s">
        <v>328</v>
      </c>
      <c r="I1426" s="106" t="s">
        <v>740</v>
      </c>
      <c r="J1426" s="106" t="s">
        <v>1100</v>
      </c>
      <c r="K1426" s="106" t="s">
        <v>2541</v>
      </c>
      <c r="L1426" s="106" t="s">
        <v>2542</v>
      </c>
      <c r="N1426" s="106"/>
      <c r="P1426" s="106">
        <v>0</v>
      </c>
      <c r="Q1426" s="106"/>
      <c r="R1426" s="111"/>
    </row>
    <row r="1427" spans="1:18" ht="13" x14ac:dyDescent="0.3">
      <c r="A1427" s="108" t="s">
        <v>66</v>
      </c>
      <c r="B1427" s="108">
        <v>124319</v>
      </c>
      <c r="C1427" s="108" t="s">
        <v>269</v>
      </c>
      <c r="D1427" s="108" t="s">
        <v>66</v>
      </c>
      <c r="E1427" s="108">
        <v>124319</v>
      </c>
      <c r="F1427" s="108" t="s">
        <v>66</v>
      </c>
      <c r="G1427" s="108" t="s">
        <v>270</v>
      </c>
      <c r="H1427" s="108" t="s">
        <v>328</v>
      </c>
      <c r="I1427" s="108" t="s">
        <v>740</v>
      </c>
      <c r="J1427" s="108" t="s">
        <v>1100</v>
      </c>
      <c r="K1427" s="108" t="s">
        <v>2541</v>
      </c>
      <c r="L1427" s="108" t="s">
        <v>2542</v>
      </c>
      <c r="N1427" s="108" t="s">
        <v>2543</v>
      </c>
      <c r="P1427" s="108">
        <v>1</v>
      </c>
      <c r="Q1427" s="108"/>
      <c r="R1427" s="114" t="s">
        <v>66</v>
      </c>
    </row>
    <row r="1428" spans="1:18" ht="13" x14ac:dyDescent="0.3">
      <c r="A1428" s="108" t="s">
        <v>2544</v>
      </c>
      <c r="B1428" s="108">
        <v>886</v>
      </c>
      <c r="C1428" s="108" t="s">
        <v>269</v>
      </c>
      <c r="D1428" s="108" t="s">
        <v>2545</v>
      </c>
      <c r="E1428" s="108">
        <v>886</v>
      </c>
      <c r="F1428" s="108" t="s">
        <v>2545</v>
      </c>
      <c r="G1428" s="108" t="s">
        <v>270</v>
      </c>
      <c r="H1428" s="108" t="s">
        <v>290</v>
      </c>
      <c r="I1428" s="108" t="s">
        <v>291</v>
      </c>
      <c r="J1428" s="108" t="s">
        <v>2545</v>
      </c>
      <c r="P1428" s="108">
        <v>0</v>
      </c>
      <c r="Q1428" s="108"/>
      <c r="R1428" s="114"/>
    </row>
    <row r="1429" spans="1:18" ht="13" x14ac:dyDescent="0.3">
      <c r="A1429" s="108" t="s">
        <v>2546</v>
      </c>
      <c r="B1429" s="108">
        <v>130859</v>
      </c>
      <c r="C1429" s="108" t="s">
        <v>269</v>
      </c>
      <c r="D1429" s="108" t="s">
        <v>2546</v>
      </c>
      <c r="E1429" s="108">
        <v>130859</v>
      </c>
      <c r="F1429" s="108" t="s">
        <v>2546</v>
      </c>
      <c r="G1429" s="108" t="s">
        <v>270</v>
      </c>
      <c r="H1429" s="108" t="s">
        <v>290</v>
      </c>
      <c r="I1429" s="108" t="s">
        <v>291</v>
      </c>
      <c r="K1429" s="108" t="s">
        <v>2547</v>
      </c>
      <c r="L1429" s="108" t="s">
        <v>2548</v>
      </c>
      <c r="N1429" s="108" t="s">
        <v>2549</v>
      </c>
      <c r="P1429" s="108">
        <v>0</v>
      </c>
      <c r="Q1429" s="108"/>
      <c r="R1429" s="114"/>
    </row>
    <row r="1430" spans="1:18" ht="13" x14ac:dyDescent="0.3">
      <c r="A1430" s="108" t="s">
        <v>2550</v>
      </c>
      <c r="B1430" s="108">
        <v>118235</v>
      </c>
      <c r="C1430" s="108" t="s">
        <v>269</v>
      </c>
      <c r="D1430" s="108" t="s">
        <v>2550</v>
      </c>
      <c r="E1430" s="108">
        <v>118235</v>
      </c>
      <c r="F1430" s="108" t="s">
        <v>2550</v>
      </c>
      <c r="G1430" s="108" t="s">
        <v>270</v>
      </c>
      <c r="H1430" s="108" t="s">
        <v>271</v>
      </c>
      <c r="I1430" s="108" t="s">
        <v>272</v>
      </c>
      <c r="J1430" s="108" t="s">
        <v>606</v>
      </c>
      <c r="K1430" s="108" t="s">
        <v>713</v>
      </c>
      <c r="L1430" s="108" t="s">
        <v>1197</v>
      </c>
      <c r="N1430" s="108" t="s">
        <v>1769</v>
      </c>
      <c r="P1430" s="108">
        <v>0</v>
      </c>
      <c r="Q1430" s="108"/>
      <c r="R1430" s="114"/>
    </row>
    <row r="1431" spans="1:18" ht="13" x14ac:dyDescent="0.3">
      <c r="A1431" s="108" t="s">
        <v>1195</v>
      </c>
      <c r="B1431" s="108">
        <v>118240</v>
      </c>
      <c r="C1431" s="108" t="s">
        <v>269</v>
      </c>
      <c r="D1431" s="108" t="s">
        <v>1195</v>
      </c>
      <c r="E1431" s="108">
        <v>1329193</v>
      </c>
      <c r="F1431" s="108" t="s">
        <v>1196</v>
      </c>
      <c r="G1431" s="108" t="s">
        <v>270</v>
      </c>
      <c r="H1431" s="108" t="s">
        <v>271</v>
      </c>
      <c r="I1431" s="108" t="s">
        <v>272</v>
      </c>
      <c r="J1431" s="108" t="s">
        <v>606</v>
      </c>
      <c r="K1431" s="108" t="s">
        <v>713</v>
      </c>
      <c r="L1431" s="108" t="s">
        <v>1197</v>
      </c>
      <c r="N1431" s="108" t="s">
        <v>1198</v>
      </c>
      <c r="P1431" s="108">
        <v>0</v>
      </c>
      <c r="Q1431" s="108"/>
      <c r="R1431" s="114"/>
    </row>
    <row r="1432" spans="1:18" ht="13" x14ac:dyDescent="0.3">
      <c r="A1432" s="108" t="s">
        <v>2551</v>
      </c>
      <c r="B1432" s="108">
        <v>110427</v>
      </c>
      <c r="C1432" s="108" t="s">
        <v>269</v>
      </c>
      <c r="D1432" s="108" t="s">
        <v>2551</v>
      </c>
      <c r="E1432" s="108">
        <v>110427</v>
      </c>
      <c r="F1432" s="108" t="s">
        <v>2551</v>
      </c>
      <c r="G1432" s="108" t="s">
        <v>270</v>
      </c>
      <c r="H1432" s="108" t="s">
        <v>271</v>
      </c>
      <c r="I1432" s="108" t="s">
        <v>272</v>
      </c>
      <c r="J1432" s="108" t="s">
        <v>705</v>
      </c>
      <c r="K1432" s="108" t="s">
        <v>1964</v>
      </c>
      <c r="L1432" s="108" t="s">
        <v>2551</v>
      </c>
      <c r="P1432" s="108">
        <v>0</v>
      </c>
      <c r="Q1432" s="108"/>
      <c r="R1432" s="114"/>
    </row>
    <row r="1433" spans="1:18" ht="13" x14ac:dyDescent="0.3">
      <c r="A1433" s="108" t="s">
        <v>2552</v>
      </c>
      <c r="B1433" s="108">
        <v>110627</v>
      </c>
      <c r="C1433" s="108" t="s">
        <v>269</v>
      </c>
      <c r="D1433" s="108" t="s">
        <v>2552</v>
      </c>
      <c r="E1433" s="108">
        <v>110627</v>
      </c>
      <c r="F1433" s="108" t="s">
        <v>2552</v>
      </c>
      <c r="G1433" s="108" t="s">
        <v>270</v>
      </c>
      <c r="H1433" s="108" t="s">
        <v>271</v>
      </c>
      <c r="I1433" s="108" t="s">
        <v>272</v>
      </c>
      <c r="J1433" s="108" t="s">
        <v>705</v>
      </c>
      <c r="K1433" s="108" t="s">
        <v>1964</v>
      </c>
      <c r="L1433" s="108" t="s">
        <v>2551</v>
      </c>
      <c r="M1433" s="108" t="s">
        <v>2551</v>
      </c>
      <c r="N1433" s="108" t="s">
        <v>1678</v>
      </c>
      <c r="P1433" s="108">
        <v>0</v>
      </c>
      <c r="Q1433" s="108"/>
      <c r="R1433" s="114"/>
    </row>
    <row r="1434" spans="1:18" ht="13" x14ac:dyDescent="0.3">
      <c r="A1434" s="108" t="s">
        <v>2555</v>
      </c>
      <c r="B1434" s="108">
        <v>110628</v>
      </c>
      <c r="C1434" s="108" t="s">
        <v>269</v>
      </c>
      <c r="D1434" s="108" t="s">
        <v>2555</v>
      </c>
      <c r="E1434" s="108">
        <v>110628</v>
      </c>
      <c r="F1434" s="108" t="s">
        <v>2555</v>
      </c>
      <c r="G1434" s="108" t="s">
        <v>270</v>
      </c>
      <c r="H1434" s="108" t="s">
        <v>271</v>
      </c>
      <c r="I1434" s="108" t="s">
        <v>272</v>
      </c>
      <c r="J1434" s="108" t="s">
        <v>705</v>
      </c>
      <c r="K1434" s="108" t="s">
        <v>1964</v>
      </c>
      <c r="L1434" s="108" t="s">
        <v>2551</v>
      </c>
      <c r="M1434" s="108" t="s">
        <v>2551</v>
      </c>
      <c r="N1434" s="108" t="s">
        <v>2556</v>
      </c>
      <c r="P1434" s="108">
        <v>0</v>
      </c>
      <c r="Q1434" s="108"/>
      <c r="R1434" s="114"/>
    </row>
    <row r="1435" spans="1:18" ht="13" x14ac:dyDescent="0.3">
      <c r="A1435" s="108" t="s">
        <v>2553</v>
      </c>
      <c r="B1435" s="108">
        <v>110627</v>
      </c>
      <c r="C1435" s="108" t="s">
        <v>579</v>
      </c>
      <c r="D1435" s="108" t="s">
        <v>2552</v>
      </c>
      <c r="E1435" s="108">
        <v>110627</v>
      </c>
      <c r="F1435" s="108" t="s">
        <v>2552</v>
      </c>
      <c r="G1435" s="108" t="s">
        <v>270</v>
      </c>
      <c r="H1435" s="108" t="s">
        <v>271</v>
      </c>
      <c r="I1435" s="108" t="s">
        <v>272</v>
      </c>
      <c r="J1435" s="108" t="s">
        <v>705</v>
      </c>
      <c r="K1435" s="108" t="s">
        <v>1964</v>
      </c>
      <c r="L1435" s="108" t="s">
        <v>2551</v>
      </c>
      <c r="M1435" s="108" t="s">
        <v>2551</v>
      </c>
      <c r="N1435" s="108" t="s">
        <v>1678</v>
      </c>
      <c r="P1435" s="108">
        <v>0</v>
      </c>
      <c r="Q1435" s="108"/>
      <c r="R1435" s="114"/>
    </row>
    <row r="1436" spans="1:18" ht="13" x14ac:dyDescent="0.3">
      <c r="A1436" s="108" t="s">
        <v>2554</v>
      </c>
      <c r="B1436" s="108">
        <v>148680</v>
      </c>
      <c r="C1436" s="108" t="s">
        <v>269</v>
      </c>
      <c r="D1436" s="108" t="s">
        <v>2554</v>
      </c>
      <c r="E1436" s="108">
        <v>110627</v>
      </c>
      <c r="F1436" s="108" t="s">
        <v>2552</v>
      </c>
      <c r="G1436" s="108" t="s">
        <v>270</v>
      </c>
      <c r="H1436" s="108" t="s">
        <v>271</v>
      </c>
      <c r="I1436" s="108" t="s">
        <v>272</v>
      </c>
      <c r="J1436" s="108" t="s">
        <v>705</v>
      </c>
      <c r="K1436" s="108" t="s">
        <v>1964</v>
      </c>
      <c r="L1436" s="108" t="s">
        <v>2551</v>
      </c>
      <c r="N1436" s="108" t="s">
        <v>309</v>
      </c>
      <c r="P1436" s="108">
        <v>0</v>
      </c>
      <c r="Q1436" s="108"/>
      <c r="R1436" s="114"/>
    </row>
    <row r="1437" spans="1:18" ht="13" x14ac:dyDescent="0.3">
      <c r="A1437" s="108" t="s">
        <v>2557</v>
      </c>
      <c r="B1437" s="108">
        <v>110628</v>
      </c>
      <c r="C1437" s="108" t="s">
        <v>579</v>
      </c>
      <c r="D1437" s="108" t="s">
        <v>2555</v>
      </c>
      <c r="E1437" s="108">
        <v>110628</v>
      </c>
      <c r="F1437" s="108" t="s">
        <v>2555</v>
      </c>
      <c r="G1437" s="108" t="s">
        <v>270</v>
      </c>
      <c r="H1437" s="108" t="s">
        <v>271</v>
      </c>
      <c r="I1437" s="108" t="s">
        <v>272</v>
      </c>
      <c r="J1437" s="108" t="s">
        <v>705</v>
      </c>
      <c r="K1437" s="108" t="s">
        <v>1964</v>
      </c>
      <c r="L1437" s="108" t="s">
        <v>2551</v>
      </c>
      <c r="M1437" s="108" t="s">
        <v>2551</v>
      </c>
      <c r="N1437" s="108" t="s">
        <v>2556</v>
      </c>
      <c r="P1437" s="108">
        <v>0</v>
      </c>
      <c r="Q1437" s="108"/>
      <c r="R1437" s="114"/>
    </row>
    <row r="1438" spans="1:18" x14ac:dyDescent="0.25">
      <c r="A1438" s="108" t="s">
        <v>3069</v>
      </c>
      <c r="C1438" s="106" t="s">
        <v>459</v>
      </c>
      <c r="D1438" s="106" t="s">
        <v>2555</v>
      </c>
      <c r="E1438" s="106">
        <v>110628</v>
      </c>
      <c r="F1438" s="106" t="s">
        <v>2555</v>
      </c>
      <c r="G1438" s="106" t="s">
        <v>270</v>
      </c>
      <c r="H1438" s="106" t="s">
        <v>271</v>
      </c>
      <c r="I1438" s="106" t="s">
        <v>272</v>
      </c>
      <c r="J1438" s="106" t="s">
        <v>705</v>
      </c>
      <c r="K1438" s="106" t="s">
        <v>1964</v>
      </c>
      <c r="L1438" s="106" t="s">
        <v>2551</v>
      </c>
      <c r="M1438" s="106" t="s">
        <v>2551</v>
      </c>
      <c r="N1438" s="106" t="s">
        <v>2556</v>
      </c>
      <c r="P1438" s="108">
        <v>0</v>
      </c>
    </row>
    <row r="1439" spans="1:18" ht="13" x14ac:dyDescent="0.3">
      <c r="A1439" s="108" t="s">
        <v>1964</v>
      </c>
      <c r="B1439" s="108">
        <v>110384</v>
      </c>
      <c r="C1439" s="108" t="s">
        <v>269</v>
      </c>
      <c r="D1439" s="108" t="s">
        <v>1964</v>
      </c>
      <c r="E1439" s="108">
        <v>110384</v>
      </c>
      <c r="F1439" s="108" t="s">
        <v>1964</v>
      </c>
      <c r="G1439" s="108" t="s">
        <v>270</v>
      </c>
      <c r="H1439" s="108" t="s">
        <v>271</v>
      </c>
      <c r="I1439" s="108" t="s">
        <v>272</v>
      </c>
      <c r="J1439" s="108" t="s">
        <v>705</v>
      </c>
      <c r="K1439" s="108" t="s">
        <v>1964</v>
      </c>
      <c r="P1439" s="108">
        <v>0</v>
      </c>
      <c r="Q1439" s="108"/>
      <c r="R1439" s="114"/>
    </row>
    <row r="1440" spans="1:18" ht="13" x14ac:dyDescent="0.3">
      <c r="A1440" s="108" t="s">
        <v>2558</v>
      </c>
      <c r="B1440" s="108">
        <v>130683</v>
      </c>
      <c r="C1440" s="108" t="s">
        <v>269</v>
      </c>
      <c r="D1440" s="108" t="s">
        <v>2558</v>
      </c>
      <c r="E1440" s="108">
        <v>130683</v>
      </c>
      <c r="F1440" s="108" t="s">
        <v>2558</v>
      </c>
      <c r="G1440" s="108" t="s">
        <v>270</v>
      </c>
      <c r="H1440" s="108" t="s">
        <v>290</v>
      </c>
      <c r="I1440" s="108" t="s">
        <v>291</v>
      </c>
      <c r="J1440" s="108" t="s">
        <v>351</v>
      </c>
      <c r="K1440" s="108" t="s">
        <v>849</v>
      </c>
      <c r="L1440" s="108" t="s">
        <v>2559</v>
      </c>
      <c r="N1440" s="108" t="s">
        <v>2560</v>
      </c>
      <c r="P1440" s="108">
        <v>0</v>
      </c>
      <c r="Q1440" s="108"/>
      <c r="R1440" s="114"/>
    </row>
    <row r="1441" spans="1:18" ht="13" x14ac:dyDescent="0.3">
      <c r="A1441" s="108" t="s">
        <v>2561</v>
      </c>
      <c r="B1441" s="108">
        <v>129911</v>
      </c>
      <c r="C1441" s="108" t="s">
        <v>269</v>
      </c>
      <c r="D1441" s="108" t="s">
        <v>2561</v>
      </c>
      <c r="E1441" s="108">
        <v>129911</v>
      </c>
      <c r="F1441" s="108" t="s">
        <v>2561</v>
      </c>
      <c r="G1441" s="108" t="s">
        <v>270</v>
      </c>
      <c r="H1441" s="108" t="s">
        <v>290</v>
      </c>
      <c r="I1441" s="108" t="s">
        <v>291</v>
      </c>
      <c r="K1441" s="108" t="s">
        <v>674</v>
      </c>
      <c r="L1441" s="108" t="s">
        <v>2562</v>
      </c>
      <c r="N1441" s="108" t="s">
        <v>2563</v>
      </c>
      <c r="P1441" s="108">
        <v>0</v>
      </c>
      <c r="Q1441" s="108"/>
      <c r="R1441" s="114"/>
    </row>
    <row r="1442" spans="1:18" ht="13" x14ac:dyDescent="0.3">
      <c r="A1442" s="108" t="s">
        <v>2564</v>
      </c>
      <c r="B1442" s="108">
        <v>136457</v>
      </c>
      <c r="C1442" s="108" t="s">
        <v>269</v>
      </c>
      <c r="D1442" s="108" t="s">
        <v>2564</v>
      </c>
      <c r="E1442" s="108">
        <v>136457</v>
      </c>
      <c r="F1442" s="108" t="s">
        <v>2564</v>
      </c>
      <c r="G1442" s="108" t="s">
        <v>270</v>
      </c>
      <c r="H1442" s="108" t="s">
        <v>271</v>
      </c>
      <c r="I1442" s="108" t="s">
        <v>272</v>
      </c>
      <c r="J1442" s="108" t="s">
        <v>356</v>
      </c>
      <c r="K1442" s="108" t="s">
        <v>2565</v>
      </c>
      <c r="L1442" s="108" t="s">
        <v>2566</v>
      </c>
      <c r="N1442" s="108" t="s">
        <v>2567</v>
      </c>
      <c r="P1442" s="108">
        <v>0</v>
      </c>
      <c r="Q1442" s="108"/>
      <c r="R1442" s="114"/>
    </row>
    <row r="1443" spans="1:18" ht="13" x14ac:dyDescent="0.3">
      <c r="A1443" s="108" t="s">
        <v>2568</v>
      </c>
      <c r="B1443" s="108">
        <v>129621</v>
      </c>
      <c r="C1443" s="108" t="s">
        <v>269</v>
      </c>
      <c r="D1443" s="108" t="s">
        <v>2568</v>
      </c>
      <c r="E1443" s="108">
        <v>129621</v>
      </c>
      <c r="F1443" s="108" t="s">
        <v>2568</v>
      </c>
      <c r="G1443" s="108" t="s">
        <v>270</v>
      </c>
      <c r="H1443" s="108" t="s">
        <v>290</v>
      </c>
      <c r="I1443" s="108" t="s">
        <v>291</v>
      </c>
      <c r="J1443" s="108" t="s">
        <v>500</v>
      </c>
      <c r="K1443" s="108" t="s">
        <v>501</v>
      </c>
      <c r="L1443" s="108" t="s">
        <v>2568</v>
      </c>
      <c r="P1443" s="108">
        <v>0</v>
      </c>
      <c r="Q1443" s="108"/>
      <c r="R1443" s="114"/>
    </row>
    <row r="1444" spans="1:18" ht="13" x14ac:dyDescent="0.3">
      <c r="A1444" s="108" t="s">
        <v>2569</v>
      </c>
      <c r="B1444" s="108">
        <v>131166</v>
      </c>
      <c r="C1444" s="108" t="s">
        <v>269</v>
      </c>
      <c r="D1444" s="108" t="s">
        <v>2569</v>
      </c>
      <c r="E1444" s="108">
        <v>131166</v>
      </c>
      <c r="F1444" s="108" t="s">
        <v>2569</v>
      </c>
      <c r="G1444" s="108" t="s">
        <v>270</v>
      </c>
      <c r="H1444" s="108" t="s">
        <v>290</v>
      </c>
      <c r="I1444" s="108" t="s">
        <v>291</v>
      </c>
      <c r="J1444" s="108" t="s">
        <v>500</v>
      </c>
      <c r="K1444" s="108" t="s">
        <v>501</v>
      </c>
      <c r="L1444" s="108" t="s">
        <v>2568</v>
      </c>
      <c r="N1444" s="108" t="s">
        <v>2570</v>
      </c>
      <c r="P1444" s="108">
        <v>0</v>
      </c>
      <c r="Q1444" s="108"/>
      <c r="R1444" s="114"/>
    </row>
    <row r="1445" spans="1:18" ht="13" x14ac:dyDescent="0.3">
      <c r="A1445" s="108" t="s">
        <v>2571</v>
      </c>
      <c r="B1445" s="108">
        <v>131168</v>
      </c>
      <c r="C1445" s="108" t="s">
        <v>269</v>
      </c>
      <c r="D1445" s="108" t="s">
        <v>2571</v>
      </c>
      <c r="E1445" s="108">
        <v>131168</v>
      </c>
      <c r="F1445" s="108" t="s">
        <v>2571</v>
      </c>
      <c r="G1445" s="108" t="s">
        <v>270</v>
      </c>
      <c r="H1445" s="108" t="s">
        <v>290</v>
      </c>
      <c r="I1445" s="108" t="s">
        <v>291</v>
      </c>
      <c r="J1445" s="108" t="s">
        <v>500</v>
      </c>
      <c r="K1445" s="108" t="s">
        <v>501</v>
      </c>
      <c r="L1445" s="108" t="s">
        <v>2568</v>
      </c>
      <c r="N1445" s="108" t="s">
        <v>504</v>
      </c>
      <c r="P1445" s="108">
        <v>0</v>
      </c>
      <c r="Q1445" s="108"/>
      <c r="R1445" s="114"/>
    </row>
    <row r="1446" spans="1:18" ht="13" x14ac:dyDescent="0.3">
      <c r="A1446" s="108" t="s">
        <v>2572</v>
      </c>
      <c r="B1446" s="108">
        <v>131169</v>
      </c>
      <c r="C1446" s="108" t="s">
        <v>269</v>
      </c>
      <c r="D1446" s="108" t="s">
        <v>2572</v>
      </c>
      <c r="E1446" s="108">
        <v>131169</v>
      </c>
      <c r="F1446" s="108" t="s">
        <v>2572</v>
      </c>
      <c r="G1446" s="108" t="s">
        <v>270</v>
      </c>
      <c r="H1446" s="108" t="s">
        <v>290</v>
      </c>
      <c r="I1446" s="108" t="s">
        <v>291</v>
      </c>
      <c r="J1446" s="108" t="s">
        <v>500</v>
      </c>
      <c r="K1446" s="108" t="s">
        <v>501</v>
      </c>
      <c r="L1446" s="108" t="s">
        <v>2568</v>
      </c>
      <c r="N1446" s="108" t="s">
        <v>1139</v>
      </c>
      <c r="P1446" s="108">
        <v>0</v>
      </c>
      <c r="Q1446" s="108"/>
      <c r="R1446" s="114"/>
    </row>
    <row r="1447" spans="1:18" ht="13" x14ac:dyDescent="0.3">
      <c r="A1447" s="108" t="s">
        <v>2573</v>
      </c>
      <c r="B1447" s="108">
        <v>130963</v>
      </c>
      <c r="C1447" s="108" t="s">
        <v>269</v>
      </c>
      <c r="D1447" s="108" t="s">
        <v>2573</v>
      </c>
      <c r="E1447" s="108">
        <v>130963</v>
      </c>
      <c r="F1447" s="108" t="s">
        <v>2573</v>
      </c>
      <c r="G1447" s="108" t="s">
        <v>270</v>
      </c>
      <c r="H1447" s="108" t="s">
        <v>290</v>
      </c>
      <c r="I1447" s="108" t="s">
        <v>291</v>
      </c>
      <c r="J1447" s="108" t="s">
        <v>880</v>
      </c>
      <c r="K1447" s="108" t="s">
        <v>881</v>
      </c>
      <c r="L1447" s="108" t="s">
        <v>2574</v>
      </c>
      <c r="N1447" s="108" t="s">
        <v>2575</v>
      </c>
      <c r="P1447" s="108">
        <v>0</v>
      </c>
      <c r="Q1447" s="108"/>
      <c r="R1447" s="114"/>
    </row>
    <row r="1448" spans="1:18" ht="13" x14ac:dyDescent="0.3">
      <c r="A1448" s="108" t="s">
        <v>2576</v>
      </c>
      <c r="B1448" s="108">
        <v>101871</v>
      </c>
      <c r="C1448" s="108" t="s">
        <v>269</v>
      </c>
      <c r="D1448" s="108" t="s">
        <v>2576</v>
      </c>
      <c r="E1448" s="108">
        <v>101871</v>
      </c>
      <c r="F1448" s="108" t="s">
        <v>2576</v>
      </c>
      <c r="G1448" s="108" t="s">
        <v>270</v>
      </c>
      <c r="H1448" s="108" t="s">
        <v>271</v>
      </c>
      <c r="I1448" s="108" t="s">
        <v>272</v>
      </c>
      <c r="J1448" s="108" t="s">
        <v>273</v>
      </c>
      <c r="K1448" s="108" t="s">
        <v>791</v>
      </c>
      <c r="L1448" s="108" t="s">
        <v>2577</v>
      </c>
      <c r="N1448" s="108" t="s">
        <v>2578</v>
      </c>
      <c r="P1448" s="108">
        <v>0</v>
      </c>
      <c r="Q1448" s="108"/>
      <c r="R1448" s="114"/>
    </row>
    <row r="1449" spans="1:18" ht="13" x14ac:dyDescent="0.3">
      <c r="A1449" s="108" t="s">
        <v>2579</v>
      </c>
      <c r="B1449" s="108">
        <v>124661</v>
      </c>
      <c r="C1449" s="108" t="s">
        <v>269</v>
      </c>
      <c r="D1449" s="108" t="s">
        <v>2579</v>
      </c>
      <c r="E1449" s="108">
        <v>124661</v>
      </c>
      <c r="F1449" s="108" t="s">
        <v>2579</v>
      </c>
      <c r="G1449" s="108" t="s">
        <v>270</v>
      </c>
      <c r="H1449" s="108" t="s">
        <v>328</v>
      </c>
      <c r="I1449" s="108" t="s">
        <v>984</v>
      </c>
      <c r="J1449" s="108" t="s">
        <v>985</v>
      </c>
      <c r="K1449" s="108" t="s">
        <v>2580</v>
      </c>
      <c r="L1449" s="108" t="s">
        <v>2581</v>
      </c>
      <c r="N1449" s="108" t="s">
        <v>2582</v>
      </c>
      <c r="P1449" s="108">
        <v>0</v>
      </c>
      <c r="Q1449" s="108"/>
      <c r="R1449" s="114"/>
    </row>
    <row r="1450" spans="1:18" ht="13" x14ac:dyDescent="0.3">
      <c r="A1450" s="108" t="s">
        <v>2583</v>
      </c>
      <c r="B1450" s="108">
        <v>124713</v>
      </c>
      <c r="C1450" s="108" t="s">
        <v>269</v>
      </c>
      <c r="D1450" s="108" t="s">
        <v>2583</v>
      </c>
      <c r="E1450" s="108">
        <v>124713</v>
      </c>
      <c r="F1450" s="108" t="s">
        <v>2583</v>
      </c>
      <c r="G1450" s="108" t="s">
        <v>270</v>
      </c>
      <c r="H1450" s="108" t="s">
        <v>328</v>
      </c>
      <c r="I1450" s="108" t="s">
        <v>984</v>
      </c>
      <c r="J1450" s="108" t="s">
        <v>985</v>
      </c>
      <c r="K1450" s="108" t="s">
        <v>2584</v>
      </c>
      <c r="L1450" s="108" t="s">
        <v>2585</v>
      </c>
      <c r="N1450" s="108" t="s">
        <v>1681</v>
      </c>
      <c r="P1450" s="108">
        <v>0</v>
      </c>
      <c r="Q1450" s="108"/>
      <c r="R1450" s="114"/>
    </row>
    <row r="1451" spans="1:18" ht="13" x14ac:dyDescent="0.3">
      <c r="A1451" s="108" t="s">
        <v>1374</v>
      </c>
      <c r="B1451" s="108">
        <v>2019</v>
      </c>
      <c r="C1451" s="108" t="s">
        <v>269</v>
      </c>
      <c r="D1451" s="108" t="s">
        <v>1374</v>
      </c>
      <c r="E1451" s="108">
        <v>2019</v>
      </c>
      <c r="F1451" s="108" t="s">
        <v>1374</v>
      </c>
      <c r="G1451" s="108" t="s">
        <v>270</v>
      </c>
      <c r="H1451" s="108" t="s">
        <v>1171</v>
      </c>
      <c r="I1451" s="108" t="s">
        <v>1170</v>
      </c>
      <c r="J1451" s="108" t="s">
        <v>1373</v>
      </c>
      <c r="K1451" s="108" t="s">
        <v>1374</v>
      </c>
      <c r="P1451" s="108">
        <v>0</v>
      </c>
      <c r="Q1451" s="108"/>
      <c r="R1451" s="114"/>
    </row>
    <row r="1452" spans="1:18" s="110" customFormat="1" ht="13" x14ac:dyDescent="0.3">
      <c r="A1452" s="106" t="s">
        <v>3505</v>
      </c>
      <c r="B1452" s="106">
        <v>110897</v>
      </c>
      <c r="C1452" s="106" t="s">
        <v>269</v>
      </c>
      <c r="D1452" s="106" t="s">
        <v>3505</v>
      </c>
      <c r="E1452" s="106">
        <v>110897</v>
      </c>
      <c r="F1452" s="106" t="s">
        <v>3505</v>
      </c>
      <c r="G1452" s="106" t="s">
        <v>270</v>
      </c>
      <c r="H1452" s="106" t="s">
        <v>361</v>
      </c>
      <c r="I1452" s="106" t="s">
        <v>362</v>
      </c>
      <c r="J1452" s="106" t="s">
        <v>1128</v>
      </c>
      <c r="K1452" s="106" t="s">
        <v>3412</v>
      </c>
      <c r="L1452" s="110" t="s">
        <v>3505</v>
      </c>
      <c r="P1452" s="106">
        <v>0</v>
      </c>
      <c r="Q1452" s="106"/>
      <c r="R1452" s="111"/>
    </row>
    <row r="1453" spans="1:18" ht="13" x14ac:dyDescent="0.3">
      <c r="A1453" s="108" t="s">
        <v>2586</v>
      </c>
      <c r="B1453" s="108">
        <v>139975</v>
      </c>
      <c r="C1453" s="108" t="s">
        <v>269</v>
      </c>
      <c r="D1453" s="108" t="s">
        <v>2586</v>
      </c>
      <c r="E1453" s="108">
        <v>139975</v>
      </c>
      <c r="F1453" s="108" t="s">
        <v>2586</v>
      </c>
      <c r="G1453" s="108" t="s">
        <v>270</v>
      </c>
      <c r="H1453" s="108" t="s">
        <v>280</v>
      </c>
      <c r="I1453" s="108" t="s">
        <v>300</v>
      </c>
      <c r="J1453" s="108" t="s">
        <v>1132</v>
      </c>
      <c r="K1453" s="108" t="s">
        <v>1133</v>
      </c>
      <c r="L1453" s="108" t="s">
        <v>2587</v>
      </c>
      <c r="N1453" s="108" t="s">
        <v>2588</v>
      </c>
      <c r="P1453" s="108">
        <v>0</v>
      </c>
      <c r="Q1453" s="108"/>
      <c r="R1453" s="114"/>
    </row>
    <row r="1454" spans="1:18" ht="13" x14ac:dyDescent="0.3">
      <c r="A1454" s="108" t="s">
        <v>2589</v>
      </c>
      <c r="B1454" s="108">
        <v>141341</v>
      </c>
      <c r="C1454" s="108" t="s">
        <v>269</v>
      </c>
      <c r="D1454" s="108" t="s">
        <v>2589</v>
      </c>
      <c r="E1454" s="108">
        <v>141341</v>
      </c>
      <c r="F1454" s="108" t="s">
        <v>2589</v>
      </c>
      <c r="G1454" s="108" t="s">
        <v>270</v>
      </c>
      <c r="H1454" s="108" t="s">
        <v>280</v>
      </c>
      <c r="I1454" s="108" t="s">
        <v>300</v>
      </c>
      <c r="J1454" s="108" t="s">
        <v>323</v>
      </c>
      <c r="K1454" s="108" t="s">
        <v>381</v>
      </c>
      <c r="L1454" s="108" t="s">
        <v>2590</v>
      </c>
      <c r="N1454" s="108" t="s">
        <v>1775</v>
      </c>
      <c r="P1454" s="108">
        <v>0</v>
      </c>
      <c r="Q1454" s="108"/>
      <c r="R1454" s="114"/>
    </row>
    <row r="1455" spans="1:18" ht="13" x14ac:dyDescent="0.3">
      <c r="A1455" s="108" t="s">
        <v>311</v>
      </c>
      <c r="B1455" s="108">
        <v>1302</v>
      </c>
      <c r="C1455" s="108" t="s">
        <v>269</v>
      </c>
      <c r="D1455" s="108" t="s">
        <v>311</v>
      </c>
      <c r="E1455" s="108">
        <v>1302</v>
      </c>
      <c r="F1455" s="108" t="s">
        <v>311</v>
      </c>
      <c r="G1455" s="108" t="s">
        <v>270</v>
      </c>
      <c r="H1455" s="108" t="s">
        <v>271</v>
      </c>
      <c r="I1455" s="108" t="s">
        <v>311</v>
      </c>
      <c r="P1455" s="108">
        <v>0</v>
      </c>
      <c r="Q1455" s="108"/>
      <c r="R1455" s="114"/>
    </row>
    <row r="1456" spans="1:18" s="110" customFormat="1" ht="13" x14ac:dyDescent="0.3">
      <c r="A1456" s="106" t="s">
        <v>2592</v>
      </c>
      <c r="B1456" s="110">
        <v>1567</v>
      </c>
      <c r="C1456" s="106" t="s">
        <v>269</v>
      </c>
      <c r="D1456" s="110" t="s">
        <v>2592</v>
      </c>
      <c r="E1456" s="110">
        <v>1567</v>
      </c>
      <c r="F1456" s="110" t="s">
        <v>2592</v>
      </c>
      <c r="G1456" s="106" t="s">
        <v>270</v>
      </c>
      <c r="H1456" s="106" t="s">
        <v>271</v>
      </c>
      <c r="I1456" s="106" t="s">
        <v>311</v>
      </c>
      <c r="J1456" s="106" t="s">
        <v>2592</v>
      </c>
      <c r="P1456" s="106">
        <v>0</v>
      </c>
      <c r="Q1456" s="106"/>
      <c r="R1456" s="111"/>
    </row>
    <row r="1457" spans="1:18" ht="13" x14ac:dyDescent="0.3">
      <c r="A1457" s="108" t="s">
        <v>2591</v>
      </c>
      <c r="B1457" s="108">
        <v>239867</v>
      </c>
      <c r="C1457" s="108" t="s">
        <v>269</v>
      </c>
      <c r="D1457" s="108" t="s">
        <v>2591</v>
      </c>
      <c r="E1457" s="108">
        <v>239867</v>
      </c>
      <c r="F1457" s="108" t="s">
        <v>2591</v>
      </c>
      <c r="G1457" s="108" t="s">
        <v>270</v>
      </c>
      <c r="H1457" s="108" t="s">
        <v>271</v>
      </c>
      <c r="I1457" s="108" t="s">
        <v>311</v>
      </c>
      <c r="J1457" s="108" t="s">
        <v>312</v>
      </c>
      <c r="K1457" s="108" t="s">
        <v>2592</v>
      </c>
      <c r="L1457" s="108" t="s">
        <v>2593</v>
      </c>
      <c r="N1457" s="108" t="s">
        <v>2594</v>
      </c>
      <c r="P1457" s="108">
        <v>0</v>
      </c>
      <c r="Q1457" s="108"/>
      <c r="R1457" s="114"/>
    </row>
    <row r="1458" spans="1:18" ht="13" x14ac:dyDescent="0.3">
      <c r="A1458" s="108" t="s">
        <v>2595</v>
      </c>
      <c r="B1458" s="108">
        <v>131170</v>
      </c>
      <c r="C1458" s="108" t="s">
        <v>269</v>
      </c>
      <c r="D1458" s="108" t="s">
        <v>2595</v>
      </c>
      <c r="E1458" s="108">
        <v>131170</v>
      </c>
      <c r="F1458" s="108" t="s">
        <v>2595</v>
      </c>
      <c r="G1458" s="108" t="s">
        <v>270</v>
      </c>
      <c r="H1458" s="108" t="s">
        <v>290</v>
      </c>
      <c r="I1458" s="108" t="s">
        <v>291</v>
      </c>
      <c r="J1458" s="108" t="s">
        <v>500</v>
      </c>
      <c r="K1458" s="108" t="s">
        <v>501</v>
      </c>
      <c r="L1458" s="108" t="s">
        <v>2596</v>
      </c>
      <c r="N1458" s="108" t="s">
        <v>686</v>
      </c>
      <c r="P1458" s="108">
        <v>0</v>
      </c>
      <c r="Q1458" s="108"/>
      <c r="R1458" s="114"/>
    </row>
    <row r="1459" spans="1:18" s="110" customFormat="1" ht="13" x14ac:dyDescent="0.3">
      <c r="A1459" s="110" t="s">
        <v>3506</v>
      </c>
      <c r="B1459" s="106">
        <v>111220</v>
      </c>
      <c r="C1459" s="106" t="s">
        <v>269</v>
      </c>
      <c r="D1459" s="106" t="s">
        <v>3506</v>
      </c>
      <c r="E1459" s="106">
        <v>111220</v>
      </c>
      <c r="F1459" s="106" t="s">
        <v>3506</v>
      </c>
      <c r="G1459" s="106" t="s">
        <v>270</v>
      </c>
      <c r="H1459" s="106" t="s">
        <v>361</v>
      </c>
      <c r="I1459" s="106" t="s">
        <v>362</v>
      </c>
      <c r="J1459" s="106" t="s">
        <v>1128</v>
      </c>
      <c r="K1459" s="106" t="s">
        <v>3394</v>
      </c>
      <c r="L1459" s="106" t="s">
        <v>3507</v>
      </c>
      <c r="N1459" s="106" t="s">
        <v>3508</v>
      </c>
      <c r="P1459" s="106">
        <v>0</v>
      </c>
      <c r="Q1459" s="106"/>
      <c r="R1459" s="111"/>
    </row>
    <row r="1460" spans="1:18" ht="13" x14ac:dyDescent="0.3">
      <c r="A1460" s="108" t="s">
        <v>2601</v>
      </c>
      <c r="B1460" s="108">
        <v>139371</v>
      </c>
      <c r="C1460" s="108" t="s">
        <v>269</v>
      </c>
      <c r="D1460" s="108" t="s">
        <v>2601</v>
      </c>
      <c r="E1460" s="108">
        <v>139371</v>
      </c>
      <c r="F1460" s="108" t="s">
        <v>2601</v>
      </c>
      <c r="G1460" s="108" t="s">
        <v>270</v>
      </c>
      <c r="H1460" s="108" t="s">
        <v>280</v>
      </c>
      <c r="I1460" s="108" t="s">
        <v>300</v>
      </c>
      <c r="J1460" s="108" t="s">
        <v>697</v>
      </c>
      <c r="K1460" s="108" t="s">
        <v>2602</v>
      </c>
      <c r="L1460" s="108" t="s">
        <v>2603</v>
      </c>
      <c r="N1460" s="108" t="s">
        <v>793</v>
      </c>
      <c r="P1460" s="108">
        <v>0</v>
      </c>
      <c r="Q1460" s="108"/>
      <c r="R1460" s="114"/>
    </row>
    <row r="1461" spans="1:18" ht="13" x14ac:dyDescent="0.3">
      <c r="A1461" s="108" t="s">
        <v>2604</v>
      </c>
      <c r="B1461" s="108">
        <v>138432</v>
      </c>
      <c r="C1461" s="108" t="s">
        <v>269</v>
      </c>
      <c r="D1461" s="108" t="s">
        <v>2604</v>
      </c>
      <c r="E1461" s="108">
        <v>138432</v>
      </c>
      <c r="F1461" s="108" t="s">
        <v>2604</v>
      </c>
      <c r="G1461" s="108" t="s">
        <v>270</v>
      </c>
      <c r="H1461" s="108" t="s">
        <v>280</v>
      </c>
      <c r="I1461" s="108" t="s">
        <v>300</v>
      </c>
      <c r="J1461" s="108" t="s">
        <v>1003</v>
      </c>
      <c r="K1461" s="108" t="s">
        <v>2605</v>
      </c>
      <c r="L1461" s="108" t="s">
        <v>2604</v>
      </c>
      <c r="P1461" s="108">
        <v>0</v>
      </c>
      <c r="Q1461" s="108"/>
      <c r="R1461" s="114"/>
    </row>
    <row r="1462" spans="1:18" ht="13" x14ac:dyDescent="0.3">
      <c r="A1462" s="108" t="s">
        <v>2606</v>
      </c>
      <c r="B1462" s="108">
        <v>141134</v>
      </c>
      <c r="C1462" s="108" t="s">
        <v>269</v>
      </c>
      <c r="D1462" s="108" t="s">
        <v>2606</v>
      </c>
      <c r="E1462" s="108">
        <v>141134</v>
      </c>
      <c r="F1462" s="108" t="s">
        <v>2606</v>
      </c>
      <c r="G1462" s="108" t="s">
        <v>270</v>
      </c>
      <c r="H1462" s="108" t="s">
        <v>280</v>
      </c>
      <c r="I1462" s="108" t="s">
        <v>300</v>
      </c>
      <c r="J1462" s="108" t="s">
        <v>1003</v>
      </c>
      <c r="K1462" s="108" t="s">
        <v>2605</v>
      </c>
      <c r="L1462" s="108" t="s">
        <v>2604</v>
      </c>
      <c r="N1462" s="108" t="s">
        <v>2607</v>
      </c>
      <c r="P1462" s="108">
        <v>0</v>
      </c>
      <c r="Q1462" s="108"/>
      <c r="R1462" s="114"/>
    </row>
    <row r="1463" spans="1:18" ht="13" x14ac:dyDescent="0.3">
      <c r="A1463" s="108" t="s">
        <v>2608</v>
      </c>
      <c r="B1463" s="108">
        <v>141138</v>
      </c>
      <c r="C1463" s="108" t="s">
        <v>269</v>
      </c>
      <c r="D1463" s="108" t="s">
        <v>2608</v>
      </c>
      <c r="E1463" s="108">
        <v>141138</v>
      </c>
      <c r="F1463" s="108" t="s">
        <v>2608</v>
      </c>
      <c r="G1463" s="108" t="s">
        <v>270</v>
      </c>
      <c r="H1463" s="108" t="s">
        <v>280</v>
      </c>
      <c r="I1463" s="108" t="s">
        <v>300</v>
      </c>
      <c r="J1463" s="108" t="s">
        <v>1003</v>
      </c>
      <c r="K1463" s="108" t="s">
        <v>2605</v>
      </c>
      <c r="L1463" s="108" t="s">
        <v>2604</v>
      </c>
      <c r="N1463" s="108" t="s">
        <v>1236</v>
      </c>
      <c r="P1463" s="108">
        <v>0</v>
      </c>
      <c r="Q1463" s="108"/>
      <c r="R1463" s="114"/>
    </row>
    <row r="1464" spans="1:18" ht="13" x14ac:dyDescent="0.3">
      <c r="A1464" s="108" t="s">
        <v>2609</v>
      </c>
      <c r="B1464" s="108">
        <v>156376</v>
      </c>
      <c r="C1464" s="108" t="s">
        <v>269</v>
      </c>
      <c r="D1464" s="108" t="s">
        <v>2609</v>
      </c>
      <c r="E1464" s="108">
        <v>156376</v>
      </c>
      <c r="F1464" s="108" t="s">
        <v>2609</v>
      </c>
      <c r="G1464" s="108" t="s">
        <v>270</v>
      </c>
      <c r="H1464" s="108" t="s">
        <v>280</v>
      </c>
      <c r="I1464" s="108" t="s">
        <v>300</v>
      </c>
      <c r="J1464" s="108" t="s">
        <v>1003</v>
      </c>
      <c r="K1464" s="108" t="s">
        <v>2605</v>
      </c>
      <c r="L1464" s="108" t="s">
        <v>2604</v>
      </c>
      <c r="N1464" s="108" t="s">
        <v>2610</v>
      </c>
      <c r="P1464" s="108">
        <v>0</v>
      </c>
      <c r="Q1464" s="108"/>
      <c r="R1464" s="114"/>
    </row>
    <row r="1465" spans="1:18" s="110" customFormat="1" ht="13" x14ac:dyDescent="0.3">
      <c r="A1465" s="110" t="s">
        <v>2605</v>
      </c>
      <c r="B1465" s="110">
        <v>156</v>
      </c>
      <c r="C1465" s="106" t="s">
        <v>269</v>
      </c>
      <c r="D1465" s="110" t="s">
        <v>2605</v>
      </c>
      <c r="E1465" s="110">
        <v>156</v>
      </c>
      <c r="F1465" s="110" t="s">
        <v>2605</v>
      </c>
      <c r="G1465" s="106" t="s">
        <v>270</v>
      </c>
      <c r="H1465" s="106" t="s">
        <v>280</v>
      </c>
      <c r="I1465" s="106" t="s">
        <v>300</v>
      </c>
      <c r="J1465" s="106" t="s">
        <v>1003</v>
      </c>
      <c r="K1465" s="106" t="s">
        <v>2605</v>
      </c>
      <c r="L1465" s="106"/>
      <c r="N1465" s="106"/>
      <c r="P1465" s="106">
        <v>0</v>
      </c>
      <c r="Q1465" s="106"/>
      <c r="R1465" s="111"/>
    </row>
    <row r="1466" spans="1:18" ht="13" x14ac:dyDescent="0.3">
      <c r="A1466" s="106" t="s">
        <v>3509</v>
      </c>
      <c r="B1466" s="106">
        <v>231681</v>
      </c>
      <c r="C1466" s="106" t="s">
        <v>269</v>
      </c>
      <c r="D1466" s="106" t="s">
        <v>3509</v>
      </c>
      <c r="E1466" s="106">
        <v>231681</v>
      </c>
      <c r="F1466" s="106" t="s">
        <v>3509</v>
      </c>
      <c r="G1466" s="106" t="s">
        <v>270</v>
      </c>
      <c r="H1466" s="106" t="s">
        <v>339</v>
      </c>
      <c r="I1466" s="106" t="s">
        <v>494</v>
      </c>
      <c r="J1466" s="106" t="s">
        <v>493</v>
      </c>
      <c r="K1466" s="106" t="s">
        <v>718</v>
      </c>
      <c r="L1466" s="106" t="s">
        <v>3510</v>
      </c>
      <c r="M1466" s="110"/>
      <c r="N1466" s="106" t="s">
        <v>3511</v>
      </c>
      <c r="O1466" s="110"/>
      <c r="P1466" s="106">
        <v>0</v>
      </c>
      <c r="Q1466" s="108"/>
      <c r="R1466" s="114"/>
    </row>
    <row r="1467" spans="1:18" s="110" customFormat="1" ht="13" x14ac:dyDescent="0.3">
      <c r="A1467" s="106" t="s">
        <v>3884</v>
      </c>
      <c r="B1467" s="110">
        <v>117354</v>
      </c>
      <c r="C1467" s="106" t="s">
        <v>269</v>
      </c>
      <c r="D1467" s="110" t="s">
        <v>3884</v>
      </c>
      <c r="E1467" s="110">
        <v>117354</v>
      </c>
      <c r="F1467" s="110" t="s">
        <v>3884</v>
      </c>
      <c r="G1467" s="106" t="s">
        <v>270</v>
      </c>
      <c r="H1467" s="106" t="s">
        <v>339</v>
      </c>
      <c r="I1467" s="106" t="s">
        <v>494</v>
      </c>
      <c r="J1467" s="106" t="s">
        <v>493</v>
      </c>
      <c r="K1467" s="106" t="s">
        <v>718</v>
      </c>
      <c r="L1467" s="106" t="s">
        <v>3510</v>
      </c>
      <c r="N1467" s="106" t="s">
        <v>3885</v>
      </c>
      <c r="P1467" s="106">
        <v>0</v>
      </c>
      <c r="Q1467" s="106"/>
      <c r="R1467" s="111"/>
    </row>
    <row r="1468" spans="1:18" ht="13" x14ac:dyDescent="0.3">
      <c r="A1468" s="108" t="s">
        <v>2611</v>
      </c>
      <c r="B1468" s="108">
        <v>129363</v>
      </c>
      <c r="C1468" s="108" t="s">
        <v>269</v>
      </c>
      <c r="D1468" s="108" t="s">
        <v>2611</v>
      </c>
      <c r="E1468" s="108">
        <v>129363</v>
      </c>
      <c r="F1468" s="108" t="s">
        <v>2611</v>
      </c>
      <c r="G1468" s="108" t="s">
        <v>270</v>
      </c>
      <c r="H1468" s="108" t="s">
        <v>290</v>
      </c>
      <c r="I1468" s="108" t="s">
        <v>291</v>
      </c>
      <c r="K1468" s="108" t="s">
        <v>918</v>
      </c>
      <c r="L1468" s="108" t="s">
        <v>2611</v>
      </c>
      <c r="P1468" s="108">
        <v>0</v>
      </c>
      <c r="Q1468" s="108"/>
      <c r="R1468" s="114"/>
    </row>
    <row r="1469" spans="1:18" ht="13" x14ac:dyDescent="0.3">
      <c r="A1469" s="108" t="s">
        <v>2612</v>
      </c>
      <c r="B1469" s="108">
        <v>130330</v>
      </c>
      <c r="C1469" s="108" t="s">
        <v>269</v>
      </c>
      <c r="D1469" s="108" t="s">
        <v>2612</v>
      </c>
      <c r="E1469" s="108">
        <v>130330</v>
      </c>
      <c r="F1469" s="108" t="s">
        <v>2612</v>
      </c>
      <c r="G1469" s="108" t="s">
        <v>270</v>
      </c>
      <c r="H1469" s="108" t="s">
        <v>290</v>
      </c>
      <c r="I1469" s="108" t="s">
        <v>291</v>
      </c>
      <c r="K1469" s="108" t="s">
        <v>918</v>
      </c>
      <c r="L1469" s="108" t="s">
        <v>2611</v>
      </c>
      <c r="N1469" s="108" t="s">
        <v>2613</v>
      </c>
      <c r="P1469" s="108">
        <v>0</v>
      </c>
      <c r="Q1469" s="108"/>
      <c r="R1469" s="114"/>
    </row>
    <row r="1470" spans="1:18" ht="13" x14ac:dyDescent="0.3">
      <c r="A1470" s="108" t="s">
        <v>2614</v>
      </c>
      <c r="B1470" s="108">
        <v>130331</v>
      </c>
      <c r="C1470" s="108" t="s">
        <v>269</v>
      </c>
      <c r="D1470" s="108" t="s">
        <v>2614</v>
      </c>
      <c r="E1470" s="108">
        <v>130331</v>
      </c>
      <c r="F1470" s="108" t="s">
        <v>2614</v>
      </c>
      <c r="G1470" s="108" t="s">
        <v>270</v>
      </c>
      <c r="H1470" s="108" t="s">
        <v>290</v>
      </c>
      <c r="I1470" s="108" t="s">
        <v>291</v>
      </c>
      <c r="K1470" s="108" t="s">
        <v>918</v>
      </c>
      <c r="L1470" s="108" t="s">
        <v>2611</v>
      </c>
      <c r="N1470" s="108" t="s">
        <v>1803</v>
      </c>
      <c r="P1470" s="108">
        <v>0</v>
      </c>
      <c r="Q1470" s="108"/>
      <c r="R1470" s="114"/>
    </row>
    <row r="1471" spans="1:18" ht="13" x14ac:dyDescent="0.3">
      <c r="A1471" s="108" t="s">
        <v>2615</v>
      </c>
      <c r="B1471" s="108">
        <v>138456</v>
      </c>
      <c r="C1471" s="108" t="s">
        <v>269</v>
      </c>
      <c r="D1471" s="108" t="s">
        <v>2615</v>
      </c>
      <c r="E1471" s="108">
        <v>138456</v>
      </c>
      <c r="F1471" s="108" t="s">
        <v>2615</v>
      </c>
      <c r="G1471" s="108" t="s">
        <v>270</v>
      </c>
      <c r="H1471" s="108" t="s">
        <v>280</v>
      </c>
      <c r="I1471" s="108" t="s">
        <v>300</v>
      </c>
      <c r="J1471" s="108" t="s">
        <v>323</v>
      </c>
      <c r="K1471" s="108" t="s">
        <v>381</v>
      </c>
      <c r="L1471" s="108" t="s">
        <v>2615</v>
      </c>
      <c r="P1471" s="108">
        <v>0</v>
      </c>
      <c r="Q1471" s="108"/>
      <c r="R1471" s="114"/>
    </row>
    <row r="1472" spans="1:18" ht="13" x14ac:dyDescent="0.3">
      <c r="A1472" s="108" t="s">
        <v>2616</v>
      </c>
      <c r="B1472" s="108">
        <v>141365</v>
      </c>
      <c r="C1472" s="108" t="s">
        <v>269</v>
      </c>
      <c r="D1472" s="108" t="s">
        <v>2616</v>
      </c>
      <c r="E1472" s="108">
        <v>141365</v>
      </c>
      <c r="F1472" s="108" t="s">
        <v>2616</v>
      </c>
      <c r="G1472" s="108" t="s">
        <v>270</v>
      </c>
      <c r="H1472" s="108" t="s">
        <v>280</v>
      </c>
      <c r="I1472" s="108" t="s">
        <v>300</v>
      </c>
      <c r="J1472" s="108" t="s">
        <v>323</v>
      </c>
      <c r="K1472" s="108" t="s">
        <v>381</v>
      </c>
      <c r="L1472" s="108" t="s">
        <v>2615</v>
      </c>
      <c r="N1472" s="108" t="s">
        <v>2512</v>
      </c>
      <c r="P1472" s="108">
        <v>0</v>
      </c>
      <c r="Q1472" s="108"/>
      <c r="R1472" s="114"/>
    </row>
    <row r="1473" spans="1:18" s="110" customFormat="1" ht="13" x14ac:dyDescent="0.3">
      <c r="A1473" s="110" t="s">
        <v>2618</v>
      </c>
      <c r="B1473" s="106">
        <v>423725</v>
      </c>
      <c r="C1473" s="106" t="s">
        <v>269</v>
      </c>
      <c r="D1473" s="110" t="s">
        <v>2618</v>
      </c>
      <c r="E1473" s="106">
        <v>423725</v>
      </c>
      <c r="F1473" s="110" t="s">
        <v>2618</v>
      </c>
      <c r="G1473" s="106" t="s">
        <v>270</v>
      </c>
      <c r="H1473" s="106" t="s">
        <v>271</v>
      </c>
      <c r="I1473" s="106" t="s">
        <v>272</v>
      </c>
      <c r="J1473" s="106" t="s">
        <v>273</v>
      </c>
      <c r="K1473" s="106" t="s">
        <v>1008</v>
      </c>
      <c r="L1473" s="106" t="s">
        <v>3886</v>
      </c>
      <c r="N1473" s="106" t="s">
        <v>1769</v>
      </c>
      <c r="P1473" s="106">
        <v>0</v>
      </c>
      <c r="Q1473" s="106"/>
      <c r="R1473" s="111"/>
    </row>
    <row r="1474" spans="1:18" ht="13" x14ac:dyDescent="0.3">
      <c r="A1474" s="108" t="s">
        <v>2619</v>
      </c>
      <c r="B1474" s="108">
        <v>139486</v>
      </c>
      <c r="C1474" s="108" t="s">
        <v>269</v>
      </c>
      <c r="D1474" s="108" t="s">
        <v>2619</v>
      </c>
      <c r="E1474" s="108">
        <v>139486</v>
      </c>
      <c r="F1474" s="108" t="s">
        <v>2619</v>
      </c>
      <c r="G1474" s="108" t="s">
        <v>270</v>
      </c>
      <c r="H1474" s="108" t="s">
        <v>280</v>
      </c>
      <c r="I1474" s="108" t="s">
        <v>300</v>
      </c>
      <c r="J1474" s="108" t="s">
        <v>1003</v>
      </c>
      <c r="K1474" s="108" t="s">
        <v>2620</v>
      </c>
      <c r="L1474" s="108" t="s">
        <v>2621</v>
      </c>
      <c r="N1474" s="108" t="s">
        <v>2622</v>
      </c>
      <c r="P1474" s="108">
        <v>0</v>
      </c>
      <c r="Q1474" s="108"/>
      <c r="R1474" s="114"/>
    </row>
    <row r="1475" spans="1:18" ht="13" x14ac:dyDescent="0.3">
      <c r="A1475" s="108" t="s">
        <v>2623</v>
      </c>
      <c r="B1475" s="108">
        <v>130967</v>
      </c>
      <c r="C1475" s="108" t="s">
        <v>269</v>
      </c>
      <c r="D1475" s="108" t="s">
        <v>2623</v>
      </c>
      <c r="E1475" s="108">
        <v>130967</v>
      </c>
      <c r="F1475" s="108" t="s">
        <v>2623</v>
      </c>
      <c r="G1475" s="108" t="s">
        <v>270</v>
      </c>
      <c r="H1475" s="108" t="s">
        <v>290</v>
      </c>
      <c r="I1475" s="108" t="s">
        <v>291</v>
      </c>
      <c r="J1475" s="108" t="s">
        <v>880</v>
      </c>
      <c r="K1475" s="108" t="s">
        <v>881</v>
      </c>
      <c r="L1475" s="108" t="s">
        <v>2624</v>
      </c>
      <c r="N1475" s="108" t="s">
        <v>2625</v>
      </c>
      <c r="P1475" s="108">
        <v>0</v>
      </c>
      <c r="Q1475" s="108"/>
      <c r="R1475" s="114"/>
    </row>
    <row r="1476" spans="1:18" ht="13" x14ac:dyDescent="0.3">
      <c r="A1476" s="108" t="s">
        <v>2626</v>
      </c>
      <c r="B1476" s="108">
        <v>152320</v>
      </c>
      <c r="C1476" s="108" t="s">
        <v>269</v>
      </c>
      <c r="D1476" s="108" t="s">
        <v>2626</v>
      </c>
      <c r="E1476" s="108">
        <v>130969</v>
      </c>
      <c r="F1476" s="108" t="s">
        <v>2627</v>
      </c>
      <c r="G1476" s="108" t="s">
        <v>270</v>
      </c>
      <c r="H1476" s="108" t="s">
        <v>290</v>
      </c>
      <c r="I1476" s="108" t="s">
        <v>291</v>
      </c>
      <c r="J1476" s="108" t="s">
        <v>880</v>
      </c>
      <c r="K1476" s="108" t="s">
        <v>881</v>
      </c>
      <c r="L1476" s="108" t="s">
        <v>2624</v>
      </c>
      <c r="N1476" s="108" t="s">
        <v>2628</v>
      </c>
      <c r="P1476" s="108">
        <v>0</v>
      </c>
      <c r="Q1476" s="108"/>
      <c r="R1476" s="114"/>
    </row>
    <row r="1477" spans="1:18" s="110" customFormat="1" ht="13" x14ac:dyDescent="0.3">
      <c r="A1477" s="110" t="s">
        <v>2627</v>
      </c>
      <c r="B1477" s="106">
        <v>130969</v>
      </c>
      <c r="C1477" s="106" t="s">
        <v>269</v>
      </c>
      <c r="D1477" s="110" t="s">
        <v>2627</v>
      </c>
      <c r="E1477" s="106">
        <v>130969</v>
      </c>
      <c r="F1477" s="110" t="s">
        <v>2627</v>
      </c>
      <c r="G1477" s="106" t="s">
        <v>270</v>
      </c>
      <c r="H1477" s="106" t="s">
        <v>290</v>
      </c>
      <c r="I1477" s="106" t="s">
        <v>291</v>
      </c>
      <c r="J1477" s="106" t="s">
        <v>880</v>
      </c>
      <c r="K1477" s="106" t="s">
        <v>881</v>
      </c>
      <c r="L1477" s="106" t="s">
        <v>2624</v>
      </c>
      <c r="N1477" s="106" t="s">
        <v>3618</v>
      </c>
      <c r="P1477" s="106">
        <v>0</v>
      </c>
      <c r="Q1477" s="106"/>
      <c r="R1477" s="111"/>
    </row>
    <row r="1478" spans="1:18" ht="13" x14ac:dyDescent="0.3">
      <c r="A1478" s="108" t="s">
        <v>19</v>
      </c>
      <c r="B1478" s="108">
        <v>130867</v>
      </c>
      <c r="C1478" s="108" t="s">
        <v>269</v>
      </c>
      <c r="D1478" s="108" t="s">
        <v>19</v>
      </c>
      <c r="E1478" s="108">
        <v>130867</v>
      </c>
      <c r="F1478" s="108" t="s">
        <v>19</v>
      </c>
      <c r="G1478" s="108" t="s">
        <v>270</v>
      </c>
      <c r="H1478" s="108" t="s">
        <v>290</v>
      </c>
      <c r="I1478" s="108" t="s">
        <v>291</v>
      </c>
      <c r="K1478" s="108" t="s">
        <v>2629</v>
      </c>
      <c r="L1478" s="108" t="s">
        <v>2630</v>
      </c>
      <c r="N1478" s="108" t="s">
        <v>2631</v>
      </c>
      <c r="P1478" s="108">
        <v>1</v>
      </c>
      <c r="Q1478" s="108"/>
      <c r="R1478" s="114" t="s">
        <v>19</v>
      </c>
    </row>
    <row r="1479" spans="1:18" ht="13" x14ac:dyDescent="0.3">
      <c r="A1479" s="108" t="s">
        <v>880</v>
      </c>
      <c r="B1479" s="108">
        <v>901</v>
      </c>
      <c r="C1479" s="108" t="s">
        <v>269</v>
      </c>
      <c r="D1479" s="108" t="s">
        <v>880</v>
      </c>
      <c r="E1479" s="108">
        <v>901</v>
      </c>
      <c r="F1479" s="108" t="s">
        <v>880</v>
      </c>
      <c r="G1479" s="108" t="s">
        <v>270</v>
      </c>
      <c r="H1479" s="108" t="s">
        <v>290</v>
      </c>
      <c r="I1479" s="108" t="s">
        <v>291</v>
      </c>
      <c r="J1479" s="108" t="s">
        <v>880</v>
      </c>
      <c r="P1479" s="108">
        <v>0</v>
      </c>
      <c r="Q1479" s="108"/>
      <c r="R1479" s="114"/>
    </row>
    <row r="1480" spans="1:18" ht="13" x14ac:dyDescent="0.3">
      <c r="A1480" s="108" t="s">
        <v>881</v>
      </c>
      <c r="B1480" s="108">
        <v>985</v>
      </c>
      <c r="C1480" s="108" t="s">
        <v>269</v>
      </c>
      <c r="D1480" s="108" t="s">
        <v>881</v>
      </c>
      <c r="E1480" s="108">
        <v>985</v>
      </c>
      <c r="F1480" s="108" t="s">
        <v>881</v>
      </c>
      <c r="G1480" s="108" t="s">
        <v>270</v>
      </c>
      <c r="H1480" s="108" t="s">
        <v>290</v>
      </c>
      <c r="I1480" s="108" t="s">
        <v>291</v>
      </c>
      <c r="J1480" s="108" t="s">
        <v>880</v>
      </c>
      <c r="K1480" s="108" t="s">
        <v>881</v>
      </c>
      <c r="P1480" s="108">
        <v>0</v>
      </c>
      <c r="Q1480" s="108"/>
      <c r="R1480" s="114"/>
    </row>
    <row r="1481" spans="1:18" ht="13" x14ac:dyDescent="0.3">
      <c r="A1481" s="108" t="s">
        <v>2632</v>
      </c>
      <c r="B1481" s="108">
        <v>137590</v>
      </c>
      <c r="C1481" s="108" t="s">
        <v>269</v>
      </c>
      <c r="D1481" s="108" t="s">
        <v>2632</v>
      </c>
      <c r="E1481" s="108">
        <v>137590</v>
      </c>
      <c r="F1481" s="108" t="s">
        <v>2632</v>
      </c>
      <c r="G1481" s="108" t="s">
        <v>270</v>
      </c>
      <c r="H1481" s="108" t="s">
        <v>1171</v>
      </c>
      <c r="I1481" s="108" t="s">
        <v>1170</v>
      </c>
      <c r="J1481" s="108" t="s">
        <v>1373</v>
      </c>
      <c r="K1481" s="108" t="s">
        <v>1486</v>
      </c>
      <c r="L1481" s="108" t="s">
        <v>2632</v>
      </c>
      <c r="P1481" s="108">
        <v>0</v>
      </c>
      <c r="Q1481" s="108"/>
      <c r="R1481" s="114"/>
    </row>
    <row r="1482" spans="1:18" x14ac:dyDescent="0.25">
      <c r="A1482" s="108" t="s">
        <v>3070</v>
      </c>
      <c r="B1482" s="110">
        <v>100994</v>
      </c>
      <c r="C1482" s="106" t="s">
        <v>269</v>
      </c>
      <c r="D1482" s="106" t="s">
        <v>3070</v>
      </c>
      <c r="E1482" s="110">
        <v>855674</v>
      </c>
      <c r="F1482" s="110" t="s">
        <v>3620</v>
      </c>
      <c r="G1482" s="110" t="s">
        <v>270</v>
      </c>
      <c r="H1482" s="110" t="s">
        <v>339</v>
      </c>
      <c r="I1482" s="110" t="s">
        <v>340</v>
      </c>
      <c r="J1482" s="110" t="s">
        <v>338</v>
      </c>
      <c r="K1482" s="110" t="s">
        <v>2633</v>
      </c>
      <c r="L1482" s="110" t="s">
        <v>3621</v>
      </c>
      <c r="M1482" s="110"/>
      <c r="N1482" s="110" t="s">
        <v>3619</v>
      </c>
      <c r="O1482" s="110"/>
      <c r="P1482" s="108">
        <v>0</v>
      </c>
    </row>
    <row r="1483" spans="1:18" ht="13" x14ac:dyDescent="0.3">
      <c r="A1483" s="108" t="s">
        <v>2633</v>
      </c>
      <c r="B1483" s="108">
        <v>100681</v>
      </c>
      <c r="C1483" s="108" t="s">
        <v>269</v>
      </c>
      <c r="D1483" s="108" t="s">
        <v>2633</v>
      </c>
      <c r="E1483" s="108">
        <v>100681</v>
      </c>
      <c r="F1483" s="108" t="s">
        <v>2633</v>
      </c>
      <c r="G1483" s="108" t="s">
        <v>270</v>
      </c>
      <c r="H1483" s="108" t="s">
        <v>339</v>
      </c>
      <c r="I1483" s="108" t="s">
        <v>340</v>
      </c>
      <c r="J1483" s="108" t="s">
        <v>338</v>
      </c>
      <c r="K1483" s="108" t="s">
        <v>2633</v>
      </c>
      <c r="P1483" s="108">
        <v>0</v>
      </c>
      <c r="Q1483" s="108"/>
      <c r="R1483" s="114"/>
    </row>
    <row r="1484" spans="1:18" s="110" customFormat="1" ht="13" x14ac:dyDescent="0.3">
      <c r="A1484" s="106" t="s">
        <v>3622</v>
      </c>
      <c r="B1484" s="106">
        <v>100777</v>
      </c>
      <c r="C1484" s="106" t="s">
        <v>269</v>
      </c>
      <c r="D1484" s="106" t="s">
        <v>3622</v>
      </c>
      <c r="E1484" s="106">
        <v>100777</v>
      </c>
      <c r="F1484" s="106" t="s">
        <v>3622</v>
      </c>
      <c r="G1484" s="106" t="s">
        <v>270</v>
      </c>
      <c r="H1484" s="106" t="s">
        <v>339</v>
      </c>
      <c r="I1484" s="106" t="s">
        <v>340</v>
      </c>
      <c r="J1484" s="106" t="s">
        <v>338</v>
      </c>
      <c r="K1484" s="106" t="s">
        <v>2633</v>
      </c>
      <c r="L1484" s="110" t="s">
        <v>3622</v>
      </c>
      <c r="P1484" s="106">
        <v>0</v>
      </c>
      <c r="Q1484" s="106"/>
      <c r="R1484" s="114"/>
    </row>
    <row r="1485" spans="1:18" s="110" customFormat="1" ht="13" x14ac:dyDescent="0.3">
      <c r="A1485" s="106" t="s">
        <v>3623</v>
      </c>
      <c r="B1485" s="106">
        <v>101002</v>
      </c>
      <c r="C1485" s="106" t="s">
        <v>269</v>
      </c>
      <c r="D1485" s="106" t="s">
        <v>3623</v>
      </c>
      <c r="E1485" s="106">
        <v>855675</v>
      </c>
      <c r="F1485" s="106" t="s">
        <v>3624</v>
      </c>
      <c r="G1485" s="106" t="s">
        <v>270</v>
      </c>
      <c r="H1485" s="106" t="s">
        <v>339</v>
      </c>
      <c r="I1485" s="106" t="s">
        <v>340</v>
      </c>
      <c r="J1485" s="106" t="s">
        <v>338</v>
      </c>
      <c r="K1485" s="106" t="s">
        <v>2633</v>
      </c>
      <c r="L1485" s="110" t="s">
        <v>3621</v>
      </c>
      <c r="N1485" s="110" t="s">
        <v>2005</v>
      </c>
      <c r="P1485" s="106">
        <v>0</v>
      </c>
      <c r="Q1485" s="106"/>
      <c r="R1485" s="114"/>
    </row>
    <row r="1486" spans="1:18" ht="13" x14ac:dyDescent="0.3">
      <c r="A1486" s="108" t="s">
        <v>2634</v>
      </c>
      <c r="B1486" s="108">
        <v>105410</v>
      </c>
      <c r="C1486" s="108" t="s">
        <v>269</v>
      </c>
      <c r="D1486" s="108" t="s">
        <v>2634</v>
      </c>
      <c r="E1486" s="108">
        <v>105410</v>
      </c>
      <c r="F1486" s="108" t="s">
        <v>2634</v>
      </c>
      <c r="G1486" s="108" t="s">
        <v>270</v>
      </c>
      <c r="H1486" s="108" t="s">
        <v>847</v>
      </c>
      <c r="I1486" s="108" t="s">
        <v>2232</v>
      </c>
      <c r="J1486" s="108" t="s">
        <v>2233</v>
      </c>
      <c r="K1486" s="108" t="s">
        <v>2234</v>
      </c>
      <c r="L1486" s="108" t="s">
        <v>2634</v>
      </c>
      <c r="P1486" s="108">
        <v>0</v>
      </c>
      <c r="Q1486" s="108"/>
      <c r="R1486" s="114"/>
    </row>
    <row r="1487" spans="1:18" s="110" customFormat="1" ht="13" x14ac:dyDescent="0.3">
      <c r="A1487" s="110" t="s">
        <v>2234</v>
      </c>
      <c r="B1487" s="110">
        <v>5953</v>
      </c>
      <c r="C1487" s="106" t="s">
        <v>269</v>
      </c>
      <c r="D1487" s="110" t="s">
        <v>2234</v>
      </c>
      <c r="E1487" s="110">
        <v>5953</v>
      </c>
      <c r="F1487" s="110" t="s">
        <v>2234</v>
      </c>
      <c r="G1487" s="106" t="s">
        <v>270</v>
      </c>
      <c r="H1487" s="110" t="s">
        <v>847</v>
      </c>
      <c r="I1487" s="106" t="s">
        <v>2232</v>
      </c>
      <c r="J1487" s="106" t="s">
        <v>2233</v>
      </c>
      <c r="K1487" s="106" t="s">
        <v>2234</v>
      </c>
      <c r="L1487" s="106"/>
      <c r="P1487" s="106">
        <v>0</v>
      </c>
      <c r="Q1487" s="106"/>
      <c r="R1487" s="111"/>
    </row>
    <row r="1488" spans="1:18" ht="13" x14ac:dyDescent="0.3">
      <c r="A1488" s="108" t="s">
        <v>2635</v>
      </c>
      <c r="B1488" s="108">
        <v>129819</v>
      </c>
      <c r="C1488" s="108" t="s">
        <v>269</v>
      </c>
      <c r="D1488" s="108" t="s">
        <v>2635</v>
      </c>
      <c r="E1488" s="108">
        <v>129819</v>
      </c>
      <c r="F1488" s="108" t="s">
        <v>2635</v>
      </c>
      <c r="G1488" s="108" t="s">
        <v>270</v>
      </c>
      <c r="H1488" s="108" t="s">
        <v>290</v>
      </c>
      <c r="I1488" s="108" t="s">
        <v>291</v>
      </c>
      <c r="J1488" s="108" t="s">
        <v>386</v>
      </c>
      <c r="K1488" s="108" t="s">
        <v>419</v>
      </c>
      <c r="L1488" s="108" t="s">
        <v>2636</v>
      </c>
      <c r="N1488" s="108" t="s">
        <v>2637</v>
      </c>
      <c r="P1488" s="108">
        <v>0</v>
      </c>
      <c r="Q1488" s="108"/>
      <c r="R1488" s="114"/>
    </row>
    <row r="1489" spans="1:18" s="110" customFormat="1" ht="13" x14ac:dyDescent="0.3">
      <c r="A1489" s="110" t="s">
        <v>3887</v>
      </c>
      <c r="B1489" s="110">
        <v>125340</v>
      </c>
      <c r="C1489" s="106" t="s">
        <v>269</v>
      </c>
      <c r="D1489" s="110" t="s">
        <v>3887</v>
      </c>
      <c r="E1489" s="110">
        <v>125340</v>
      </c>
      <c r="F1489" s="110" t="s">
        <v>3887</v>
      </c>
      <c r="G1489" s="106" t="s">
        <v>270</v>
      </c>
      <c r="H1489" s="106" t="s">
        <v>339</v>
      </c>
      <c r="I1489" s="106" t="s">
        <v>340</v>
      </c>
      <c r="J1489" s="106" t="s">
        <v>3375</v>
      </c>
      <c r="K1489" s="106" t="s">
        <v>3722</v>
      </c>
      <c r="L1489" s="106" t="s">
        <v>3888</v>
      </c>
      <c r="N1489" s="106" t="s">
        <v>3885</v>
      </c>
      <c r="P1489" s="106">
        <v>0</v>
      </c>
      <c r="Q1489" s="106"/>
      <c r="R1489" s="111"/>
    </row>
    <row r="1490" spans="1:18" ht="13" x14ac:dyDescent="0.3">
      <c r="A1490" s="108" t="s">
        <v>2638</v>
      </c>
      <c r="B1490" s="108">
        <v>117070</v>
      </c>
      <c r="C1490" s="108" t="s">
        <v>269</v>
      </c>
      <c r="D1490" s="108" t="s">
        <v>2638</v>
      </c>
      <c r="E1490" s="108">
        <v>117070</v>
      </c>
      <c r="F1490" s="108" t="s">
        <v>2638</v>
      </c>
      <c r="G1490" s="108" t="s">
        <v>270</v>
      </c>
      <c r="H1490" s="108" t="s">
        <v>339</v>
      </c>
      <c r="I1490" s="108" t="s">
        <v>494</v>
      </c>
      <c r="J1490" s="108" t="s">
        <v>493</v>
      </c>
      <c r="K1490" s="108" t="s">
        <v>2639</v>
      </c>
      <c r="L1490" s="108" t="s">
        <v>2638</v>
      </c>
      <c r="P1490" s="108">
        <v>0</v>
      </c>
      <c r="Q1490" s="108"/>
      <c r="R1490" s="114"/>
    </row>
    <row r="1491" spans="1:18" s="110" customFormat="1" ht="13" x14ac:dyDescent="0.3">
      <c r="A1491" s="110" t="s">
        <v>3889</v>
      </c>
      <c r="B1491" s="106">
        <v>117491</v>
      </c>
      <c r="C1491" s="106" t="s">
        <v>269</v>
      </c>
      <c r="D1491" s="110" t="s">
        <v>3889</v>
      </c>
      <c r="E1491" s="106">
        <v>117491</v>
      </c>
      <c r="F1491" s="110" t="s">
        <v>3889</v>
      </c>
      <c r="G1491" s="106" t="s">
        <v>270</v>
      </c>
      <c r="H1491" s="106" t="s">
        <v>339</v>
      </c>
      <c r="I1491" s="106" t="s">
        <v>494</v>
      </c>
      <c r="J1491" s="106" t="s">
        <v>493</v>
      </c>
      <c r="K1491" s="106" t="s">
        <v>2639</v>
      </c>
      <c r="L1491" s="106" t="s">
        <v>2638</v>
      </c>
      <c r="N1491" s="110" t="s">
        <v>3890</v>
      </c>
      <c r="P1491" s="106">
        <v>0</v>
      </c>
      <c r="Q1491" s="106"/>
      <c r="R1491" s="111"/>
    </row>
    <row r="1492" spans="1:18" ht="13" x14ac:dyDescent="0.3">
      <c r="A1492" s="108" t="s">
        <v>2640</v>
      </c>
      <c r="B1492" s="108">
        <v>147143</v>
      </c>
      <c r="C1492" s="108" t="s">
        <v>269</v>
      </c>
      <c r="D1492" s="108" t="s">
        <v>2640</v>
      </c>
      <c r="E1492" s="108">
        <v>147143</v>
      </c>
      <c r="F1492" s="108" t="s">
        <v>2640</v>
      </c>
      <c r="G1492" s="108" t="s">
        <v>270</v>
      </c>
      <c r="H1492" s="108" t="s">
        <v>271</v>
      </c>
      <c r="I1492" s="108" t="s">
        <v>272</v>
      </c>
      <c r="J1492" s="108" t="s">
        <v>2025</v>
      </c>
      <c r="K1492" s="108" t="s">
        <v>2026</v>
      </c>
      <c r="L1492" s="108" t="s">
        <v>2640</v>
      </c>
      <c r="P1492" s="108">
        <v>0</v>
      </c>
      <c r="Q1492" s="108"/>
      <c r="R1492" s="114"/>
    </row>
    <row r="1493" spans="1:18" ht="13" x14ac:dyDescent="0.3">
      <c r="A1493" s="108" t="s">
        <v>2641</v>
      </c>
      <c r="B1493" s="108">
        <v>147144</v>
      </c>
      <c r="C1493" s="108" t="s">
        <v>269</v>
      </c>
      <c r="D1493" s="108" t="s">
        <v>2641</v>
      </c>
      <c r="E1493" s="108">
        <v>147144</v>
      </c>
      <c r="F1493" s="108" t="s">
        <v>2641</v>
      </c>
      <c r="G1493" s="108" t="s">
        <v>270</v>
      </c>
      <c r="H1493" s="108" t="s">
        <v>271</v>
      </c>
      <c r="I1493" s="108" t="s">
        <v>272</v>
      </c>
      <c r="J1493" s="108" t="s">
        <v>2025</v>
      </c>
      <c r="K1493" s="108" t="s">
        <v>2026</v>
      </c>
      <c r="L1493" s="108" t="s">
        <v>2640</v>
      </c>
      <c r="N1493" s="108" t="s">
        <v>2642</v>
      </c>
      <c r="P1493" s="108">
        <v>0</v>
      </c>
      <c r="Q1493" s="108"/>
      <c r="R1493" s="114"/>
    </row>
    <row r="1494" spans="1:18" ht="13" x14ac:dyDescent="0.3">
      <c r="A1494" s="108" t="s">
        <v>2643</v>
      </c>
      <c r="B1494" s="108">
        <v>140108</v>
      </c>
      <c r="C1494" s="108" t="s">
        <v>269</v>
      </c>
      <c r="D1494" s="108" t="s">
        <v>2643</v>
      </c>
      <c r="E1494" s="108">
        <v>140108</v>
      </c>
      <c r="F1494" s="108" t="s">
        <v>2643</v>
      </c>
      <c r="G1494" s="108" t="s">
        <v>270</v>
      </c>
      <c r="H1494" s="108" t="s">
        <v>280</v>
      </c>
      <c r="I1494" s="108" t="s">
        <v>281</v>
      </c>
      <c r="J1494" s="108" t="s">
        <v>374</v>
      </c>
      <c r="K1494" s="108" t="s">
        <v>2644</v>
      </c>
      <c r="L1494" s="108" t="s">
        <v>2645</v>
      </c>
      <c r="N1494" s="108" t="s">
        <v>2646</v>
      </c>
      <c r="P1494" s="108">
        <v>0</v>
      </c>
      <c r="Q1494" s="108"/>
      <c r="R1494" s="114"/>
    </row>
    <row r="1495" spans="1:18" ht="13" x14ac:dyDescent="0.3">
      <c r="A1495" s="108" t="s">
        <v>2647</v>
      </c>
      <c r="B1495" s="108">
        <v>130979</v>
      </c>
      <c r="C1495" s="108" t="s">
        <v>269</v>
      </c>
      <c r="D1495" s="108" t="s">
        <v>2647</v>
      </c>
      <c r="E1495" s="108">
        <v>130979</v>
      </c>
      <c r="F1495" s="108" t="s">
        <v>2647</v>
      </c>
      <c r="G1495" s="108" t="s">
        <v>270</v>
      </c>
      <c r="H1495" s="108" t="s">
        <v>290</v>
      </c>
      <c r="I1495" s="108" t="s">
        <v>291</v>
      </c>
      <c r="K1495" s="108" t="s">
        <v>2447</v>
      </c>
      <c r="L1495" s="108" t="s">
        <v>2648</v>
      </c>
      <c r="N1495" s="108" t="s">
        <v>2649</v>
      </c>
      <c r="P1495" s="108">
        <v>0</v>
      </c>
      <c r="Q1495" s="108"/>
      <c r="R1495" s="114"/>
    </row>
    <row r="1496" spans="1:18" ht="13" x14ac:dyDescent="0.3">
      <c r="A1496" s="108" t="s">
        <v>2650</v>
      </c>
      <c r="B1496" s="108">
        <v>130980</v>
      </c>
      <c r="C1496" s="108" t="s">
        <v>269</v>
      </c>
      <c r="D1496" s="108" t="s">
        <v>2650</v>
      </c>
      <c r="E1496" s="108">
        <v>130980</v>
      </c>
      <c r="F1496" s="108" t="s">
        <v>2650</v>
      </c>
      <c r="G1496" s="108" t="s">
        <v>270</v>
      </c>
      <c r="H1496" s="108" t="s">
        <v>290</v>
      </c>
      <c r="I1496" s="108" t="s">
        <v>291</v>
      </c>
      <c r="K1496" s="108" t="s">
        <v>2447</v>
      </c>
      <c r="L1496" s="108" t="s">
        <v>2648</v>
      </c>
      <c r="N1496" s="108" t="s">
        <v>2651</v>
      </c>
      <c r="P1496" s="108">
        <v>0</v>
      </c>
      <c r="Q1496" s="108"/>
      <c r="R1496" s="114"/>
    </row>
    <row r="1497" spans="1:18" ht="13" x14ac:dyDescent="0.3">
      <c r="A1497" s="108" t="s">
        <v>2652</v>
      </c>
      <c r="B1497" s="108">
        <v>139488</v>
      </c>
      <c r="C1497" s="108" t="s">
        <v>269</v>
      </c>
      <c r="D1497" s="108" t="s">
        <v>2652</v>
      </c>
      <c r="E1497" s="108">
        <v>139488</v>
      </c>
      <c r="F1497" s="108" t="s">
        <v>2652</v>
      </c>
      <c r="G1497" s="108" t="s">
        <v>270</v>
      </c>
      <c r="H1497" s="108" t="s">
        <v>280</v>
      </c>
      <c r="I1497" s="108" t="s">
        <v>300</v>
      </c>
      <c r="J1497" s="108" t="s">
        <v>1003</v>
      </c>
      <c r="K1497" s="108" t="s">
        <v>2653</v>
      </c>
      <c r="L1497" s="108" t="s">
        <v>2654</v>
      </c>
      <c r="N1497" s="108" t="s">
        <v>2655</v>
      </c>
      <c r="P1497" s="108">
        <v>0</v>
      </c>
      <c r="Q1497" s="108"/>
      <c r="R1497" s="114"/>
    </row>
    <row r="1498" spans="1:18" s="110" customFormat="1" ht="13" x14ac:dyDescent="0.3">
      <c r="A1498" s="110" t="s">
        <v>2653</v>
      </c>
      <c r="B1498" s="110">
        <v>158</v>
      </c>
      <c r="C1498" s="106" t="s">
        <v>269</v>
      </c>
      <c r="D1498" s="110" t="s">
        <v>2653</v>
      </c>
      <c r="E1498" s="110">
        <v>158</v>
      </c>
      <c r="F1498" s="110" t="s">
        <v>2653</v>
      </c>
      <c r="G1498" s="106" t="s">
        <v>270</v>
      </c>
      <c r="H1498" s="106" t="s">
        <v>280</v>
      </c>
      <c r="I1498" s="106" t="s">
        <v>300</v>
      </c>
      <c r="J1498" s="106" t="s">
        <v>1003</v>
      </c>
      <c r="K1498" s="106" t="s">
        <v>2653</v>
      </c>
      <c r="L1498" s="106"/>
      <c r="N1498" s="106"/>
      <c r="P1498" s="106">
        <v>0</v>
      </c>
      <c r="Q1498" s="106"/>
      <c r="R1498" s="111"/>
    </row>
    <row r="1499" spans="1:18" ht="13" x14ac:dyDescent="0.3">
      <c r="A1499" s="108" t="s">
        <v>488</v>
      </c>
      <c r="B1499" s="108">
        <v>104</v>
      </c>
      <c r="C1499" s="108" t="s">
        <v>269</v>
      </c>
      <c r="D1499" s="108" t="s">
        <v>488</v>
      </c>
      <c r="E1499" s="108">
        <v>104</v>
      </c>
      <c r="F1499" s="108" t="s">
        <v>488</v>
      </c>
      <c r="G1499" s="108" t="s">
        <v>270</v>
      </c>
      <c r="H1499" s="108" t="s">
        <v>280</v>
      </c>
      <c r="I1499" s="108" t="s">
        <v>488</v>
      </c>
      <c r="P1499" s="108">
        <v>0</v>
      </c>
      <c r="Q1499" s="108"/>
      <c r="R1499" s="114"/>
    </row>
    <row r="1500" spans="1:18" ht="13" x14ac:dyDescent="0.3">
      <c r="A1500" s="108" t="s">
        <v>2656</v>
      </c>
      <c r="B1500" s="108">
        <v>130044</v>
      </c>
      <c r="C1500" s="108" t="s">
        <v>269</v>
      </c>
      <c r="D1500" s="108" t="s">
        <v>2656</v>
      </c>
      <c r="E1500" s="108">
        <v>130044</v>
      </c>
      <c r="F1500" s="108" t="s">
        <v>2656</v>
      </c>
      <c r="G1500" s="108" t="s">
        <v>270</v>
      </c>
      <c r="H1500" s="108" t="s">
        <v>290</v>
      </c>
      <c r="I1500" s="108" t="s">
        <v>291</v>
      </c>
      <c r="J1500" s="108" t="s">
        <v>292</v>
      </c>
      <c r="K1500" s="108" t="s">
        <v>1070</v>
      </c>
      <c r="L1500" s="108" t="s">
        <v>2657</v>
      </c>
      <c r="N1500" s="108" t="s">
        <v>2658</v>
      </c>
      <c r="P1500" s="108">
        <v>0</v>
      </c>
      <c r="Q1500" s="108"/>
      <c r="R1500" s="114"/>
    </row>
    <row r="1501" spans="1:18" ht="13" x14ac:dyDescent="0.3">
      <c r="A1501" s="108" t="s">
        <v>2659</v>
      </c>
      <c r="B1501" s="108">
        <v>154127</v>
      </c>
      <c r="C1501" s="108" t="s">
        <v>269</v>
      </c>
      <c r="D1501" s="108" t="s">
        <v>2659</v>
      </c>
      <c r="E1501" s="108">
        <v>154127</v>
      </c>
      <c r="F1501" s="108" t="s">
        <v>2659</v>
      </c>
      <c r="G1501" s="108" t="s">
        <v>270</v>
      </c>
      <c r="H1501" s="108" t="s">
        <v>290</v>
      </c>
      <c r="I1501" s="108" t="s">
        <v>291</v>
      </c>
      <c r="J1501" s="108" t="s">
        <v>292</v>
      </c>
      <c r="K1501" s="108" t="s">
        <v>1070</v>
      </c>
      <c r="L1501" s="108" t="s">
        <v>2657</v>
      </c>
      <c r="N1501" s="108" t="s">
        <v>2660</v>
      </c>
      <c r="P1501" s="108">
        <v>0</v>
      </c>
      <c r="Q1501" s="108"/>
      <c r="R1501" s="114"/>
    </row>
    <row r="1502" spans="1:18" ht="13" x14ac:dyDescent="0.3">
      <c r="A1502" s="108" t="s">
        <v>2661</v>
      </c>
      <c r="B1502" s="108">
        <v>119905</v>
      </c>
      <c r="C1502" s="108" t="s">
        <v>269</v>
      </c>
      <c r="D1502" s="108" t="s">
        <v>2661</v>
      </c>
      <c r="E1502" s="108">
        <v>119905</v>
      </c>
      <c r="F1502" s="108" t="s">
        <v>2661</v>
      </c>
      <c r="G1502" s="108" t="s">
        <v>270</v>
      </c>
      <c r="H1502" s="108" t="s">
        <v>271</v>
      </c>
      <c r="I1502" s="108" t="s">
        <v>272</v>
      </c>
      <c r="J1502" s="108" t="s">
        <v>306</v>
      </c>
      <c r="K1502" s="108" t="s">
        <v>307</v>
      </c>
      <c r="L1502" s="108" t="s">
        <v>2661</v>
      </c>
      <c r="P1502" s="108">
        <v>0</v>
      </c>
      <c r="Q1502" s="108"/>
      <c r="R1502" s="114"/>
    </row>
    <row r="1503" spans="1:18" ht="13" x14ac:dyDescent="0.3">
      <c r="A1503" s="108" t="s">
        <v>2662</v>
      </c>
      <c r="B1503" s="108">
        <v>120203</v>
      </c>
      <c r="C1503" s="108" t="s">
        <v>269</v>
      </c>
      <c r="D1503" s="108" t="s">
        <v>2662</v>
      </c>
      <c r="E1503" s="108">
        <v>120203</v>
      </c>
      <c r="F1503" s="108" t="s">
        <v>2662</v>
      </c>
      <c r="G1503" s="108" t="s">
        <v>270</v>
      </c>
      <c r="H1503" s="108" t="s">
        <v>271</v>
      </c>
      <c r="I1503" s="108" t="s">
        <v>272</v>
      </c>
      <c r="J1503" s="108" t="s">
        <v>306</v>
      </c>
      <c r="K1503" s="108" t="s">
        <v>307</v>
      </c>
      <c r="L1503" s="108" t="s">
        <v>2661</v>
      </c>
      <c r="N1503" s="108" t="s">
        <v>2663</v>
      </c>
      <c r="P1503" s="108">
        <v>0</v>
      </c>
      <c r="Q1503" s="108"/>
      <c r="R1503" s="114"/>
    </row>
    <row r="1504" spans="1:18" ht="13" x14ac:dyDescent="0.3">
      <c r="A1504" s="108" t="s">
        <v>2664</v>
      </c>
      <c r="B1504" s="108">
        <v>120204</v>
      </c>
      <c r="C1504" s="108" t="s">
        <v>269</v>
      </c>
      <c r="D1504" s="108" t="s">
        <v>2664</v>
      </c>
      <c r="E1504" s="108">
        <v>120204</v>
      </c>
      <c r="F1504" s="108" t="s">
        <v>2664</v>
      </c>
      <c r="G1504" s="108" t="s">
        <v>270</v>
      </c>
      <c r="H1504" s="108" t="s">
        <v>271</v>
      </c>
      <c r="I1504" s="108" t="s">
        <v>272</v>
      </c>
      <c r="J1504" s="108" t="s">
        <v>306</v>
      </c>
      <c r="K1504" s="108" t="s">
        <v>307</v>
      </c>
      <c r="L1504" s="108" t="s">
        <v>2661</v>
      </c>
      <c r="N1504" s="108" t="s">
        <v>2665</v>
      </c>
      <c r="P1504" s="108">
        <v>0</v>
      </c>
      <c r="Q1504" s="108"/>
      <c r="R1504" s="114"/>
    </row>
    <row r="1505" spans="1:18" ht="13" x14ac:dyDescent="0.3">
      <c r="A1505" s="108" t="s">
        <v>2666</v>
      </c>
      <c r="B1505" s="108">
        <v>120206</v>
      </c>
      <c r="C1505" s="108" t="s">
        <v>269</v>
      </c>
      <c r="D1505" s="108" t="s">
        <v>2666</v>
      </c>
      <c r="E1505" s="108">
        <v>120206</v>
      </c>
      <c r="F1505" s="108" t="s">
        <v>2666</v>
      </c>
      <c r="G1505" s="108" t="s">
        <v>270</v>
      </c>
      <c r="H1505" s="108" t="s">
        <v>271</v>
      </c>
      <c r="I1505" s="108" t="s">
        <v>272</v>
      </c>
      <c r="J1505" s="108" t="s">
        <v>306</v>
      </c>
      <c r="K1505" s="108" t="s">
        <v>307</v>
      </c>
      <c r="L1505" s="108" t="s">
        <v>2661</v>
      </c>
      <c r="N1505" s="108" t="s">
        <v>2667</v>
      </c>
      <c r="P1505" s="108">
        <v>0</v>
      </c>
      <c r="Q1505" s="108"/>
      <c r="R1505" s="114"/>
    </row>
    <row r="1506" spans="1:18" s="110" customFormat="1" ht="13" x14ac:dyDescent="0.3">
      <c r="A1506" s="110" t="s">
        <v>3891</v>
      </c>
      <c r="B1506" s="110">
        <v>110829</v>
      </c>
      <c r="C1506" s="106" t="s">
        <v>269</v>
      </c>
      <c r="D1506" s="110" t="s">
        <v>3891</v>
      </c>
      <c r="E1506" s="110">
        <v>110829</v>
      </c>
      <c r="F1506" s="110" t="s">
        <v>3891</v>
      </c>
      <c r="G1506" s="106" t="s">
        <v>270</v>
      </c>
      <c r="H1506" s="106" t="s">
        <v>361</v>
      </c>
      <c r="I1506" s="106" t="s">
        <v>362</v>
      </c>
      <c r="J1506" s="106" t="s">
        <v>1128</v>
      </c>
      <c r="K1506" s="106" t="s">
        <v>3794</v>
      </c>
      <c r="L1506" s="106" t="s">
        <v>3891</v>
      </c>
      <c r="N1506" s="106"/>
      <c r="P1506" s="106">
        <v>0</v>
      </c>
      <c r="Q1506" s="106"/>
      <c r="R1506" s="111"/>
    </row>
    <row r="1507" spans="1:18" s="110" customFormat="1" ht="13" x14ac:dyDescent="0.3">
      <c r="A1507" s="110" t="s">
        <v>3892</v>
      </c>
      <c r="B1507" s="110">
        <v>862786</v>
      </c>
      <c r="C1507" s="106" t="s">
        <v>269</v>
      </c>
      <c r="D1507" s="110" t="s">
        <v>3892</v>
      </c>
      <c r="E1507" s="110">
        <v>862786</v>
      </c>
      <c r="F1507" s="110" t="s">
        <v>3892</v>
      </c>
      <c r="G1507" s="106" t="s">
        <v>270</v>
      </c>
      <c r="H1507" s="106" t="s">
        <v>361</v>
      </c>
      <c r="I1507" s="106" t="s">
        <v>362</v>
      </c>
      <c r="J1507" s="106" t="s">
        <v>1128</v>
      </c>
      <c r="K1507" s="106" t="s">
        <v>3794</v>
      </c>
      <c r="L1507" s="106" t="s">
        <v>3891</v>
      </c>
      <c r="M1507" s="110" t="s">
        <v>3891</v>
      </c>
      <c r="N1507" s="106" t="s">
        <v>3893</v>
      </c>
      <c r="P1507" s="106">
        <v>0</v>
      </c>
      <c r="Q1507" s="106"/>
      <c r="R1507" s="111"/>
    </row>
    <row r="1508" spans="1:18" s="110" customFormat="1" ht="13" x14ac:dyDescent="0.3">
      <c r="A1508" s="110" t="s">
        <v>3894</v>
      </c>
      <c r="B1508" s="110">
        <v>862795</v>
      </c>
      <c r="C1508" s="106" t="s">
        <v>269</v>
      </c>
      <c r="D1508" s="110" t="s">
        <v>3894</v>
      </c>
      <c r="E1508" s="110">
        <v>862795</v>
      </c>
      <c r="F1508" s="110" t="s">
        <v>3894</v>
      </c>
      <c r="G1508" s="106" t="s">
        <v>270</v>
      </c>
      <c r="H1508" s="106" t="s">
        <v>361</v>
      </c>
      <c r="I1508" s="106" t="s">
        <v>362</v>
      </c>
      <c r="J1508" s="106" t="s">
        <v>1128</v>
      </c>
      <c r="K1508" s="106" t="s">
        <v>3794</v>
      </c>
      <c r="L1508" s="106" t="s">
        <v>3891</v>
      </c>
      <c r="M1508" s="110" t="s">
        <v>3891</v>
      </c>
      <c r="N1508" s="106" t="s">
        <v>793</v>
      </c>
      <c r="P1508" s="106">
        <v>0</v>
      </c>
      <c r="Q1508" s="106"/>
      <c r="R1508" s="111"/>
    </row>
    <row r="1509" spans="1:18" s="110" customFormat="1" ht="13" x14ac:dyDescent="0.3">
      <c r="A1509" s="110" t="s">
        <v>3895</v>
      </c>
      <c r="B1509" s="110">
        <v>110975</v>
      </c>
      <c r="C1509" s="106" t="s">
        <v>269</v>
      </c>
      <c r="D1509" s="110" t="s">
        <v>3895</v>
      </c>
      <c r="E1509" s="110">
        <v>110975</v>
      </c>
      <c r="F1509" s="110" t="s">
        <v>3895</v>
      </c>
      <c r="G1509" s="106" t="s">
        <v>270</v>
      </c>
      <c r="H1509" s="106" t="s">
        <v>361</v>
      </c>
      <c r="I1509" s="106" t="s">
        <v>362</v>
      </c>
      <c r="J1509" s="106" t="s">
        <v>1128</v>
      </c>
      <c r="K1509" s="106" t="s">
        <v>3896</v>
      </c>
      <c r="L1509" s="106" t="s">
        <v>3895</v>
      </c>
      <c r="N1509" s="106"/>
      <c r="P1509" s="106">
        <v>0</v>
      </c>
      <c r="Q1509" s="106"/>
      <c r="R1509" s="111"/>
    </row>
    <row r="1510" spans="1:18" ht="13" x14ac:dyDescent="0.3">
      <c r="A1510" s="108" t="s">
        <v>2668</v>
      </c>
      <c r="B1510" s="108">
        <v>129623</v>
      </c>
      <c r="C1510" s="108" t="s">
        <v>269</v>
      </c>
      <c r="D1510" s="108" t="s">
        <v>2668</v>
      </c>
      <c r="E1510" s="108">
        <v>129623</v>
      </c>
      <c r="F1510" s="108" t="s">
        <v>2668</v>
      </c>
      <c r="G1510" s="108" t="s">
        <v>270</v>
      </c>
      <c r="H1510" s="108" t="s">
        <v>290</v>
      </c>
      <c r="I1510" s="108" t="s">
        <v>291</v>
      </c>
      <c r="J1510" s="108" t="s">
        <v>500</v>
      </c>
      <c r="K1510" s="108" t="s">
        <v>501</v>
      </c>
      <c r="L1510" s="108" t="s">
        <v>2668</v>
      </c>
      <c r="P1510" s="108">
        <v>0</v>
      </c>
      <c r="Q1510" s="108"/>
      <c r="R1510" s="114"/>
    </row>
    <row r="1511" spans="1:18" ht="13" x14ac:dyDescent="0.3">
      <c r="A1511" s="108" t="s">
        <v>2669</v>
      </c>
      <c r="B1511" s="108">
        <v>157561</v>
      </c>
      <c r="C1511" s="108" t="s">
        <v>269</v>
      </c>
      <c r="D1511" s="108" t="s">
        <v>2669</v>
      </c>
      <c r="E1511" s="108">
        <v>157561</v>
      </c>
      <c r="F1511" s="108" t="s">
        <v>2669</v>
      </c>
      <c r="G1511" s="108" t="s">
        <v>270</v>
      </c>
      <c r="H1511" s="108" t="s">
        <v>290</v>
      </c>
      <c r="I1511" s="108" t="s">
        <v>291</v>
      </c>
      <c r="J1511" s="108" t="s">
        <v>500</v>
      </c>
      <c r="K1511" s="108" t="s">
        <v>501</v>
      </c>
      <c r="L1511" s="108" t="s">
        <v>2668</v>
      </c>
      <c r="M1511" s="108" t="s">
        <v>2670</v>
      </c>
      <c r="N1511" s="108" t="s">
        <v>2671</v>
      </c>
      <c r="P1511" s="108">
        <v>0</v>
      </c>
      <c r="Q1511" s="108"/>
      <c r="R1511" s="114"/>
    </row>
    <row r="1512" spans="1:18" ht="13" x14ac:dyDescent="0.3">
      <c r="A1512" s="108" t="s">
        <v>2676</v>
      </c>
      <c r="B1512" s="108">
        <v>131171</v>
      </c>
      <c r="C1512" s="108" t="s">
        <v>579</v>
      </c>
      <c r="D1512" s="108" t="s">
        <v>2677</v>
      </c>
      <c r="E1512" s="108">
        <v>131171</v>
      </c>
      <c r="F1512" s="108" t="s">
        <v>2677</v>
      </c>
      <c r="G1512" s="108" t="s">
        <v>270</v>
      </c>
      <c r="H1512" s="108" t="s">
        <v>290</v>
      </c>
      <c r="I1512" s="108" t="s">
        <v>291</v>
      </c>
      <c r="J1512" s="108" t="s">
        <v>500</v>
      </c>
      <c r="K1512" s="108" t="s">
        <v>501</v>
      </c>
      <c r="L1512" s="108" t="s">
        <v>2668</v>
      </c>
      <c r="N1512" s="108" t="s">
        <v>2678</v>
      </c>
      <c r="P1512" s="108">
        <v>0</v>
      </c>
      <c r="Q1512" s="108"/>
      <c r="R1512" s="114"/>
    </row>
    <row r="1513" spans="1:18" ht="13" x14ac:dyDescent="0.3">
      <c r="A1513" s="108" t="s">
        <v>2672</v>
      </c>
      <c r="B1513" s="108">
        <v>334741</v>
      </c>
      <c r="C1513" s="108" t="s">
        <v>269</v>
      </c>
      <c r="D1513" s="108" t="s">
        <v>2672</v>
      </c>
      <c r="E1513" s="108">
        <v>334741</v>
      </c>
      <c r="F1513" s="108" t="s">
        <v>2672</v>
      </c>
      <c r="G1513" s="108" t="s">
        <v>270</v>
      </c>
      <c r="H1513" s="108" t="s">
        <v>290</v>
      </c>
      <c r="I1513" s="108" t="s">
        <v>291</v>
      </c>
      <c r="J1513" s="108" t="s">
        <v>500</v>
      </c>
      <c r="K1513" s="108" t="s">
        <v>501</v>
      </c>
      <c r="L1513" s="108" t="s">
        <v>2668</v>
      </c>
      <c r="M1513" s="108" t="s">
        <v>2668</v>
      </c>
      <c r="N1513" s="108" t="s">
        <v>1575</v>
      </c>
      <c r="P1513" s="108">
        <v>0</v>
      </c>
      <c r="Q1513" s="108"/>
      <c r="R1513" s="114"/>
    </row>
    <row r="1514" spans="1:18" ht="13" x14ac:dyDescent="0.3">
      <c r="A1514" s="108" t="s">
        <v>2674</v>
      </c>
      <c r="B1514" s="108">
        <v>157566</v>
      </c>
      <c r="C1514" s="108" t="s">
        <v>269</v>
      </c>
      <c r="D1514" s="108" t="s">
        <v>2674</v>
      </c>
      <c r="E1514" s="108">
        <v>157566</v>
      </c>
      <c r="F1514" s="108" t="s">
        <v>2674</v>
      </c>
      <c r="G1514" s="108" t="s">
        <v>270</v>
      </c>
      <c r="H1514" s="108" t="s">
        <v>290</v>
      </c>
      <c r="I1514" s="108" t="s">
        <v>291</v>
      </c>
      <c r="J1514" s="108" t="s">
        <v>500</v>
      </c>
      <c r="K1514" s="108" t="s">
        <v>501</v>
      </c>
      <c r="L1514" s="108" t="s">
        <v>2668</v>
      </c>
      <c r="M1514" s="108" t="s">
        <v>2668</v>
      </c>
      <c r="N1514" s="108" t="s">
        <v>449</v>
      </c>
      <c r="P1514" s="108">
        <v>0</v>
      </c>
      <c r="Q1514" s="108"/>
      <c r="R1514" s="114"/>
    </row>
    <row r="1515" spans="1:18" ht="13" x14ac:dyDescent="0.3">
      <c r="A1515" s="108" t="s">
        <v>2677</v>
      </c>
      <c r="B1515" s="108">
        <v>131171</v>
      </c>
      <c r="C1515" s="108" t="s">
        <v>269</v>
      </c>
      <c r="D1515" s="108" t="s">
        <v>2677</v>
      </c>
      <c r="E1515" s="108">
        <v>131171</v>
      </c>
      <c r="F1515" s="108" t="s">
        <v>2677</v>
      </c>
      <c r="G1515" s="108" t="s">
        <v>270</v>
      </c>
      <c r="H1515" s="108" t="s">
        <v>290</v>
      </c>
      <c r="I1515" s="108" t="s">
        <v>291</v>
      </c>
      <c r="J1515" s="108" t="s">
        <v>500</v>
      </c>
      <c r="K1515" s="108" t="s">
        <v>501</v>
      </c>
      <c r="L1515" s="108" t="s">
        <v>2668</v>
      </c>
      <c r="N1515" s="108" t="s">
        <v>2678</v>
      </c>
      <c r="P1515" s="108">
        <v>0</v>
      </c>
      <c r="Q1515" s="108"/>
      <c r="R1515" s="114"/>
    </row>
    <row r="1516" spans="1:18" s="110" customFormat="1" ht="13" x14ac:dyDescent="0.3">
      <c r="A1516" s="106" t="s">
        <v>3625</v>
      </c>
      <c r="B1516" s="106">
        <v>131172</v>
      </c>
      <c r="C1516" s="106" t="s">
        <v>3626</v>
      </c>
      <c r="D1516" s="106" t="s">
        <v>3627</v>
      </c>
      <c r="E1516" s="106">
        <v>131172</v>
      </c>
      <c r="F1516" s="106" t="s">
        <v>3627</v>
      </c>
      <c r="G1516" s="106" t="s">
        <v>270</v>
      </c>
      <c r="H1516" s="106" t="s">
        <v>290</v>
      </c>
      <c r="I1516" s="106" t="s">
        <v>291</v>
      </c>
      <c r="J1516" s="106" t="s">
        <v>500</v>
      </c>
      <c r="K1516" s="106" t="s">
        <v>501</v>
      </c>
      <c r="L1516" s="106" t="s">
        <v>2668</v>
      </c>
      <c r="M1516" s="110" t="s">
        <v>2668</v>
      </c>
      <c r="N1516" s="106" t="s">
        <v>3628</v>
      </c>
      <c r="P1516" s="106">
        <v>0</v>
      </c>
      <c r="Q1516" s="106"/>
      <c r="R1516" s="111"/>
    </row>
    <row r="1517" spans="1:18" ht="13" x14ac:dyDescent="0.3">
      <c r="A1517" s="108" t="s">
        <v>2673</v>
      </c>
      <c r="B1517" s="108">
        <v>131173</v>
      </c>
      <c r="C1517" s="108" t="s">
        <v>269</v>
      </c>
      <c r="D1517" s="108" t="s">
        <v>2673</v>
      </c>
      <c r="E1517" s="108">
        <v>334741</v>
      </c>
      <c r="F1517" s="108" t="s">
        <v>2672</v>
      </c>
      <c r="G1517" s="108" t="s">
        <v>270</v>
      </c>
      <c r="H1517" s="108" t="s">
        <v>290</v>
      </c>
      <c r="I1517" s="108" t="s">
        <v>291</v>
      </c>
      <c r="J1517" s="108" t="s">
        <v>500</v>
      </c>
      <c r="K1517" s="108" t="s">
        <v>501</v>
      </c>
      <c r="L1517" s="108" t="s">
        <v>2668</v>
      </c>
      <c r="N1517" s="108" t="s">
        <v>1575</v>
      </c>
      <c r="P1517" s="108">
        <v>0</v>
      </c>
      <c r="Q1517" s="108"/>
      <c r="R1517" s="114"/>
    </row>
    <row r="1518" spans="1:18" ht="13" x14ac:dyDescent="0.3">
      <c r="A1518" s="108" t="s">
        <v>2679</v>
      </c>
      <c r="B1518" s="108">
        <v>131174</v>
      </c>
      <c r="C1518" s="108" t="s">
        <v>269</v>
      </c>
      <c r="D1518" s="108" t="s">
        <v>2679</v>
      </c>
      <c r="E1518" s="108">
        <v>131174</v>
      </c>
      <c r="F1518" s="108" t="s">
        <v>2679</v>
      </c>
      <c r="G1518" s="108" t="s">
        <v>270</v>
      </c>
      <c r="H1518" s="108" t="s">
        <v>290</v>
      </c>
      <c r="I1518" s="108" t="s">
        <v>291</v>
      </c>
      <c r="J1518" s="108" t="s">
        <v>500</v>
      </c>
      <c r="K1518" s="108" t="s">
        <v>501</v>
      </c>
      <c r="L1518" s="108" t="s">
        <v>2668</v>
      </c>
      <c r="N1518" s="108" t="s">
        <v>2680</v>
      </c>
      <c r="P1518" s="108">
        <v>0</v>
      </c>
      <c r="Q1518" s="108"/>
      <c r="R1518" s="114"/>
    </row>
    <row r="1519" spans="1:18" ht="13" x14ac:dyDescent="0.3">
      <c r="A1519" s="108" t="s">
        <v>2675</v>
      </c>
      <c r="B1519" s="108">
        <v>131177</v>
      </c>
      <c r="C1519" s="108" t="s">
        <v>269</v>
      </c>
      <c r="D1519" s="108" t="s">
        <v>2675</v>
      </c>
      <c r="E1519" s="108">
        <v>157566</v>
      </c>
      <c r="F1519" s="108" t="s">
        <v>2674</v>
      </c>
      <c r="G1519" s="108" t="s">
        <v>270</v>
      </c>
      <c r="H1519" s="108" t="s">
        <v>290</v>
      </c>
      <c r="I1519" s="108" t="s">
        <v>291</v>
      </c>
      <c r="J1519" s="108" t="s">
        <v>500</v>
      </c>
      <c r="K1519" s="108" t="s">
        <v>501</v>
      </c>
      <c r="L1519" s="108" t="s">
        <v>2668</v>
      </c>
      <c r="N1519" s="108" t="s">
        <v>449</v>
      </c>
      <c r="P1519" s="108">
        <v>0</v>
      </c>
      <c r="Q1519" s="108"/>
      <c r="R1519" s="114"/>
    </row>
    <row r="1520" spans="1:18" s="110" customFormat="1" ht="13" x14ac:dyDescent="0.3">
      <c r="A1520" s="106" t="s">
        <v>2683</v>
      </c>
      <c r="B1520" s="110">
        <v>129340</v>
      </c>
      <c r="C1520" s="106" t="s">
        <v>269</v>
      </c>
      <c r="D1520" s="106" t="s">
        <v>2683</v>
      </c>
      <c r="E1520" s="110">
        <v>129340</v>
      </c>
      <c r="F1520" s="106" t="s">
        <v>2683</v>
      </c>
      <c r="G1520" s="106" t="s">
        <v>270</v>
      </c>
      <c r="H1520" s="106" t="s">
        <v>290</v>
      </c>
      <c r="I1520" s="106" t="s">
        <v>291</v>
      </c>
      <c r="J1520" s="106" t="s">
        <v>292</v>
      </c>
      <c r="K1520" s="106" t="s">
        <v>293</v>
      </c>
      <c r="L1520" s="106" t="s">
        <v>2683</v>
      </c>
      <c r="N1520" s="106"/>
      <c r="P1520" s="106">
        <v>0</v>
      </c>
      <c r="Q1520" s="106"/>
      <c r="R1520" s="111"/>
    </row>
    <row r="1521" spans="1:18" ht="13" x14ac:dyDescent="0.3">
      <c r="A1521" s="108" t="s">
        <v>2682</v>
      </c>
      <c r="B1521" s="108">
        <v>130261</v>
      </c>
      <c r="C1521" s="108" t="s">
        <v>269</v>
      </c>
      <c r="D1521" s="108" t="s">
        <v>2682</v>
      </c>
      <c r="E1521" s="108">
        <v>130261</v>
      </c>
      <c r="F1521" s="108" t="s">
        <v>2682</v>
      </c>
      <c r="G1521" s="108" t="s">
        <v>270</v>
      </c>
      <c r="H1521" s="108" t="s">
        <v>290</v>
      </c>
      <c r="I1521" s="108" t="s">
        <v>291</v>
      </c>
      <c r="J1521" s="108" t="s">
        <v>292</v>
      </c>
      <c r="K1521" s="108" t="s">
        <v>293</v>
      </c>
      <c r="L1521" s="108" t="s">
        <v>2683</v>
      </c>
      <c r="N1521" s="108" t="s">
        <v>1465</v>
      </c>
      <c r="P1521" s="108">
        <v>0</v>
      </c>
      <c r="Q1521" s="108"/>
      <c r="R1521" s="114"/>
    </row>
    <row r="1522" spans="1:18" ht="13" x14ac:dyDescent="0.3">
      <c r="A1522" s="108" t="s">
        <v>2684</v>
      </c>
      <c r="B1522" s="108">
        <v>130263</v>
      </c>
      <c r="C1522" s="108" t="s">
        <v>269</v>
      </c>
      <c r="D1522" s="108" t="s">
        <v>2684</v>
      </c>
      <c r="E1522" s="108">
        <v>130263</v>
      </c>
      <c r="F1522" s="108" t="s">
        <v>2684</v>
      </c>
      <c r="G1522" s="108" t="s">
        <v>270</v>
      </c>
      <c r="H1522" s="108" t="s">
        <v>290</v>
      </c>
      <c r="I1522" s="108" t="s">
        <v>291</v>
      </c>
      <c r="J1522" s="108" t="s">
        <v>292</v>
      </c>
      <c r="K1522" s="108" t="s">
        <v>293</v>
      </c>
      <c r="L1522" s="108" t="s">
        <v>2683</v>
      </c>
      <c r="N1522" s="108" t="s">
        <v>2685</v>
      </c>
      <c r="P1522" s="108">
        <v>0</v>
      </c>
      <c r="Q1522" s="108"/>
      <c r="R1522" s="114"/>
    </row>
    <row r="1523" spans="1:18" s="110" customFormat="1" ht="13" x14ac:dyDescent="0.3">
      <c r="A1523" s="110" t="s">
        <v>3897</v>
      </c>
      <c r="B1523" s="110">
        <v>152260</v>
      </c>
      <c r="C1523" s="106" t="s">
        <v>269</v>
      </c>
      <c r="D1523" s="110" t="s">
        <v>3897</v>
      </c>
      <c r="E1523" s="110">
        <v>152260</v>
      </c>
      <c r="F1523" s="110" t="s">
        <v>3897</v>
      </c>
      <c r="G1523" s="106" t="s">
        <v>270</v>
      </c>
      <c r="H1523" s="106" t="s">
        <v>290</v>
      </c>
      <c r="I1523" s="106" t="s">
        <v>291</v>
      </c>
      <c r="J1523" s="106" t="s">
        <v>292</v>
      </c>
      <c r="K1523" s="106" t="s">
        <v>293</v>
      </c>
      <c r="L1523" s="106" t="s">
        <v>2683</v>
      </c>
      <c r="N1523" s="106" t="s">
        <v>3898</v>
      </c>
      <c r="P1523" s="106">
        <v>0</v>
      </c>
      <c r="Q1523" s="106"/>
      <c r="R1523" s="111"/>
    </row>
    <row r="1524" spans="1:18" ht="13" x14ac:dyDescent="0.3">
      <c r="A1524" s="108" t="s">
        <v>2686</v>
      </c>
      <c r="B1524" s="108">
        <v>130265</v>
      </c>
      <c r="C1524" s="108" t="s">
        <v>269</v>
      </c>
      <c r="D1524" s="108" t="s">
        <v>2686</v>
      </c>
      <c r="E1524" s="108">
        <v>130265</v>
      </c>
      <c r="F1524" s="108" t="s">
        <v>2686</v>
      </c>
      <c r="G1524" s="108" t="s">
        <v>270</v>
      </c>
      <c r="H1524" s="108" t="s">
        <v>290</v>
      </c>
      <c r="I1524" s="108" t="s">
        <v>291</v>
      </c>
      <c r="J1524" s="108" t="s">
        <v>292</v>
      </c>
      <c r="K1524" s="108" t="s">
        <v>293</v>
      </c>
      <c r="L1524" s="108" t="s">
        <v>2683</v>
      </c>
      <c r="N1524" s="108" t="s">
        <v>1786</v>
      </c>
      <c r="P1524" s="108">
        <v>0</v>
      </c>
      <c r="Q1524" s="108"/>
      <c r="R1524" s="114"/>
    </row>
    <row r="1525" spans="1:18" ht="13" x14ac:dyDescent="0.3">
      <c r="A1525" s="108" t="s">
        <v>2687</v>
      </c>
      <c r="B1525" s="108">
        <v>129425</v>
      </c>
      <c r="C1525" s="108" t="s">
        <v>269</v>
      </c>
      <c r="D1525" s="108" t="s">
        <v>2687</v>
      </c>
      <c r="E1525" s="108">
        <v>129425</v>
      </c>
      <c r="F1525" s="108" t="s">
        <v>2687</v>
      </c>
      <c r="G1525" s="108" t="s">
        <v>270</v>
      </c>
      <c r="H1525" s="108" t="s">
        <v>290</v>
      </c>
      <c r="I1525" s="108" t="s">
        <v>291</v>
      </c>
      <c r="K1525" s="108" t="s">
        <v>2174</v>
      </c>
      <c r="L1525" s="108" t="s">
        <v>2687</v>
      </c>
      <c r="P1525" s="108">
        <v>0</v>
      </c>
      <c r="Q1525" s="108"/>
      <c r="R1525" s="114"/>
    </row>
    <row r="1526" spans="1:18" ht="13" x14ac:dyDescent="0.3">
      <c r="A1526" s="108" t="s">
        <v>2688</v>
      </c>
      <c r="B1526" s="108">
        <v>334772</v>
      </c>
      <c r="C1526" s="108" t="s">
        <v>269</v>
      </c>
      <c r="D1526" s="108" t="s">
        <v>2688</v>
      </c>
      <c r="E1526" s="108">
        <v>130537</v>
      </c>
      <c r="F1526" s="108" t="s">
        <v>2689</v>
      </c>
      <c r="G1526" s="108" t="s">
        <v>270</v>
      </c>
      <c r="H1526" s="108" t="s">
        <v>290</v>
      </c>
      <c r="I1526" s="108" t="s">
        <v>291</v>
      </c>
      <c r="K1526" s="108" t="s">
        <v>2174</v>
      </c>
      <c r="L1526" s="108" t="s">
        <v>2687</v>
      </c>
      <c r="M1526" s="108" t="s">
        <v>2687</v>
      </c>
      <c r="N1526" s="108" t="s">
        <v>2690</v>
      </c>
      <c r="P1526" s="108">
        <v>0</v>
      </c>
      <c r="Q1526" s="108"/>
      <c r="R1526" s="114"/>
    </row>
    <row r="1527" spans="1:18" ht="13" x14ac:dyDescent="0.3">
      <c r="A1527" s="108" t="s">
        <v>2689</v>
      </c>
      <c r="B1527" s="108">
        <v>130537</v>
      </c>
      <c r="C1527" s="108" t="s">
        <v>269</v>
      </c>
      <c r="D1527" s="108" t="s">
        <v>2689</v>
      </c>
      <c r="E1527" s="108">
        <v>130537</v>
      </c>
      <c r="F1527" s="108" t="s">
        <v>2689</v>
      </c>
      <c r="G1527" s="108" t="s">
        <v>270</v>
      </c>
      <c r="H1527" s="108" t="s">
        <v>290</v>
      </c>
      <c r="I1527" s="108" t="s">
        <v>291</v>
      </c>
      <c r="K1527" s="108" t="s">
        <v>2174</v>
      </c>
      <c r="L1527" s="108" t="s">
        <v>2687</v>
      </c>
      <c r="N1527" s="108" t="s">
        <v>2690</v>
      </c>
      <c r="P1527" s="108">
        <v>0</v>
      </c>
      <c r="Q1527" s="108"/>
      <c r="R1527" s="114"/>
    </row>
    <row r="1528" spans="1:18" ht="13" x14ac:dyDescent="0.3">
      <c r="A1528" s="108" t="s">
        <v>2691</v>
      </c>
      <c r="B1528" s="108">
        <v>102720</v>
      </c>
      <c r="C1528" s="108" t="s">
        <v>269</v>
      </c>
      <c r="D1528" s="108" t="s">
        <v>2691</v>
      </c>
      <c r="E1528" s="108">
        <v>102720</v>
      </c>
      <c r="F1528" s="108" t="s">
        <v>2691</v>
      </c>
      <c r="G1528" s="108" t="s">
        <v>270</v>
      </c>
      <c r="H1528" s="108" t="s">
        <v>271</v>
      </c>
      <c r="I1528" s="108" t="s">
        <v>272</v>
      </c>
      <c r="J1528" s="108" t="s">
        <v>273</v>
      </c>
      <c r="K1528" s="108" t="s">
        <v>2692</v>
      </c>
      <c r="L1528" s="108" t="s">
        <v>2693</v>
      </c>
      <c r="N1528" s="108" t="s">
        <v>2694</v>
      </c>
      <c r="P1528" s="108">
        <v>0</v>
      </c>
      <c r="Q1528" s="108"/>
      <c r="R1528" s="114"/>
    </row>
    <row r="1529" spans="1:18" s="110" customFormat="1" ht="13" x14ac:dyDescent="0.3">
      <c r="A1529" s="110" t="s">
        <v>3899</v>
      </c>
      <c r="B1529" s="110">
        <v>110866</v>
      </c>
      <c r="C1529" s="106" t="s">
        <v>269</v>
      </c>
      <c r="D1529" s="110" t="s">
        <v>3899</v>
      </c>
      <c r="E1529" s="110">
        <v>110866</v>
      </c>
      <c r="F1529" s="110" t="s">
        <v>3899</v>
      </c>
      <c r="G1529" s="106" t="s">
        <v>270</v>
      </c>
      <c r="H1529" s="106" t="s">
        <v>361</v>
      </c>
      <c r="I1529" s="106" t="s">
        <v>362</v>
      </c>
      <c r="J1529" s="106" t="s">
        <v>1128</v>
      </c>
      <c r="K1529" s="106" t="s">
        <v>3638</v>
      </c>
      <c r="L1529" s="106" t="s">
        <v>3899</v>
      </c>
      <c r="N1529" s="106"/>
      <c r="P1529" s="106">
        <v>0</v>
      </c>
      <c r="Q1529" s="106"/>
      <c r="R1529" s="111"/>
    </row>
    <row r="1530" spans="1:18" s="110" customFormat="1" ht="13" x14ac:dyDescent="0.3">
      <c r="A1530" s="110" t="s">
        <v>3900</v>
      </c>
      <c r="B1530" s="110">
        <v>111249</v>
      </c>
      <c r="C1530" s="106" t="s">
        <v>269</v>
      </c>
      <c r="D1530" s="110" t="s">
        <v>3900</v>
      </c>
      <c r="E1530" s="110">
        <v>111249</v>
      </c>
      <c r="F1530" s="110" t="s">
        <v>3900</v>
      </c>
      <c r="G1530" s="106" t="s">
        <v>270</v>
      </c>
      <c r="H1530" s="106" t="s">
        <v>361</v>
      </c>
      <c r="I1530" s="106" t="s">
        <v>362</v>
      </c>
      <c r="J1530" s="106" t="s">
        <v>1128</v>
      </c>
      <c r="K1530" s="106" t="s">
        <v>3638</v>
      </c>
      <c r="L1530" s="106" t="s">
        <v>3899</v>
      </c>
      <c r="N1530" s="106" t="s">
        <v>3902</v>
      </c>
      <c r="P1530" s="106">
        <v>0</v>
      </c>
      <c r="Q1530" s="106"/>
      <c r="R1530" s="111"/>
    </row>
    <row r="1531" spans="1:18" s="110" customFormat="1" ht="13" x14ac:dyDescent="0.3">
      <c r="A1531" s="110" t="s">
        <v>3901</v>
      </c>
      <c r="B1531" s="110">
        <v>111250</v>
      </c>
      <c r="C1531" s="106" t="s">
        <v>269</v>
      </c>
      <c r="D1531" s="110" t="s">
        <v>3901</v>
      </c>
      <c r="E1531" s="110">
        <v>111250</v>
      </c>
      <c r="F1531" s="110" t="s">
        <v>3901</v>
      </c>
      <c r="G1531" s="106" t="s">
        <v>270</v>
      </c>
      <c r="H1531" s="106" t="s">
        <v>361</v>
      </c>
      <c r="I1531" s="106" t="s">
        <v>362</v>
      </c>
      <c r="J1531" s="106" t="s">
        <v>1128</v>
      </c>
      <c r="K1531" s="106" t="s">
        <v>3638</v>
      </c>
      <c r="L1531" s="106" t="s">
        <v>3899</v>
      </c>
      <c r="N1531" s="106" t="s">
        <v>3903</v>
      </c>
      <c r="P1531" s="106">
        <v>0</v>
      </c>
      <c r="Q1531" s="106"/>
      <c r="R1531" s="111"/>
    </row>
    <row r="1532" spans="1:18" s="110" customFormat="1" ht="13" x14ac:dyDescent="0.3">
      <c r="A1532" s="110" t="s">
        <v>3629</v>
      </c>
      <c r="B1532" s="106">
        <v>135220</v>
      </c>
      <c r="C1532" s="106" t="s">
        <v>269</v>
      </c>
      <c r="D1532" s="110" t="s">
        <v>3629</v>
      </c>
      <c r="E1532" s="106">
        <v>135220</v>
      </c>
      <c r="F1532" s="110" t="s">
        <v>3629</v>
      </c>
      <c r="G1532" s="106" t="s">
        <v>270</v>
      </c>
      <c r="H1532" s="106" t="s">
        <v>339</v>
      </c>
      <c r="I1532" s="106" t="s">
        <v>3630</v>
      </c>
      <c r="J1532" s="106"/>
      <c r="K1532" s="106"/>
      <c r="L1532" s="106"/>
      <c r="N1532" s="106"/>
      <c r="P1532" s="106">
        <v>0</v>
      </c>
      <c r="Q1532" s="106"/>
      <c r="R1532" s="111"/>
    </row>
    <row r="1533" spans="1:18" s="110" customFormat="1" ht="13" x14ac:dyDescent="0.3">
      <c r="A1533" s="110" t="s">
        <v>3631</v>
      </c>
      <c r="B1533" s="106">
        <v>111374</v>
      </c>
      <c r="C1533" s="106" t="s">
        <v>269</v>
      </c>
      <c r="D1533" s="110" t="s">
        <v>3631</v>
      </c>
      <c r="E1533" s="106">
        <v>111374</v>
      </c>
      <c r="F1533" s="110" t="s">
        <v>3631</v>
      </c>
      <c r="G1533" s="106" t="s">
        <v>270</v>
      </c>
      <c r="H1533" s="106" t="s">
        <v>361</v>
      </c>
      <c r="I1533" s="106" t="s">
        <v>362</v>
      </c>
      <c r="J1533" s="106" t="s">
        <v>1128</v>
      </c>
      <c r="K1533" s="106" t="s">
        <v>3559</v>
      </c>
      <c r="L1533" s="106" t="s">
        <v>3632</v>
      </c>
      <c r="N1533" s="106" t="s">
        <v>3633</v>
      </c>
      <c r="P1533" s="106">
        <v>0</v>
      </c>
      <c r="Q1533" s="106"/>
      <c r="R1533" s="111"/>
    </row>
    <row r="1534" spans="1:18" ht="13" x14ac:dyDescent="0.3">
      <c r="A1534" s="108" t="s">
        <v>2695</v>
      </c>
      <c r="B1534" s="108">
        <v>128908</v>
      </c>
      <c r="C1534" s="108" t="s">
        <v>269</v>
      </c>
      <c r="D1534" s="108" t="s">
        <v>2695</v>
      </c>
      <c r="E1534" s="108">
        <v>128908</v>
      </c>
      <c r="F1534" s="108" t="s">
        <v>2695</v>
      </c>
      <c r="G1534" s="108" t="s">
        <v>270</v>
      </c>
      <c r="H1534" s="108" t="s">
        <v>271</v>
      </c>
      <c r="I1534" s="108" t="s">
        <v>666</v>
      </c>
      <c r="J1534" s="108" t="s">
        <v>1512</v>
      </c>
      <c r="K1534" s="108" t="s">
        <v>2696</v>
      </c>
      <c r="L1534" s="108" t="s">
        <v>2697</v>
      </c>
      <c r="N1534" s="108" t="s">
        <v>2698</v>
      </c>
      <c r="P1534" s="108">
        <v>0</v>
      </c>
      <c r="Q1534" s="108"/>
      <c r="R1534" s="114"/>
    </row>
    <row r="1535" spans="1:18" s="110" customFormat="1" ht="13" x14ac:dyDescent="0.3">
      <c r="A1535" s="106" t="s">
        <v>283</v>
      </c>
      <c r="B1535" s="106">
        <v>1781</v>
      </c>
      <c r="C1535" s="106" t="s">
        <v>269</v>
      </c>
      <c r="D1535" s="106" t="s">
        <v>283</v>
      </c>
      <c r="E1535" s="106">
        <v>1781</v>
      </c>
      <c r="F1535" s="106" t="s">
        <v>283</v>
      </c>
      <c r="G1535" s="106" t="s">
        <v>270</v>
      </c>
      <c r="H1535" s="106" t="s">
        <v>280</v>
      </c>
      <c r="I1535" s="106" t="s">
        <v>281</v>
      </c>
      <c r="J1535" s="106" t="s">
        <v>282</v>
      </c>
      <c r="K1535" s="106" t="s">
        <v>283</v>
      </c>
      <c r="L1535" s="106"/>
      <c r="N1535" s="106"/>
      <c r="P1535" s="106">
        <v>0</v>
      </c>
      <c r="Q1535" s="106"/>
      <c r="R1535" s="111"/>
    </row>
    <row r="1536" spans="1:18" s="110" customFormat="1" ht="13" x14ac:dyDescent="0.3">
      <c r="A1536" s="110" t="s">
        <v>3512</v>
      </c>
      <c r="B1536" s="106">
        <v>138483</v>
      </c>
      <c r="C1536" s="106" t="s">
        <v>269</v>
      </c>
      <c r="D1536" s="106" t="s">
        <v>3512</v>
      </c>
      <c r="E1536" s="106">
        <v>138483</v>
      </c>
      <c r="F1536" s="106" t="s">
        <v>3512</v>
      </c>
      <c r="G1536" s="106" t="s">
        <v>270</v>
      </c>
      <c r="H1536" s="106" t="s">
        <v>280</v>
      </c>
      <c r="I1536" s="106" t="s">
        <v>824</v>
      </c>
      <c r="J1536" s="106" t="s">
        <v>3513</v>
      </c>
      <c r="K1536" s="106" t="s">
        <v>3514</v>
      </c>
      <c r="L1536" s="106" t="s">
        <v>3512</v>
      </c>
      <c r="N1536" s="106"/>
      <c r="P1536" s="106">
        <v>0</v>
      </c>
      <c r="Q1536" s="106"/>
      <c r="R1536" s="111"/>
    </row>
    <row r="1537" spans="1:18" s="110" customFormat="1" ht="13" x14ac:dyDescent="0.3">
      <c r="A1537" s="110" t="s">
        <v>3516</v>
      </c>
      <c r="B1537" s="106">
        <v>129580</v>
      </c>
      <c r="C1537" s="106" t="s">
        <v>269</v>
      </c>
      <c r="D1537" s="110" t="s">
        <v>3516</v>
      </c>
      <c r="E1537" s="106">
        <v>129580</v>
      </c>
      <c r="F1537" s="110" t="s">
        <v>3516</v>
      </c>
      <c r="G1537" s="106" t="s">
        <v>270</v>
      </c>
      <c r="H1537" s="106" t="s">
        <v>290</v>
      </c>
      <c r="I1537" s="106" t="s">
        <v>291</v>
      </c>
      <c r="J1537" s="106" t="s">
        <v>880</v>
      </c>
      <c r="K1537" s="106" t="s">
        <v>895</v>
      </c>
      <c r="L1537" s="106" t="s">
        <v>3516</v>
      </c>
      <c r="N1537" s="106"/>
      <c r="P1537" s="106">
        <v>0</v>
      </c>
      <c r="Q1537" s="106"/>
      <c r="R1537" s="111"/>
    </row>
    <row r="1538" spans="1:18" s="110" customFormat="1" ht="13" x14ac:dyDescent="0.3">
      <c r="A1538" s="110" t="s">
        <v>3515</v>
      </c>
      <c r="B1538" s="106">
        <v>131051</v>
      </c>
      <c r="C1538" s="106" t="s">
        <v>269</v>
      </c>
      <c r="D1538" s="106" t="s">
        <v>3515</v>
      </c>
      <c r="E1538" s="106">
        <v>131051</v>
      </c>
      <c r="F1538" s="106" t="s">
        <v>3515</v>
      </c>
      <c r="G1538" s="106" t="s">
        <v>270</v>
      </c>
      <c r="H1538" s="106" t="s">
        <v>290</v>
      </c>
      <c r="I1538" s="106" t="s">
        <v>291</v>
      </c>
      <c r="J1538" s="106" t="s">
        <v>880</v>
      </c>
      <c r="K1538" s="106" t="s">
        <v>895</v>
      </c>
      <c r="L1538" s="106" t="s">
        <v>3516</v>
      </c>
      <c r="N1538" s="106" t="s">
        <v>3517</v>
      </c>
      <c r="P1538" s="106">
        <v>0</v>
      </c>
      <c r="Q1538" s="106"/>
      <c r="R1538" s="111"/>
    </row>
    <row r="1539" spans="1:18" ht="13" x14ac:dyDescent="0.3">
      <c r="A1539" s="108" t="s">
        <v>895</v>
      </c>
      <c r="B1539" s="108">
        <v>988</v>
      </c>
      <c r="C1539" s="108" t="s">
        <v>269</v>
      </c>
      <c r="D1539" s="108" t="s">
        <v>895</v>
      </c>
      <c r="E1539" s="108">
        <v>988</v>
      </c>
      <c r="F1539" s="108" t="s">
        <v>895</v>
      </c>
      <c r="G1539" s="108" t="s">
        <v>270</v>
      </c>
      <c r="H1539" s="108" t="s">
        <v>290</v>
      </c>
      <c r="I1539" s="108" t="s">
        <v>291</v>
      </c>
      <c r="J1539" s="108" t="s">
        <v>880</v>
      </c>
      <c r="K1539" s="108" t="s">
        <v>895</v>
      </c>
      <c r="P1539" s="108">
        <v>0</v>
      </c>
      <c r="Q1539" s="108"/>
      <c r="R1539" s="114"/>
    </row>
    <row r="1540" spans="1:18" s="110" customFormat="1" ht="13" x14ac:dyDescent="0.3">
      <c r="A1540" s="110" t="s">
        <v>3904</v>
      </c>
      <c r="B1540" s="110">
        <v>117233</v>
      </c>
      <c r="C1540" s="106" t="s">
        <v>269</v>
      </c>
      <c r="D1540" s="110" t="s">
        <v>3904</v>
      </c>
      <c r="E1540" s="110">
        <v>117233</v>
      </c>
      <c r="F1540" s="110" t="s">
        <v>3904</v>
      </c>
      <c r="G1540" s="106" t="s">
        <v>270</v>
      </c>
      <c r="H1540" s="106" t="s">
        <v>339</v>
      </c>
      <c r="I1540" s="106" t="s">
        <v>494</v>
      </c>
      <c r="J1540" s="106" t="s">
        <v>772</v>
      </c>
      <c r="K1540" s="106" t="s">
        <v>3460</v>
      </c>
      <c r="L1540" s="110" t="s">
        <v>3904</v>
      </c>
      <c r="P1540" s="106">
        <v>0</v>
      </c>
      <c r="Q1540" s="106"/>
      <c r="R1540" s="111"/>
    </row>
    <row r="1541" spans="1:18" s="110" customFormat="1" ht="13" x14ac:dyDescent="0.3">
      <c r="A1541" s="110" t="s">
        <v>3519</v>
      </c>
      <c r="B1541" s="110">
        <v>117234</v>
      </c>
      <c r="C1541" s="106" t="s">
        <v>269</v>
      </c>
      <c r="D1541" s="110" t="s">
        <v>3519</v>
      </c>
      <c r="E1541" s="110">
        <v>117234</v>
      </c>
      <c r="F1541" s="110" t="s">
        <v>3519</v>
      </c>
      <c r="G1541" s="106" t="s">
        <v>270</v>
      </c>
      <c r="H1541" s="106" t="s">
        <v>339</v>
      </c>
      <c r="I1541" s="106" t="s">
        <v>494</v>
      </c>
      <c r="J1541" s="106" t="s">
        <v>772</v>
      </c>
      <c r="K1541" s="106" t="s">
        <v>3460</v>
      </c>
      <c r="L1541" s="110" t="s">
        <v>3519</v>
      </c>
      <c r="P1541" s="106">
        <v>0</v>
      </c>
      <c r="Q1541" s="106"/>
      <c r="R1541" s="111"/>
    </row>
    <row r="1542" spans="1:18" s="110" customFormat="1" ht="13" x14ac:dyDescent="0.3">
      <c r="A1542" s="106" t="s">
        <v>3518</v>
      </c>
      <c r="B1542" s="106">
        <v>117913</v>
      </c>
      <c r="C1542" s="106" t="s">
        <v>269</v>
      </c>
      <c r="D1542" s="106" t="s">
        <v>3518</v>
      </c>
      <c r="E1542" s="106">
        <v>117913</v>
      </c>
      <c r="F1542" s="106" t="s">
        <v>3518</v>
      </c>
      <c r="G1542" s="106" t="s">
        <v>270</v>
      </c>
      <c r="H1542" s="106" t="s">
        <v>339</v>
      </c>
      <c r="I1542" s="106" t="s">
        <v>494</v>
      </c>
      <c r="J1542" s="106" t="s">
        <v>772</v>
      </c>
      <c r="K1542" s="106" t="s">
        <v>3460</v>
      </c>
      <c r="L1542" s="110" t="s">
        <v>3519</v>
      </c>
      <c r="N1542" s="110" t="s">
        <v>3520</v>
      </c>
      <c r="P1542" s="106">
        <v>0</v>
      </c>
      <c r="Q1542" s="106"/>
      <c r="R1542" s="111"/>
    </row>
    <row r="1543" spans="1:18" s="110" customFormat="1" ht="13" x14ac:dyDescent="0.3">
      <c r="A1543" s="106" t="s">
        <v>3460</v>
      </c>
      <c r="B1543" s="106">
        <v>1614</v>
      </c>
      <c r="C1543" s="106" t="s">
        <v>269</v>
      </c>
      <c r="D1543" s="106" t="s">
        <v>3460</v>
      </c>
      <c r="E1543" s="106">
        <v>1614</v>
      </c>
      <c r="F1543" s="106" t="s">
        <v>3460</v>
      </c>
      <c r="G1543" s="106" t="s">
        <v>270</v>
      </c>
      <c r="H1543" s="106" t="s">
        <v>339</v>
      </c>
      <c r="I1543" s="106" t="s">
        <v>494</v>
      </c>
      <c r="J1543" s="106" t="s">
        <v>772</v>
      </c>
      <c r="K1543" s="106" t="s">
        <v>3460</v>
      </c>
      <c r="P1543" s="106">
        <v>0</v>
      </c>
      <c r="Q1543" s="106"/>
      <c r="R1543" s="111"/>
    </row>
    <row r="1544" spans="1:18" ht="13" x14ac:dyDescent="0.3">
      <c r="A1544" s="108" t="s">
        <v>2699</v>
      </c>
      <c r="B1544" s="108">
        <v>129594</v>
      </c>
      <c r="C1544" s="108" t="s">
        <v>269</v>
      </c>
      <c r="D1544" s="108" t="s">
        <v>2699</v>
      </c>
      <c r="E1544" s="108">
        <v>129594</v>
      </c>
      <c r="F1544" s="108" t="s">
        <v>2699</v>
      </c>
      <c r="G1544" s="108" t="s">
        <v>270</v>
      </c>
      <c r="H1544" s="108" t="s">
        <v>290</v>
      </c>
      <c r="I1544" s="108" t="s">
        <v>291</v>
      </c>
      <c r="J1544" s="108" t="s">
        <v>351</v>
      </c>
      <c r="K1544" s="108" t="s">
        <v>2399</v>
      </c>
      <c r="L1544" s="108" t="s">
        <v>2699</v>
      </c>
      <c r="P1544" s="108">
        <v>0</v>
      </c>
      <c r="Q1544" s="108"/>
      <c r="R1544" s="114"/>
    </row>
    <row r="1545" spans="1:18" ht="13" x14ac:dyDescent="0.3">
      <c r="A1545" s="108" t="s">
        <v>112</v>
      </c>
      <c r="B1545" s="108">
        <v>131072</v>
      </c>
      <c r="C1545" s="108" t="s">
        <v>269</v>
      </c>
      <c r="D1545" s="108" t="s">
        <v>112</v>
      </c>
      <c r="E1545" s="108">
        <v>131072</v>
      </c>
      <c r="F1545" s="108" t="s">
        <v>112</v>
      </c>
      <c r="G1545" s="108" t="s">
        <v>270</v>
      </c>
      <c r="H1545" s="108" t="s">
        <v>290</v>
      </c>
      <c r="I1545" s="108" t="s">
        <v>291</v>
      </c>
      <c r="J1545" s="108" t="s">
        <v>351</v>
      </c>
      <c r="K1545" s="108" t="s">
        <v>2399</v>
      </c>
      <c r="L1545" s="108" t="s">
        <v>2699</v>
      </c>
      <c r="N1545" s="108" t="s">
        <v>2700</v>
      </c>
      <c r="P1545" s="108">
        <v>1</v>
      </c>
      <c r="Q1545" s="108"/>
      <c r="R1545" s="114" t="s">
        <v>112</v>
      </c>
    </row>
    <row r="1546" spans="1:18" ht="13" x14ac:dyDescent="0.3">
      <c r="A1546" s="108" t="s">
        <v>2701</v>
      </c>
      <c r="B1546" s="108">
        <v>131073</v>
      </c>
      <c r="C1546" s="108" t="s">
        <v>269</v>
      </c>
      <c r="D1546" s="108" t="s">
        <v>2701</v>
      </c>
      <c r="E1546" s="108">
        <v>131073</v>
      </c>
      <c r="F1546" s="108" t="s">
        <v>2701</v>
      </c>
      <c r="G1546" s="108" t="s">
        <v>270</v>
      </c>
      <c r="H1546" s="108" t="s">
        <v>290</v>
      </c>
      <c r="I1546" s="108" t="s">
        <v>291</v>
      </c>
      <c r="J1546" s="108" t="s">
        <v>351</v>
      </c>
      <c r="K1546" s="108" t="s">
        <v>2399</v>
      </c>
      <c r="L1546" s="108" t="s">
        <v>2699</v>
      </c>
      <c r="N1546" s="108" t="s">
        <v>2702</v>
      </c>
      <c r="P1546" s="108">
        <v>0</v>
      </c>
      <c r="Q1546" s="108"/>
      <c r="R1546" s="114"/>
    </row>
    <row r="1547" spans="1:18" ht="13" x14ac:dyDescent="0.3">
      <c r="A1547" s="108" t="s">
        <v>2399</v>
      </c>
      <c r="B1547" s="108">
        <v>943</v>
      </c>
      <c r="C1547" s="108" t="s">
        <v>269</v>
      </c>
      <c r="D1547" s="108" t="s">
        <v>2399</v>
      </c>
      <c r="E1547" s="108">
        <v>943</v>
      </c>
      <c r="F1547" s="108" t="s">
        <v>2399</v>
      </c>
      <c r="G1547" s="108" t="s">
        <v>270</v>
      </c>
      <c r="H1547" s="108" t="s">
        <v>290</v>
      </c>
      <c r="I1547" s="108" t="s">
        <v>291</v>
      </c>
      <c r="J1547" s="108" t="s">
        <v>351</v>
      </c>
      <c r="K1547" s="108" t="s">
        <v>2399</v>
      </c>
      <c r="P1547" s="108">
        <v>0</v>
      </c>
      <c r="Q1547" s="108"/>
      <c r="R1547" s="114"/>
    </row>
    <row r="1548" spans="1:18" ht="13" x14ac:dyDescent="0.3">
      <c r="A1548" s="108" t="s">
        <v>2703</v>
      </c>
      <c r="B1548" s="108">
        <v>130690</v>
      </c>
      <c r="C1548" s="108" t="s">
        <v>269</v>
      </c>
      <c r="D1548" s="108" t="s">
        <v>2703</v>
      </c>
      <c r="E1548" s="108">
        <v>130690</v>
      </c>
      <c r="F1548" s="108" t="s">
        <v>2703</v>
      </c>
      <c r="G1548" s="108" t="s">
        <v>270</v>
      </c>
      <c r="H1548" s="108" t="s">
        <v>290</v>
      </c>
      <c r="I1548" s="108" t="s">
        <v>291</v>
      </c>
      <c r="J1548" s="108" t="s">
        <v>351</v>
      </c>
      <c r="K1548" s="108" t="s">
        <v>849</v>
      </c>
      <c r="L1548" s="108" t="s">
        <v>2704</v>
      </c>
      <c r="N1548" s="108" t="s">
        <v>2705</v>
      </c>
      <c r="P1548" s="108">
        <v>0</v>
      </c>
      <c r="Q1548" s="108"/>
      <c r="R1548" s="114"/>
    </row>
    <row r="1549" spans="1:18" ht="13" x14ac:dyDescent="0.3">
      <c r="A1549" s="108" t="s">
        <v>2706</v>
      </c>
      <c r="B1549" s="108">
        <v>147154</v>
      </c>
      <c r="C1549" s="108" t="s">
        <v>269</v>
      </c>
      <c r="D1549" s="108" t="s">
        <v>2706</v>
      </c>
      <c r="E1549" s="108">
        <v>147154</v>
      </c>
      <c r="F1549" s="108" t="s">
        <v>2706</v>
      </c>
      <c r="G1549" s="108" t="s">
        <v>270</v>
      </c>
      <c r="H1549" s="108" t="s">
        <v>280</v>
      </c>
      <c r="I1549" s="108" t="s">
        <v>281</v>
      </c>
      <c r="J1549" s="108" t="s">
        <v>346</v>
      </c>
      <c r="K1549" s="108" t="s">
        <v>2707</v>
      </c>
      <c r="L1549" s="108" t="s">
        <v>2708</v>
      </c>
      <c r="N1549" s="108" t="s">
        <v>1929</v>
      </c>
      <c r="P1549" s="108">
        <v>0</v>
      </c>
      <c r="Q1549" s="108"/>
      <c r="R1549" s="114"/>
    </row>
    <row r="1550" spans="1:18" ht="13" x14ac:dyDescent="0.3">
      <c r="A1550" s="108" t="s">
        <v>817</v>
      </c>
      <c r="B1550" s="108">
        <v>101493</v>
      </c>
      <c r="C1550" s="108" t="s">
        <v>269</v>
      </c>
      <c r="D1550" s="108" t="s">
        <v>817</v>
      </c>
      <c r="E1550" s="108">
        <v>101493</v>
      </c>
      <c r="F1550" s="108" t="s">
        <v>817</v>
      </c>
      <c r="G1550" s="108" t="s">
        <v>270</v>
      </c>
      <c r="H1550" s="108" t="s">
        <v>271</v>
      </c>
      <c r="I1550" s="108" t="s">
        <v>272</v>
      </c>
      <c r="J1550" s="108" t="s">
        <v>273</v>
      </c>
      <c r="K1550" s="108" t="s">
        <v>816</v>
      </c>
      <c r="L1550" s="108" t="s">
        <v>817</v>
      </c>
      <c r="P1550" s="108">
        <v>0</v>
      </c>
      <c r="Q1550" s="108"/>
      <c r="R1550" s="114"/>
    </row>
    <row r="1551" spans="1:18" ht="13" x14ac:dyDescent="0.3">
      <c r="A1551" s="108" t="s">
        <v>814</v>
      </c>
      <c r="B1551" s="108">
        <v>102111</v>
      </c>
      <c r="C1551" s="108" t="s">
        <v>269</v>
      </c>
      <c r="D1551" s="108" t="s">
        <v>814</v>
      </c>
      <c r="E1551" s="108">
        <v>1059646</v>
      </c>
      <c r="F1551" s="108" t="s">
        <v>815</v>
      </c>
      <c r="G1551" s="108" t="s">
        <v>270</v>
      </c>
      <c r="H1551" s="108" t="s">
        <v>271</v>
      </c>
      <c r="I1551" s="108" t="s">
        <v>272</v>
      </c>
      <c r="J1551" s="108" t="s">
        <v>273</v>
      </c>
      <c r="K1551" s="108" t="s">
        <v>816</v>
      </c>
      <c r="L1551" s="108" t="s">
        <v>817</v>
      </c>
      <c r="M1551" s="108" t="s">
        <v>818</v>
      </c>
      <c r="N1551" s="108" t="s">
        <v>819</v>
      </c>
      <c r="P1551" s="108">
        <v>0</v>
      </c>
      <c r="Q1551" s="108"/>
      <c r="R1551" s="114"/>
    </row>
    <row r="1552" spans="1:18" ht="13" x14ac:dyDescent="0.3">
      <c r="A1552" s="108" t="s">
        <v>821</v>
      </c>
      <c r="B1552" s="108">
        <v>102115</v>
      </c>
      <c r="C1552" s="108" t="s">
        <v>269</v>
      </c>
      <c r="D1552" s="108" t="s">
        <v>821</v>
      </c>
      <c r="E1552" s="108">
        <v>1059649</v>
      </c>
      <c r="F1552" s="108" t="s">
        <v>822</v>
      </c>
      <c r="G1552" s="108" t="s">
        <v>270</v>
      </c>
      <c r="H1552" s="108" t="s">
        <v>271</v>
      </c>
      <c r="I1552" s="108" t="s">
        <v>272</v>
      </c>
      <c r="J1552" s="108" t="s">
        <v>273</v>
      </c>
      <c r="K1552" s="108" t="s">
        <v>816</v>
      </c>
      <c r="L1552" s="108" t="s">
        <v>817</v>
      </c>
      <c r="M1552" s="108" t="s">
        <v>818</v>
      </c>
      <c r="N1552" s="108" t="s">
        <v>823</v>
      </c>
      <c r="P1552" s="108">
        <v>0</v>
      </c>
      <c r="Q1552" s="108"/>
      <c r="R1552" s="114"/>
    </row>
    <row r="1553" spans="1:18" ht="13" x14ac:dyDescent="0.3">
      <c r="A1553" s="108" t="s">
        <v>820</v>
      </c>
      <c r="B1553" s="108">
        <v>1059688</v>
      </c>
      <c r="C1553" s="108" t="s">
        <v>269</v>
      </c>
      <c r="D1553" s="108" t="s">
        <v>820</v>
      </c>
      <c r="E1553" s="108">
        <v>1059646</v>
      </c>
      <c r="F1553" s="108" t="s">
        <v>815</v>
      </c>
      <c r="G1553" s="108" t="s">
        <v>270</v>
      </c>
      <c r="H1553" s="108" t="s">
        <v>271</v>
      </c>
      <c r="I1553" s="108" t="s">
        <v>272</v>
      </c>
      <c r="J1553" s="108" t="s">
        <v>273</v>
      </c>
      <c r="K1553" s="108" t="s">
        <v>816</v>
      </c>
      <c r="L1553" s="108" t="s">
        <v>817</v>
      </c>
      <c r="N1553" s="108" t="s">
        <v>819</v>
      </c>
      <c r="P1553" s="108">
        <v>0</v>
      </c>
      <c r="Q1553" s="108"/>
      <c r="R1553" s="114"/>
    </row>
    <row r="1554" spans="1:18" ht="13" x14ac:dyDescent="0.3">
      <c r="A1554" s="108" t="s">
        <v>599</v>
      </c>
      <c r="B1554" s="108">
        <v>1268</v>
      </c>
      <c r="C1554" s="108" t="s">
        <v>269</v>
      </c>
      <c r="D1554" s="108" t="s">
        <v>599</v>
      </c>
      <c r="E1554" s="108">
        <v>1268</v>
      </c>
      <c r="F1554" s="108" t="s">
        <v>599</v>
      </c>
      <c r="G1554" s="108" t="s">
        <v>270</v>
      </c>
      <c r="H1554" s="108" t="s">
        <v>599</v>
      </c>
      <c r="P1554" s="108">
        <v>0</v>
      </c>
      <c r="Q1554" s="108"/>
      <c r="R1554" s="114"/>
    </row>
    <row r="1555" spans="1:18" ht="13" x14ac:dyDescent="0.3">
      <c r="A1555" s="108" t="s">
        <v>2709</v>
      </c>
      <c r="B1555" s="108">
        <v>1648</v>
      </c>
      <c r="C1555" s="108" t="s">
        <v>269</v>
      </c>
      <c r="D1555" s="108" t="s">
        <v>2709</v>
      </c>
      <c r="E1555" s="108">
        <v>1648</v>
      </c>
      <c r="F1555" s="108" t="s">
        <v>2709</v>
      </c>
      <c r="G1555" s="108" t="s">
        <v>270</v>
      </c>
      <c r="H1555" s="108" t="s">
        <v>599</v>
      </c>
      <c r="I1555" s="108" t="s">
        <v>1414</v>
      </c>
      <c r="J1555" s="108" t="s">
        <v>1415</v>
      </c>
      <c r="K1555" s="108" t="s">
        <v>2709</v>
      </c>
      <c r="P1555" s="108">
        <v>0</v>
      </c>
      <c r="Q1555" s="108"/>
      <c r="R1555" s="114"/>
    </row>
    <row r="1556" spans="1:18" ht="13" x14ac:dyDescent="0.3">
      <c r="A1556" s="108" t="s">
        <v>2710</v>
      </c>
      <c r="B1556" s="108">
        <v>148560</v>
      </c>
      <c r="C1556" s="108" t="s">
        <v>269</v>
      </c>
      <c r="D1556" s="108" t="s">
        <v>2710</v>
      </c>
      <c r="E1556" s="108">
        <v>148560</v>
      </c>
      <c r="F1556" s="108" t="s">
        <v>2710</v>
      </c>
      <c r="G1556" s="108" t="s">
        <v>270</v>
      </c>
      <c r="H1556" s="108" t="s">
        <v>271</v>
      </c>
      <c r="I1556" s="108" t="s">
        <v>272</v>
      </c>
      <c r="J1556" s="108" t="s">
        <v>273</v>
      </c>
      <c r="K1556" s="108" t="s">
        <v>1795</v>
      </c>
      <c r="L1556" s="108" t="s">
        <v>2711</v>
      </c>
      <c r="N1556" s="108" t="s">
        <v>2712</v>
      </c>
      <c r="P1556" s="108">
        <v>0</v>
      </c>
      <c r="Q1556" s="108"/>
      <c r="R1556" s="114"/>
    </row>
    <row r="1557" spans="1:18" ht="13" x14ac:dyDescent="0.3">
      <c r="A1557" s="112" t="s">
        <v>3694</v>
      </c>
      <c r="B1557" s="112">
        <v>125581</v>
      </c>
      <c r="C1557" s="108" t="s">
        <v>269</v>
      </c>
      <c r="D1557" s="112" t="s">
        <v>3694</v>
      </c>
      <c r="E1557" s="112">
        <v>125581</v>
      </c>
      <c r="F1557" s="112" t="s">
        <v>3694</v>
      </c>
      <c r="G1557" s="108" t="s">
        <v>270</v>
      </c>
      <c r="H1557" s="108" t="s">
        <v>342</v>
      </c>
      <c r="I1557" s="108" t="s">
        <v>341</v>
      </c>
      <c r="J1557" s="108" t="s">
        <v>3693</v>
      </c>
      <c r="K1557" s="108" t="s">
        <v>3694</v>
      </c>
      <c r="L1557" s="108"/>
      <c r="N1557" s="108"/>
      <c r="P1557" s="108">
        <v>0</v>
      </c>
      <c r="Q1557" s="108"/>
      <c r="R1557" s="114"/>
    </row>
    <row r="1558" spans="1:18" ht="13" x14ac:dyDescent="0.3">
      <c r="A1558" s="108" t="s">
        <v>2713</v>
      </c>
      <c r="B1558" s="108">
        <v>233</v>
      </c>
      <c r="C1558" s="108" t="s">
        <v>269</v>
      </c>
      <c r="D1558" s="108" t="s">
        <v>2713</v>
      </c>
      <c r="E1558" s="108">
        <v>233</v>
      </c>
      <c r="F1558" s="108" t="s">
        <v>2713</v>
      </c>
      <c r="G1558" s="108" t="s">
        <v>270</v>
      </c>
      <c r="H1558" s="108" t="s">
        <v>280</v>
      </c>
      <c r="I1558" s="108" t="s">
        <v>281</v>
      </c>
      <c r="J1558" s="108" t="s">
        <v>1159</v>
      </c>
      <c r="K1558" s="108" t="s">
        <v>2713</v>
      </c>
      <c r="P1558" s="108">
        <v>0</v>
      </c>
      <c r="Q1558" s="108"/>
      <c r="R1558" s="114"/>
    </row>
    <row r="1559" spans="1:18" ht="13" x14ac:dyDescent="0.3">
      <c r="A1559" s="108" t="s">
        <v>2714</v>
      </c>
      <c r="B1559" s="108">
        <v>2094</v>
      </c>
      <c r="C1559" s="108" t="s">
        <v>269</v>
      </c>
      <c r="D1559" s="108" t="s">
        <v>2034</v>
      </c>
      <c r="E1559" s="108">
        <v>2094</v>
      </c>
      <c r="F1559" s="108" t="s">
        <v>2034</v>
      </c>
      <c r="G1559" s="108" t="s">
        <v>270</v>
      </c>
      <c r="H1559" s="108" t="s">
        <v>280</v>
      </c>
      <c r="I1559" s="108" t="s">
        <v>2034</v>
      </c>
      <c r="P1559" s="108">
        <v>0</v>
      </c>
      <c r="Q1559" s="108"/>
      <c r="R1559" s="114"/>
    </row>
    <row r="1560" spans="1:18" ht="13" x14ac:dyDescent="0.3">
      <c r="A1560" s="108" t="s">
        <v>472</v>
      </c>
      <c r="B1560" s="108">
        <v>129179</v>
      </c>
      <c r="C1560" s="108" t="s">
        <v>269</v>
      </c>
      <c r="D1560" s="108" t="s">
        <v>472</v>
      </c>
      <c r="E1560" s="108">
        <v>129179</v>
      </c>
      <c r="F1560" s="108" t="s">
        <v>472</v>
      </c>
      <c r="G1560" s="108" t="s">
        <v>270</v>
      </c>
      <c r="H1560" s="108" t="s">
        <v>290</v>
      </c>
      <c r="I1560" s="108" t="s">
        <v>291</v>
      </c>
      <c r="J1560" s="108" t="s">
        <v>386</v>
      </c>
      <c r="K1560" s="108" t="s">
        <v>419</v>
      </c>
      <c r="L1560" s="108" t="s">
        <v>472</v>
      </c>
      <c r="P1560" s="108">
        <v>0</v>
      </c>
      <c r="Q1560" s="108"/>
      <c r="R1560" s="114"/>
    </row>
    <row r="1561" spans="1:18" ht="13" x14ac:dyDescent="0.3">
      <c r="A1561" s="108" t="s">
        <v>471</v>
      </c>
      <c r="B1561" s="108">
        <v>155039</v>
      </c>
      <c r="C1561" s="108" t="s">
        <v>269</v>
      </c>
      <c r="D1561" s="108" t="s">
        <v>471</v>
      </c>
      <c r="E1561" s="108">
        <v>129789</v>
      </c>
      <c r="F1561" s="108" t="s">
        <v>469</v>
      </c>
      <c r="G1561" s="108" t="s">
        <v>270</v>
      </c>
      <c r="H1561" s="108" t="s">
        <v>290</v>
      </c>
      <c r="I1561" s="108" t="s">
        <v>291</v>
      </c>
      <c r="J1561" s="108" t="s">
        <v>386</v>
      </c>
      <c r="K1561" s="108" t="s">
        <v>419</v>
      </c>
      <c r="L1561" s="108" t="s">
        <v>472</v>
      </c>
      <c r="N1561" s="108" t="s">
        <v>359</v>
      </c>
      <c r="P1561" s="108">
        <v>0</v>
      </c>
      <c r="Q1561" s="108"/>
      <c r="R1561" s="114"/>
    </row>
    <row r="1562" spans="1:18" s="110" customFormat="1" ht="13" x14ac:dyDescent="0.3">
      <c r="A1562" s="106" t="s">
        <v>2720</v>
      </c>
      <c r="B1562" s="106">
        <v>123177</v>
      </c>
      <c r="C1562" s="106" t="s">
        <v>269</v>
      </c>
      <c r="D1562" s="106" t="s">
        <v>2720</v>
      </c>
      <c r="E1562" s="106">
        <v>123177</v>
      </c>
      <c r="F1562" s="106" t="s">
        <v>2720</v>
      </c>
      <c r="G1562" s="106" t="s">
        <v>270</v>
      </c>
      <c r="H1562" s="106" t="s">
        <v>328</v>
      </c>
      <c r="I1562" s="106" t="s">
        <v>740</v>
      </c>
      <c r="J1562" s="106" t="s">
        <v>741</v>
      </c>
      <c r="K1562" s="106" t="s">
        <v>2720</v>
      </c>
      <c r="L1562" s="106"/>
      <c r="N1562" s="106"/>
      <c r="P1562" s="106">
        <v>0</v>
      </c>
      <c r="Q1562" s="106"/>
      <c r="R1562" s="111"/>
    </row>
    <row r="1563" spans="1:18" ht="13" x14ac:dyDescent="0.3">
      <c r="A1563" s="108" t="s">
        <v>2718</v>
      </c>
      <c r="B1563" s="108">
        <v>123106</v>
      </c>
      <c r="C1563" s="108" t="s">
        <v>269</v>
      </c>
      <c r="D1563" s="108" t="s">
        <v>741</v>
      </c>
      <c r="E1563" s="108">
        <v>123106</v>
      </c>
      <c r="F1563" s="108" t="s">
        <v>741</v>
      </c>
      <c r="G1563" s="108" t="s">
        <v>270</v>
      </c>
      <c r="H1563" s="108" t="s">
        <v>328</v>
      </c>
      <c r="I1563" s="108" t="s">
        <v>740</v>
      </c>
      <c r="J1563" s="108" t="s">
        <v>741</v>
      </c>
      <c r="P1563" s="108">
        <v>0</v>
      </c>
      <c r="Q1563" s="108"/>
      <c r="R1563" s="114"/>
    </row>
    <row r="1564" spans="1:18" s="110" customFormat="1" ht="13" x14ac:dyDescent="0.3">
      <c r="A1564" s="110" t="s">
        <v>3905</v>
      </c>
      <c r="B1564" s="110">
        <v>852322</v>
      </c>
      <c r="C1564" s="106" t="s">
        <v>269</v>
      </c>
      <c r="D1564" s="110" t="s">
        <v>3905</v>
      </c>
      <c r="E1564" s="110">
        <v>852322</v>
      </c>
      <c r="F1564" s="110" t="s">
        <v>3905</v>
      </c>
      <c r="G1564" s="106" t="s">
        <v>270</v>
      </c>
      <c r="H1564" s="106" t="s">
        <v>328</v>
      </c>
      <c r="I1564" s="106" t="s">
        <v>740</v>
      </c>
      <c r="J1564" s="106" t="s">
        <v>741</v>
      </c>
      <c r="P1564" s="106">
        <v>0</v>
      </c>
      <c r="Q1564" s="106"/>
      <c r="R1564" s="111"/>
    </row>
    <row r="1565" spans="1:18" ht="13" x14ac:dyDescent="0.3">
      <c r="A1565" s="108" t="s">
        <v>2719</v>
      </c>
      <c r="B1565" s="108">
        <v>123430</v>
      </c>
      <c r="C1565" s="108" t="s">
        <v>269</v>
      </c>
      <c r="D1565" s="108" t="s">
        <v>2719</v>
      </c>
      <c r="E1565" s="108">
        <v>123430</v>
      </c>
      <c r="F1565" s="108" t="s">
        <v>2719</v>
      </c>
      <c r="G1565" s="108" t="s">
        <v>270</v>
      </c>
      <c r="H1565" s="108" t="s">
        <v>328</v>
      </c>
      <c r="I1565" s="108" t="s">
        <v>740</v>
      </c>
      <c r="J1565" s="108" t="s">
        <v>741</v>
      </c>
      <c r="K1565" s="108" t="s">
        <v>2720</v>
      </c>
      <c r="L1565" s="108" t="s">
        <v>2719</v>
      </c>
      <c r="P1565" s="108">
        <v>0</v>
      </c>
      <c r="Q1565" s="108"/>
      <c r="R1565" s="114"/>
    </row>
    <row r="1566" spans="1:18" ht="13" x14ac:dyDescent="0.3">
      <c r="A1566" s="108" t="s">
        <v>2721</v>
      </c>
      <c r="B1566" s="108">
        <v>124418</v>
      </c>
      <c r="C1566" s="108" t="s">
        <v>269</v>
      </c>
      <c r="D1566" s="108" t="s">
        <v>2721</v>
      </c>
      <c r="E1566" s="108">
        <v>124418</v>
      </c>
      <c r="F1566" s="108" t="s">
        <v>2721</v>
      </c>
      <c r="G1566" s="108" t="s">
        <v>270</v>
      </c>
      <c r="H1566" s="108" t="s">
        <v>328</v>
      </c>
      <c r="I1566" s="108" t="s">
        <v>740</v>
      </c>
      <c r="J1566" s="108" t="s">
        <v>741</v>
      </c>
      <c r="K1566" s="108" t="s">
        <v>2720</v>
      </c>
      <c r="L1566" s="108" t="s">
        <v>2719</v>
      </c>
      <c r="N1566" s="108" t="s">
        <v>2722</v>
      </c>
      <c r="P1566" s="108">
        <v>0</v>
      </c>
      <c r="Q1566" s="108"/>
      <c r="R1566" s="114"/>
    </row>
    <row r="1567" spans="1:18" ht="13" x14ac:dyDescent="0.3">
      <c r="A1567" s="108" t="s">
        <v>2723</v>
      </c>
      <c r="B1567" s="108">
        <v>129600</v>
      </c>
      <c r="C1567" s="108" t="s">
        <v>269</v>
      </c>
      <c r="D1567" s="108" t="s">
        <v>2723</v>
      </c>
      <c r="E1567" s="108">
        <v>129600</v>
      </c>
      <c r="F1567" s="108" t="s">
        <v>2723</v>
      </c>
      <c r="G1567" s="108" t="s">
        <v>270</v>
      </c>
      <c r="H1567" s="108" t="s">
        <v>290</v>
      </c>
      <c r="I1567" s="108" t="s">
        <v>291</v>
      </c>
      <c r="J1567" s="108" t="s">
        <v>351</v>
      </c>
      <c r="K1567" s="108" t="s">
        <v>935</v>
      </c>
      <c r="L1567" s="108" t="s">
        <v>2723</v>
      </c>
      <c r="P1567" s="108">
        <v>0</v>
      </c>
      <c r="Q1567" s="108"/>
      <c r="R1567" s="114"/>
    </row>
    <row r="1568" spans="1:18" ht="13" x14ac:dyDescent="0.3">
      <c r="A1568" s="108" t="s">
        <v>2724</v>
      </c>
      <c r="B1568" s="108">
        <v>152394</v>
      </c>
      <c r="C1568" s="108" t="s">
        <v>269</v>
      </c>
      <c r="D1568" s="108" t="s">
        <v>2724</v>
      </c>
      <c r="E1568" s="108">
        <v>131100</v>
      </c>
      <c r="F1568" s="108" t="s">
        <v>2725</v>
      </c>
      <c r="G1568" s="108" t="s">
        <v>270</v>
      </c>
      <c r="H1568" s="108" t="s">
        <v>290</v>
      </c>
      <c r="I1568" s="108" t="s">
        <v>291</v>
      </c>
      <c r="J1568" s="108" t="s">
        <v>351</v>
      </c>
      <c r="K1568" s="108" t="s">
        <v>935</v>
      </c>
      <c r="L1568" s="108" t="s">
        <v>2726</v>
      </c>
      <c r="N1568" s="108" t="s">
        <v>2727</v>
      </c>
      <c r="P1568" s="108">
        <v>0</v>
      </c>
      <c r="Q1568" s="108"/>
      <c r="R1568" s="114"/>
    </row>
    <row r="1569" spans="1:18" ht="13" x14ac:dyDescent="0.3">
      <c r="A1569" s="108" t="s">
        <v>2725</v>
      </c>
      <c r="B1569" s="108">
        <v>131100</v>
      </c>
      <c r="C1569" s="108" t="s">
        <v>269</v>
      </c>
      <c r="D1569" s="108" t="s">
        <v>2725</v>
      </c>
      <c r="E1569" s="108">
        <v>131100</v>
      </c>
      <c r="F1569" s="108" t="s">
        <v>2725</v>
      </c>
      <c r="G1569" s="108" t="s">
        <v>270</v>
      </c>
      <c r="H1569" s="108" t="s">
        <v>290</v>
      </c>
      <c r="I1569" s="108" t="s">
        <v>291</v>
      </c>
      <c r="J1569" s="108" t="s">
        <v>351</v>
      </c>
      <c r="K1569" s="108" t="s">
        <v>935</v>
      </c>
      <c r="L1569" s="108" t="s">
        <v>2726</v>
      </c>
      <c r="N1569" s="108" t="s">
        <v>359</v>
      </c>
      <c r="P1569" s="108">
        <v>0</v>
      </c>
      <c r="Q1569" s="108"/>
      <c r="R1569" s="114"/>
    </row>
    <row r="1570" spans="1:18" ht="13" x14ac:dyDescent="0.3">
      <c r="A1570" s="108" t="s">
        <v>2728</v>
      </c>
      <c r="B1570" s="108">
        <v>118277</v>
      </c>
      <c r="C1570" s="108" t="s">
        <v>269</v>
      </c>
      <c r="D1570" s="108" t="s">
        <v>2728</v>
      </c>
      <c r="E1570" s="108">
        <v>118277</v>
      </c>
      <c r="F1570" s="108" t="s">
        <v>2728</v>
      </c>
      <c r="G1570" s="108" t="s">
        <v>270</v>
      </c>
      <c r="H1570" s="108" t="s">
        <v>271</v>
      </c>
      <c r="I1570" s="108" t="s">
        <v>272</v>
      </c>
      <c r="J1570" s="108" t="s">
        <v>606</v>
      </c>
      <c r="K1570" s="108" t="s">
        <v>2728</v>
      </c>
      <c r="P1570" s="108">
        <v>0</v>
      </c>
      <c r="Q1570" s="108"/>
      <c r="R1570" s="114"/>
    </row>
    <row r="1571" spans="1:18" ht="13" x14ac:dyDescent="0.3">
      <c r="A1571" s="108" t="s">
        <v>2729</v>
      </c>
      <c r="B1571" s="108">
        <v>129677</v>
      </c>
      <c r="C1571" s="108" t="s">
        <v>269</v>
      </c>
      <c r="D1571" s="108" t="s">
        <v>2729</v>
      </c>
      <c r="E1571" s="108">
        <v>129677</v>
      </c>
      <c r="F1571" s="108" t="s">
        <v>2729</v>
      </c>
      <c r="G1571" s="108" t="s">
        <v>270</v>
      </c>
      <c r="H1571" s="108" t="s">
        <v>290</v>
      </c>
      <c r="I1571" s="108" t="s">
        <v>291</v>
      </c>
      <c r="J1571" s="108" t="s">
        <v>351</v>
      </c>
      <c r="K1571" s="108" t="s">
        <v>652</v>
      </c>
      <c r="L1571" s="108" t="s">
        <v>2729</v>
      </c>
      <c r="P1571" s="108">
        <v>0</v>
      </c>
      <c r="Q1571" s="108"/>
      <c r="R1571" s="114"/>
    </row>
    <row r="1572" spans="1:18" ht="13" x14ac:dyDescent="0.3">
      <c r="A1572" s="108" t="s">
        <v>2730</v>
      </c>
      <c r="B1572" s="108">
        <v>131379</v>
      </c>
      <c r="C1572" s="108" t="s">
        <v>269</v>
      </c>
      <c r="D1572" s="108" t="s">
        <v>2730</v>
      </c>
      <c r="E1572" s="108">
        <v>131379</v>
      </c>
      <c r="F1572" s="108" t="s">
        <v>2730</v>
      </c>
      <c r="G1572" s="108" t="s">
        <v>270</v>
      </c>
      <c r="H1572" s="108" t="s">
        <v>290</v>
      </c>
      <c r="I1572" s="108" t="s">
        <v>291</v>
      </c>
      <c r="J1572" s="108" t="s">
        <v>351</v>
      </c>
      <c r="K1572" s="108" t="s">
        <v>652</v>
      </c>
      <c r="L1572" s="108" t="s">
        <v>2729</v>
      </c>
      <c r="N1572" s="108" t="s">
        <v>2731</v>
      </c>
      <c r="P1572" s="108">
        <v>0</v>
      </c>
      <c r="Q1572" s="108"/>
      <c r="R1572" s="114"/>
    </row>
    <row r="1573" spans="1:18" ht="13" x14ac:dyDescent="0.3">
      <c r="A1573" s="108" t="s">
        <v>2732</v>
      </c>
      <c r="B1573" s="108">
        <v>131388</v>
      </c>
      <c r="C1573" s="108" t="s">
        <v>269</v>
      </c>
      <c r="D1573" s="108" t="s">
        <v>2732</v>
      </c>
      <c r="E1573" s="108">
        <v>131388</v>
      </c>
      <c r="F1573" s="108" t="s">
        <v>2732</v>
      </c>
      <c r="G1573" s="108" t="s">
        <v>270</v>
      </c>
      <c r="H1573" s="108" t="s">
        <v>290</v>
      </c>
      <c r="I1573" s="108" t="s">
        <v>291</v>
      </c>
      <c r="J1573" s="108" t="s">
        <v>351</v>
      </c>
      <c r="K1573" s="108" t="s">
        <v>652</v>
      </c>
      <c r="L1573" s="108" t="s">
        <v>2729</v>
      </c>
      <c r="N1573" s="108" t="s">
        <v>2733</v>
      </c>
      <c r="P1573" s="108">
        <v>0</v>
      </c>
      <c r="Q1573" s="108"/>
      <c r="R1573" s="114"/>
    </row>
    <row r="1574" spans="1:18" ht="13" x14ac:dyDescent="0.3">
      <c r="A1574" s="108" t="s">
        <v>2734</v>
      </c>
      <c r="B1574" s="108">
        <v>131394</v>
      </c>
      <c r="C1574" s="108" t="s">
        <v>269</v>
      </c>
      <c r="D1574" s="108" t="s">
        <v>2734</v>
      </c>
      <c r="E1574" s="108">
        <v>131394</v>
      </c>
      <c r="F1574" s="108" t="s">
        <v>2734</v>
      </c>
      <c r="G1574" s="108" t="s">
        <v>270</v>
      </c>
      <c r="H1574" s="108" t="s">
        <v>290</v>
      </c>
      <c r="I1574" s="108" t="s">
        <v>291</v>
      </c>
      <c r="J1574" s="108" t="s">
        <v>351</v>
      </c>
      <c r="K1574" s="108" t="s">
        <v>652</v>
      </c>
      <c r="L1574" s="108" t="s">
        <v>2729</v>
      </c>
      <c r="N1574" s="108" t="s">
        <v>2735</v>
      </c>
      <c r="P1574" s="108">
        <v>0</v>
      </c>
      <c r="Q1574" s="108"/>
      <c r="R1574" s="114"/>
    </row>
    <row r="1575" spans="1:18" ht="13" x14ac:dyDescent="0.3">
      <c r="A1575" s="108" t="s">
        <v>2736</v>
      </c>
      <c r="B1575" s="108">
        <v>140432</v>
      </c>
      <c r="C1575" s="108" t="s">
        <v>269</v>
      </c>
      <c r="D1575" s="108" t="s">
        <v>2736</v>
      </c>
      <c r="E1575" s="108">
        <v>140432</v>
      </c>
      <c r="F1575" s="108" t="s">
        <v>2736</v>
      </c>
      <c r="G1575" s="108" t="s">
        <v>270</v>
      </c>
      <c r="H1575" s="108" t="s">
        <v>280</v>
      </c>
      <c r="I1575" s="108" t="s">
        <v>281</v>
      </c>
      <c r="J1575" s="108" t="s">
        <v>939</v>
      </c>
      <c r="K1575" s="108" t="s">
        <v>1981</v>
      </c>
      <c r="L1575" s="108" t="s">
        <v>2737</v>
      </c>
      <c r="N1575" s="108" t="s">
        <v>2738</v>
      </c>
      <c r="P1575" s="108">
        <v>0</v>
      </c>
      <c r="Q1575" s="108"/>
      <c r="R1575" s="114"/>
    </row>
    <row r="1576" spans="1:18" ht="13" x14ac:dyDescent="0.3">
      <c r="A1576" s="108" t="s">
        <v>2739</v>
      </c>
      <c r="B1576" s="108">
        <v>131104</v>
      </c>
      <c r="C1576" s="108" t="s">
        <v>269</v>
      </c>
      <c r="D1576" s="108" t="s">
        <v>2739</v>
      </c>
      <c r="E1576" s="108">
        <v>131104</v>
      </c>
      <c r="F1576" s="108" t="s">
        <v>2739</v>
      </c>
      <c r="G1576" s="108" t="s">
        <v>270</v>
      </c>
      <c r="H1576" s="108" t="s">
        <v>290</v>
      </c>
      <c r="I1576" s="108" t="s">
        <v>291</v>
      </c>
      <c r="K1576" s="108" t="s">
        <v>2740</v>
      </c>
      <c r="L1576" s="108" t="s">
        <v>2741</v>
      </c>
      <c r="N1576" s="108" t="s">
        <v>2453</v>
      </c>
      <c r="P1576" s="108">
        <v>0</v>
      </c>
      <c r="Q1576" s="108"/>
      <c r="R1576" s="114"/>
    </row>
    <row r="1577" spans="1:18" ht="13" x14ac:dyDescent="0.3">
      <c r="A1577" s="108" t="s">
        <v>2742</v>
      </c>
      <c r="B1577" s="108">
        <v>131102</v>
      </c>
      <c r="C1577" s="108" t="s">
        <v>269</v>
      </c>
      <c r="D1577" s="108" t="s">
        <v>2742</v>
      </c>
      <c r="E1577" s="108">
        <v>131102</v>
      </c>
      <c r="F1577" s="108" t="s">
        <v>2742</v>
      </c>
      <c r="G1577" s="108" t="s">
        <v>270</v>
      </c>
      <c r="H1577" s="108" t="s">
        <v>290</v>
      </c>
      <c r="I1577" s="108" t="s">
        <v>291</v>
      </c>
      <c r="K1577" s="108" t="s">
        <v>2740</v>
      </c>
      <c r="L1577" s="108" t="s">
        <v>2741</v>
      </c>
      <c r="N1577" s="108" t="s">
        <v>2743</v>
      </c>
      <c r="P1577" s="108">
        <v>0</v>
      </c>
      <c r="Q1577" s="108"/>
      <c r="R1577" s="114"/>
    </row>
    <row r="1578" spans="1:18" x14ac:dyDescent="0.25">
      <c r="A1578" s="108" t="s">
        <v>2745</v>
      </c>
      <c r="B1578" s="110">
        <v>129625</v>
      </c>
      <c r="C1578" s="106" t="s">
        <v>269</v>
      </c>
      <c r="D1578" s="106" t="s">
        <v>2745</v>
      </c>
      <c r="E1578" s="110">
        <v>129625</v>
      </c>
      <c r="F1578" s="106" t="s">
        <v>2745</v>
      </c>
      <c r="G1578" s="106" t="s">
        <v>270</v>
      </c>
      <c r="H1578" s="106" t="s">
        <v>290</v>
      </c>
      <c r="I1578" s="106" t="s">
        <v>291</v>
      </c>
      <c r="J1578" s="106" t="s">
        <v>500</v>
      </c>
      <c r="K1578" s="106" t="s">
        <v>501</v>
      </c>
      <c r="L1578" s="106" t="s">
        <v>2745</v>
      </c>
      <c r="P1578" s="108">
        <v>0</v>
      </c>
    </row>
    <row r="1579" spans="1:18" ht="13" x14ac:dyDescent="0.3">
      <c r="A1579" s="108" t="s">
        <v>2744</v>
      </c>
      <c r="B1579" s="108">
        <v>131180</v>
      </c>
      <c r="C1579" s="108" t="s">
        <v>269</v>
      </c>
      <c r="D1579" s="108" t="s">
        <v>2744</v>
      </c>
      <c r="E1579" s="108">
        <v>131180</v>
      </c>
      <c r="F1579" s="108" t="s">
        <v>2744</v>
      </c>
      <c r="G1579" s="108" t="s">
        <v>270</v>
      </c>
      <c r="H1579" s="108" t="s">
        <v>290</v>
      </c>
      <c r="I1579" s="108" t="s">
        <v>291</v>
      </c>
      <c r="J1579" s="108" t="s">
        <v>500</v>
      </c>
      <c r="K1579" s="108" t="s">
        <v>501</v>
      </c>
      <c r="L1579" s="108" t="s">
        <v>2745</v>
      </c>
      <c r="N1579" s="108" t="s">
        <v>2746</v>
      </c>
      <c r="P1579" s="108">
        <v>0</v>
      </c>
      <c r="Q1579" s="108"/>
      <c r="R1579" s="114"/>
    </row>
    <row r="1580" spans="1:18" ht="13" x14ac:dyDescent="0.3">
      <c r="A1580" s="108" t="s">
        <v>2748</v>
      </c>
      <c r="B1580" s="108">
        <v>152314</v>
      </c>
      <c r="C1580" s="108" t="s">
        <v>269</v>
      </c>
      <c r="D1580" s="108" t="s">
        <v>2748</v>
      </c>
      <c r="E1580" s="108">
        <v>152314</v>
      </c>
      <c r="F1580" s="108" t="s">
        <v>2748</v>
      </c>
      <c r="G1580" s="108" t="s">
        <v>270</v>
      </c>
      <c r="H1580" s="108" t="s">
        <v>290</v>
      </c>
      <c r="I1580" s="108" t="s">
        <v>291</v>
      </c>
      <c r="J1580" s="108" t="s">
        <v>500</v>
      </c>
      <c r="K1580" s="108" t="s">
        <v>501</v>
      </c>
      <c r="L1580" s="108" t="s">
        <v>2745</v>
      </c>
      <c r="N1580" s="108" t="s">
        <v>2750</v>
      </c>
      <c r="P1580" s="108">
        <v>0</v>
      </c>
      <c r="Q1580" s="108"/>
      <c r="R1580" s="114"/>
    </row>
    <row r="1581" spans="1:18" ht="13" x14ac:dyDescent="0.3">
      <c r="A1581" s="108" t="s">
        <v>2751</v>
      </c>
      <c r="B1581" s="108">
        <v>131182</v>
      </c>
      <c r="C1581" s="108" t="s">
        <v>269</v>
      </c>
      <c r="D1581" s="108" t="s">
        <v>2751</v>
      </c>
      <c r="E1581" s="108">
        <v>152314</v>
      </c>
      <c r="F1581" s="108" t="s">
        <v>2748</v>
      </c>
      <c r="G1581" s="108" t="s">
        <v>270</v>
      </c>
      <c r="H1581" s="108" t="s">
        <v>290</v>
      </c>
      <c r="I1581" s="108" t="s">
        <v>291</v>
      </c>
      <c r="J1581" s="108" t="s">
        <v>500</v>
      </c>
      <c r="K1581" s="108" t="s">
        <v>501</v>
      </c>
      <c r="L1581" s="108" t="s">
        <v>2745</v>
      </c>
      <c r="N1581" s="108" t="s">
        <v>2752</v>
      </c>
      <c r="P1581" s="108">
        <v>0</v>
      </c>
      <c r="Q1581" s="108"/>
      <c r="R1581" s="114"/>
    </row>
    <row r="1582" spans="1:18" ht="13" x14ac:dyDescent="0.3">
      <c r="A1582" s="108" t="s">
        <v>2753</v>
      </c>
      <c r="B1582" s="108">
        <v>131183</v>
      </c>
      <c r="C1582" s="108" t="s">
        <v>269</v>
      </c>
      <c r="D1582" s="108" t="s">
        <v>2753</v>
      </c>
      <c r="E1582" s="108">
        <v>131183</v>
      </c>
      <c r="F1582" s="108" t="s">
        <v>2753</v>
      </c>
      <c r="G1582" s="108" t="s">
        <v>270</v>
      </c>
      <c r="H1582" s="108" t="s">
        <v>290</v>
      </c>
      <c r="I1582" s="108" t="s">
        <v>291</v>
      </c>
      <c r="J1582" s="108" t="s">
        <v>500</v>
      </c>
      <c r="K1582" s="108" t="s">
        <v>501</v>
      </c>
      <c r="L1582" s="108" t="s">
        <v>2745</v>
      </c>
      <c r="N1582" s="108" t="s">
        <v>2754</v>
      </c>
      <c r="P1582" s="108">
        <v>0</v>
      </c>
      <c r="Q1582" s="108"/>
      <c r="R1582" s="114"/>
    </row>
    <row r="1583" spans="1:18" ht="13" x14ac:dyDescent="0.3">
      <c r="A1583" s="108" t="s">
        <v>2755</v>
      </c>
      <c r="B1583" s="108">
        <v>131184</v>
      </c>
      <c r="C1583" s="108" t="s">
        <v>269</v>
      </c>
      <c r="D1583" s="108" t="s">
        <v>2755</v>
      </c>
      <c r="E1583" s="108">
        <v>131184</v>
      </c>
      <c r="F1583" s="108" t="s">
        <v>2755</v>
      </c>
      <c r="G1583" s="108" t="s">
        <v>270</v>
      </c>
      <c r="H1583" s="108" t="s">
        <v>290</v>
      </c>
      <c r="I1583" s="108" t="s">
        <v>291</v>
      </c>
      <c r="J1583" s="108" t="s">
        <v>500</v>
      </c>
      <c r="K1583" s="108" t="s">
        <v>501</v>
      </c>
      <c r="L1583" s="108" t="s">
        <v>2745</v>
      </c>
      <c r="N1583" s="108" t="s">
        <v>2756</v>
      </c>
      <c r="P1583" s="108">
        <v>0</v>
      </c>
      <c r="Q1583" s="108"/>
      <c r="R1583" s="114"/>
    </row>
    <row r="1584" spans="1:18" ht="13" x14ac:dyDescent="0.3">
      <c r="A1584" s="108" t="s">
        <v>2757</v>
      </c>
      <c r="B1584" s="108">
        <v>131185</v>
      </c>
      <c r="C1584" s="108" t="s">
        <v>269</v>
      </c>
      <c r="D1584" s="108" t="s">
        <v>2757</v>
      </c>
      <c r="E1584" s="108">
        <v>131185</v>
      </c>
      <c r="F1584" s="108" t="s">
        <v>2757</v>
      </c>
      <c r="G1584" s="108" t="s">
        <v>270</v>
      </c>
      <c r="H1584" s="108" t="s">
        <v>290</v>
      </c>
      <c r="I1584" s="108" t="s">
        <v>291</v>
      </c>
      <c r="J1584" s="108" t="s">
        <v>500</v>
      </c>
      <c r="K1584" s="108" t="s">
        <v>501</v>
      </c>
      <c r="L1584" s="108" t="s">
        <v>2745</v>
      </c>
      <c r="N1584" s="108" t="s">
        <v>2758</v>
      </c>
      <c r="P1584" s="108">
        <v>0</v>
      </c>
      <c r="Q1584" s="108"/>
      <c r="R1584" s="114"/>
    </row>
    <row r="1585" spans="1:18" ht="13" x14ac:dyDescent="0.3">
      <c r="A1585" s="108" t="s">
        <v>2759</v>
      </c>
      <c r="B1585" s="108">
        <v>596189</v>
      </c>
      <c r="C1585" s="108" t="s">
        <v>269</v>
      </c>
      <c r="D1585" s="108" t="s">
        <v>2759</v>
      </c>
      <c r="E1585" s="108">
        <v>596189</v>
      </c>
      <c r="F1585" s="108" t="s">
        <v>2759</v>
      </c>
      <c r="G1585" s="108" t="s">
        <v>270</v>
      </c>
      <c r="H1585" s="108" t="s">
        <v>290</v>
      </c>
      <c r="I1585" s="108" t="s">
        <v>291</v>
      </c>
      <c r="J1585" s="108" t="s">
        <v>500</v>
      </c>
      <c r="K1585" s="108" t="s">
        <v>501</v>
      </c>
      <c r="L1585" s="108" t="s">
        <v>2745</v>
      </c>
      <c r="N1585" s="108" t="s">
        <v>2760</v>
      </c>
      <c r="P1585" s="108">
        <v>0</v>
      </c>
      <c r="Q1585" s="108"/>
      <c r="R1585" s="114"/>
    </row>
    <row r="1586" spans="1:18" ht="13" x14ac:dyDescent="0.3">
      <c r="A1586" s="108" t="s">
        <v>2761</v>
      </c>
      <c r="B1586" s="108">
        <v>129233</v>
      </c>
      <c r="C1586" s="108" t="s">
        <v>269</v>
      </c>
      <c r="D1586" s="108" t="s">
        <v>2761</v>
      </c>
      <c r="E1586" s="108">
        <v>129233</v>
      </c>
      <c r="F1586" s="108" t="s">
        <v>2761</v>
      </c>
      <c r="G1586" s="108" t="s">
        <v>270</v>
      </c>
      <c r="H1586" s="108" t="s">
        <v>290</v>
      </c>
      <c r="I1586" s="108" t="s">
        <v>291</v>
      </c>
      <c r="K1586" s="108" t="s">
        <v>852</v>
      </c>
      <c r="L1586" s="108" t="s">
        <v>2761</v>
      </c>
      <c r="P1586" s="108">
        <v>0</v>
      </c>
      <c r="Q1586" s="108"/>
      <c r="R1586" s="114"/>
    </row>
    <row r="1587" spans="1:18" ht="13" x14ac:dyDescent="0.3">
      <c r="A1587" s="108" t="s">
        <v>2762</v>
      </c>
      <c r="B1587" s="108">
        <v>129924</v>
      </c>
      <c r="C1587" s="108" t="s">
        <v>269</v>
      </c>
      <c r="D1587" s="108" t="s">
        <v>2762</v>
      </c>
      <c r="E1587" s="108">
        <v>129924</v>
      </c>
      <c r="F1587" s="108" t="s">
        <v>2762</v>
      </c>
      <c r="G1587" s="108" t="s">
        <v>270</v>
      </c>
      <c r="H1587" s="108" t="s">
        <v>290</v>
      </c>
      <c r="I1587" s="108" t="s">
        <v>291</v>
      </c>
      <c r="K1587" s="108" t="s">
        <v>852</v>
      </c>
      <c r="L1587" s="108" t="s">
        <v>2761</v>
      </c>
      <c r="N1587" s="108" t="s">
        <v>2246</v>
      </c>
      <c r="P1587" s="108">
        <v>0</v>
      </c>
      <c r="Q1587" s="108"/>
      <c r="R1587" s="114"/>
    </row>
    <row r="1588" spans="1:18" ht="13" x14ac:dyDescent="0.3">
      <c r="A1588" s="108" t="s">
        <v>2763</v>
      </c>
      <c r="B1588" s="108">
        <v>889</v>
      </c>
      <c r="C1588" s="108" t="s">
        <v>269</v>
      </c>
      <c r="D1588" s="108" t="s">
        <v>500</v>
      </c>
      <c r="E1588" s="108">
        <v>889</v>
      </c>
      <c r="F1588" s="108" t="s">
        <v>500</v>
      </c>
      <c r="G1588" s="108" t="s">
        <v>270</v>
      </c>
      <c r="H1588" s="108" t="s">
        <v>290</v>
      </c>
      <c r="I1588" s="108" t="s">
        <v>291</v>
      </c>
      <c r="J1588" s="108" t="s">
        <v>500</v>
      </c>
      <c r="P1588" s="108">
        <v>0</v>
      </c>
      <c r="Q1588" s="108"/>
      <c r="R1588" s="114"/>
    </row>
    <row r="1589" spans="1:18" ht="13" x14ac:dyDescent="0.3">
      <c r="A1589" s="108" t="s">
        <v>501</v>
      </c>
      <c r="B1589" s="108">
        <v>913</v>
      </c>
      <c r="C1589" s="108" t="s">
        <v>269</v>
      </c>
      <c r="D1589" s="108" t="s">
        <v>501</v>
      </c>
      <c r="E1589" s="108">
        <v>913</v>
      </c>
      <c r="F1589" s="108" t="s">
        <v>501</v>
      </c>
      <c r="G1589" s="108" t="s">
        <v>270</v>
      </c>
      <c r="H1589" s="108" t="s">
        <v>290</v>
      </c>
      <c r="I1589" s="108" t="s">
        <v>291</v>
      </c>
      <c r="J1589" s="108" t="s">
        <v>500</v>
      </c>
      <c r="K1589" s="108" t="s">
        <v>501</v>
      </c>
      <c r="P1589" s="108">
        <v>0</v>
      </c>
      <c r="Q1589" s="108"/>
      <c r="R1589" s="114"/>
    </row>
    <row r="1590" spans="1:18" ht="13" x14ac:dyDescent="0.3">
      <c r="A1590" s="108" t="s">
        <v>2764</v>
      </c>
      <c r="B1590" s="108">
        <v>129626</v>
      </c>
      <c r="C1590" s="108" t="s">
        <v>269</v>
      </c>
      <c r="D1590" s="108" t="s">
        <v>2764</v>
      </c>
      <c r="E1590" s="108">
        <v>129626</v>
      </c>
      <c r="F1590" s="108" t="s">
        <v>2764</v>
      </c>
      <c r="G1590" s="108" t="s">
        <v>270</v>
      </c>
      <c r="H1590" s="108" t="s">
        <v>290</v>
      </c>
      <c r="I1590" s="108" t="s">
        <v>291</v>
      </c>
      <c r="J1590" s="108" t="s">
        <v>500</v>
      </c>
      <c r="K1590" s="108" t="s">
        <v>501</v>
      </c>
      <c r="L1590" s="108" t="s">
        <v>2764</v>
      </c>
      <c r="P1590" s="108">
        <v>0</v>
      </c>
      <c r="Q1590" s="108"/>
      <c r="R1590" s="114"/>
    </row>
    <row r="1591" spans="1:18" ht="13" x14ac:dyDescent="0.3">
      <c r="A1591" s="108" t="s">
        <v>67</v>
      </c>
      <c r="B1591" s="108">
        <v>131187</v>
      </c>
      <c r="C1591" s="108" t="s">
        <v>269</v>
      </c>
      <c r="D1591" s="108" t="s">
        <v>67</v>
      </c>
      <c r="E1591" s="108">
        <v>131187</v>
      </c>
      <c r="F1591" s="108" t="s">
        <v>67</v>
      </c>
      <c r="G1591" s="108" t="s">
        <v>270</v>
      </c>
      <c r="H1591" s="108" t="s">
        <v>290</v>
      </c>
      <c r="I1591" s="108" t="s">
        <v>291</v>
      </c>
      <c r="J1591" s="108" t="s">
        <v>500</v>
      </c>
      <c r="K1591" s="108" t="s">
        <v>501</v>
      </c>
      <c r="L1591" s="108" t="s">
        <v>2764</v>
      </c>
      <c r="N1591" s="108" t="s">
        <v>2765</v>
      </c>
      <c r="P1591" s="108">
        <v>1</v>
      </c>
      <c r="Q1591" s="108"/>
      <c r="R1591" s="114" t="s">
        <v>67</v>
      </c>
    </row>
    <row r="1592" spans="1:18" ht="13" x14ac:dyDescent="0.3">
      <c r="A1592" s="108" t="s">
        <v>20</v>
      </c>
      <c r="B1592" s="108">
        <v>131188</v>
      </c>
      <c r="C1592" s="108" t="s">
        <v>269</v>
      </c>
      <c r="D1592" s="108" t="s">
        <v>20</v>
      </c>
      <c r="E1592" s="108">
        <v>131188</v>
      </c>
      <c r="F1592" s="108" t="s">
        <v>20</v>
      </c>
      <c r="G1592" s="108" t="s">
        <v>270</v>
      </c>
      <c r="H1592" s="108" t="s">
        <v>290</v>
      </c>
      <c r="I1592" s="108" t="s">
        <v>291</v>
      </c>
      <c r="J1592" s="108" t="s">
        <v>500</v>
      </c>
      <c r="K1592" s="108" t="s">
        <v>501</v>
      </c>
      <c r="L1592" s="108" t="s">
        <v>2764</v>
      </c>
      <c r="N1592" s="108" t="s">
        <v>2766</v>
      </c>
      <c r="P1592" s="108">
        <v>1</v>
      </c>
      <c r="Q1592" s="108"/>
      <c r="R1592" s="114" t="s">
        <v>20</v>
      </c>
    </row>
    <row r="1593" spans="1:18" ht="13" x14ac:dyDescent="0.3">
      <c r="A1593" s="108" t="s">
        <v>2767</v>
      </c>
      <c r="B1593" s="108">
        <v>129582</v>
      </c>
      <c r="C1593" s="108" t="s">
        <v>269</v>
      </c>
      <c r="D1593" s="108" t="s">
        <v>2767</v>
      </c>
      <c r="E1593" s="108">
        <v>129582</v>
      </c>
      <c r="F1593" s="108" t="s">
        <v>2767</v>
      </c>
      <c r="G1593" s="108" t="s">
        <v>270</v>
      </c>
      <c r="H1593" s="108" t="s">
        <v>290</v>
      </c>
      <c r="I1593" s="108" t="s">
        <v>291</v>
      </c>
      <c r="J1593" s="108" t="s">
        <v>880</v>
      </c>
      <c r="K1593" s="108" t="s">
        <v>895</v>
      </c>
      <c r="L1593" s="108" t="s">
        <v>2767</v>
      </c>
      <c r="P1593" s="108">
        <v>0</v>
      </c>
      <c r="Q1593" s="108"/>
      <c r="R1593" s="114"/>
    </row>
    <row r="1594" spans="1:18" ht="13" x14ac:dyDescent="0.3">
      <c r="A1594" s="108" t="s">
        <v>2768</v>
      </c>
      <c r="B1594" s="108">
        <v>560033</v>
      </c>
      <c r="C1594" s="108" t="s">
        <v>269</v>
      </c>
      <c r="D1594" s="108" t="s">
        <v>2768</v>
      </c>
      <c r="E1594" s="108">
        <v>560033</v>
      </c>
      <c r="F1594" s="108" t="s">
        <v>2768</v>
      </c>
      <c r="G1594" s="108" t="s">
        <v>270</v>
      </c>
      <c r="H1594" s="108" t="s">
        <v>290</v>
      </c>
      <c r="I1594" s="108" t="s">
        <v>291</v>
      </c>
      <c r="J1594" s="108" t="s">
        <v>880</v>
      </c>
      <c r="K1594" s="108" t="s">
        <v>895</v>
      </c>
      <c r="L1594" s="108" t="s">
        <v>2767</v>
      </c>
      <c r="N1594" s="108" t="s">
        <v>2769</v>
      </c>
      <c r="P1594" s="108">
        <v>0</v>
      </c>
      <c r="Q1594" s="108"/>
      <c r="R1594" s="114"/>
    </row>
    <row r="1595" spans="1:18" ht="13" x14ac:dyDescent="0.3">
      <c r="A1595" s="108" t="s">
        <v>21</v>
      </c>
      <c r="B1595" s="108">
        <v>555935</v>
      </c>
      <c r="C1595" s="108" t="s">
        <v>269</v>
      </c>
      <c r="D1595" s="108" t="s">
        <v>21</v>
      </c>
      <c r="E1595" s="108">
        <v>555935</v>
      </c>
      <c r="F1595" s="108" t="s">
        <v>21</v>
      </c>
      <c r="G1595" s="108" t="s">
        <v>270</v>
      </c>
      <c r="H1595" s="108" t="s">
        <v>290</v>
      </c>
      <c r="I1595" s="108" t="s">
        <v>291</v>
      </c>
      <c r="J1595" s="108" t="s">
        <v>880</v>
      </c>
      <c r="K1595" s="108" t="s">
        <v>895</v>
      </c>
      <c r="L1595" s="108" t="s">
        <v>2767</v>
      </c>
      <c r="N1595" s="108" t="s">
        <v>2772</v>
      </c>
      <c r="P1595" s="108">
        <v>1</v>
      </c>
      <c r="Q1595" s="108"/>
      <c r="R1595" s="114" t="s">
        <v>21</v>
      </c>
    </row>
    <row r="1596" spans="1:18" ht="13" x14ac:dyDescent="0.3">
      <c r="A1596" s="108" t="s">
        <v>2773</v>
      </c>
      <c r="B1596" s="108">
        <v>138159</v>
      </c>
      <c r="C1596" s="108" t="s">
        <v>269</v>
      </c>
      <c r="D1596" s="108" t="s">
        <v>2773</v>
      </c>
      <c r="E1596" s="108">
        <v>138159</v>
      </c>
      <c r="F1596" s="108" t="s">
        <v>2773</v>
      </c>
      <c r="G1596" s="108" t="s">
        <v>270</v>
      </c>
      <c r="H1596" s="108" t="s">
        <v>280</v>
      </c>
      <c r="I1596" s="108" t="s">
        <v>281</v>
      </c>
      <c r="J1596" s="108" t="s">
        <v>546</v>
      </c>
      <c r="K1596" s="108" t="s">
        <v>1788</v>
      </c>
      <c r="L1596" s="108" t="s">
        <v>2773</v>
      </c>
      <c r="P1596" s="108">
        <v>0</v>
      </c>
      <c r="Q1596" s="108"/>
      <c r="R1596" s="114"/>
    </row>
    <row r="1597" spans="1:18" ht="13" x14ac:dyDescent="0.3">
      <c r="A1597" s="108" t="s">
        <v>68</v>
      </c>
      <c r="B1597" s="108">
        <v>140300</v>
      </c>
      <c r="C1597" s="108" t="s">
        <v>269</v>
      </c>
      <c r="D1597" s="108" t="s">
        <v>68</v>
      </c>
      <c r="E1597" s="108">
        <v>140300</v>
      </c>
      <c r="F1597" s="108" t="s">
        <v>68</v>
      </c>
      <c r="G1597" s="108" t="s">
        <v>270</v>
      </c>
      <c r="H1597" s="108" t="s">
        <v>280</v>
      </c>
      <c r="I1597" s="108" t="s">
        <v>281</v>
      </c>
      <c r="J1597" s="108" t="s">
        <v>546</v>
      </c>
      <c r="K1597" s="108" t="s">
        <v>1788</v>
      </c>
      <c r="L1597" s="108" t="s">
        <v>2773</v>
      </c>
      <c r="N1597" s="108" t="s">
        <v>613</v>
      </c>
      <c r="P1597" s="108">
        <v>1</v>
      </c>
      <c r="Q1597" s="108"/>
      <c r="R1597" s="114" t="s">
        <v>68</v>
      </c>
    </row>
    <row r="1598" spans="1:18" ht="13" x14ac:dyDescent="0.3">
      <c r="A1598" s="108" t="s">
        <v>2774</v>
      </c>
      <c r="B1598" s="108">
        <v>140301</v>
      </c>
      <c r="C1598" s="108" t="s">
        <v>269</v>
      </c>
      <c r="D1598" s="108" t="s">
        <v>2774</v>
      </c>
      <c r="E1598" s="108">
        <v>140301</v>
      </c>
      <c r="F1598" s="108" t="s">
        <v>2774</v>
      </c>
      <c r="G1598" s="108" t="s">
        <v>270</v>
      </c>
      <c r="H1598" s="108" t="s">
        <v>280</v>
      </c>
      <c r="I1598" s="108" t="s">
        <v>281</v>
      </c>
      <c r="J1598" s="108" t="s">
        <v>546</v>
      </c>
      <c r="K1598" s="108" t="s">
        <v>1788</v>
      </c>
      <c r="L1598" s="108" t="s">
        <v>2773</v>
      </c>
      <c r="N1598" s="108" t="s">
        <v>2775</v>
      </c>
      <c r="P1598" s="108">
        <v>0</v>
      </c>
      <c r="Q1598" s="108"/>
      <c r="R1598" s="114"/>
    </row>
    <row r="1599" spans="1:18" ht="13" x14ac:dyDescent="0.3">
      <c r="A1599" s="108" t="s">
        <v>113</v>
      </c>
      <c r="B1599" s="108">
        <v>140302</v>
      </c>
      <c r="C1599" s="108" t="s">
        <v>269</v>
      </c>
      <c r="D1599" s="108" t="s">
        <v>113</v>
      </c>
      <c r="E1599" s="108">
        <v>140302</v>
      </c>
      <c r="F1599" s="108" t="s">
        <v>113</v>
      </c>
      <c r="G1599" s="108" t="s">
        <v>270</v>
      </c>
      <c r="H1599" s="108" t="s">
        <v>280</v>
      </c>
      <c r="I1599" s="108" t="s">
        <v>281</v>
      </c>
      <c r="J1599" s="108" t="s">
        <v>546</v>
      </c>
      <c r="K1599" s="108" t="s">
        <v>1788</v>
      </c>
      <c r="L1599" s="108" t="s">
        <v>2773</v>
      </c>
      <c r="N1599" s="108" t="s">
        <v>2776</v>
      </c>
      <c r="P1599" s="108">
        <v>1</v>
      </c>
      <c r="Q1599" s="108"/>
      <c r="R1599" s="114" t="s">
        <v>113</v>
      </c>
    </row>
    <row r="1600" spans="1:18" s="110" customFormat="1" ht="13" x14ac:dyDescent="0.3">
      <c r="A1600" s="110" t="s">
        <v>3906</v>
      </c>
      <c r="B1600" s="110">
        <v>135226</v>
      </c>
      <c r="C1600" s="106" t="s">
        <v>269</v>
      </c>
      <c r="D1600" s="110" t="s">
        <v>3906</v>
      </c>
      <c r="E1600" s="110">
        <v>135226</v>
      </c>
      <c r="F1600" s="110" t="s">
        <v>3906</v>
      </c>
      <c r="G1600" s="106" t="s">
        <v>270</v>
      </c>
      <c r="H1600" s="106" t="s">
        <v>339</v>
      </c>
      <c r="I1600" s="106" t="s">
        <v>3907</v>
      </c>
      <c r="J1600" s="106" t="s">
        <v>3906</v>
      </c>
      <c r="K1600" s="106"/>
      <c r="L1600" s="106"/>
      <c r="N1600" s="106"/>
      <c r="P1600" s="106">
        <v>0</v>
      </c>
      <c r="Q1600" s="106"/>
      <c r="R1600" s="111"/>
    </row>
    <row r="1601" spans="1:18" s="110" customFormat="1" ht="13" x14ac:dyDescent="0.3">
      <c r="A1601" s="110" t="s">
        <v>3907</v>
      </c>
      <c r="B1601" s="110">
        <v>265044</v>
      </c>
      <c r="C1601" s="106" t="s">
        <v>269</v>
      </c>
      <c r="D1601" s="110" t="s">
        <v>3907</v>
      </c>
      <c r="E1601" s="110">
        <v>265044</v>
      </c>
      <c r="F1601" s="110" t="s">
        <v>3907</v>
      </c>
      <c r="G1601" s="106" t="s">
        <v>270</v>
      </c>
      <c r="H1601" s="106" t="s">
        <v>339</v>
      </c>
      <c r="I1601" s="106" t="s">
        <v>3907</v>
      </c>
      <c r="J1601" s="106"/>
      <c r="K1601" s="106"/>
      <c r="L1601" s="106"/>
      <c r="N1601" s="106"/>
      <c r="P1601" s="106">
        <v>0</v>
      </c>
      <c r="Q1601" s="106"/>
      <c r="R1601" s="111"/>
    </row>
    <row r="1602" spans="1:18" ht="13" x14ac:dyDescent="0.3">
      <c r="A1602" s="108" t="s">
        <v>2777</v>
      </c>
      <c r="B1602" s="108">
        <v>103029</v>
      </c>
      <c r="C1602" s="108" t="s">
        <v>269</v>
      </c>
      <c r="D1602" s="108" t="s">
        <v>2777</v>
      </c>
      <c r="E1602" s="108">
        <v>103029</v>
      </c>
      <c r="F1602" s="108" t="s">
        <v>2777</v>
      </c>
      <c r="G1602" s="108" t="s">
        <v>270</v>
      </c>
      <c r="H1602" s="108" t="s">
        <v>271</v>
      </c>
      <c r="I1602" s="108" t="s">
        <v>272</v>
      </c>
      <c r="J1602" s="108" t="s">
        <v>273</v>
      </c>
      <c r="K1602" s="108" t="s">
        <v>2227</v>
      </c>
      <c r="L1602" s="108" t="s">
        <v>2778</v>
      </c>
      <c r="N1602" s="108" t="s">
        <v>2779</v>
      </c>
      <c r="P1602" s="108">
        <v>0</v>
      </c>
      <c r="Q1602" s="108"/>
      <c r="R1602" s="114"/>
    </row>
    <row r="1603" spans="1:18" ht="13" x14ac:dyDescent="0.3">
      <c r="A1603" s="108" t="s">
        <v>2780</v>
      </c>
      <c r="B1603" s="108">
        <v>101770</v>
      </c>
      <c r="C1603" s="108" t="s">
        <v>269</v>
      </c>
      <c r="D1603" s="108" t="s">
        <v>2780</v>
      </c>
      <c r="E1603" s="108">
        <v>101770</v>
      </c>
      <c r="F1603" s="108" t="s">
        <v>2780</v>
      </c>
      <c r="G1603" s="108" t="s">
        <v>270</v>
      </c>
      <c r="H1603" s="108" t="s">
        <v>271</v>
      </c>
      <c r="I1603" s="108" t="s">
        <v>272</v>
      </c>
      <c r="J1603" s="108" t="s">
        <v>273</v>
      </c>
      <c r="K1603" s="108" t="s">
        <v>1908</v>
      </c>
      <c r="L1603" s="108" t="s">
        <v>2780</v>
      </c>
      <c r="P1603" s="108">
        <v>0</v>
      </c>
      <c r="Q1603" s="108"/>
      <c r="R1603" s="114"/>
    </row>
    <row r="1604" spans="1:18" ht="13" x14ac:dyDescent="0.3">
      <c r="A1604" s="108" t="s">
        <v>2781</v>
      </c>
      <c r="B1604" s="108">
        <v>103166</v>
      </c>
      <c r="C1604" s="108" t="s">
        <v>269</v>
      </c>
      <c r="D1604" s="108" t="s">
        <v>2781</v>
      </c>
      <c r="E1604" s="108">
        <v>103166</v>
      </c>
      <c r="F1604" s="108" t="s">
        <v>2781</v>
      </c>
      <c r="G1604" s="108" t="s">
        <v>270</v>
      </c>
      <c r="H1604" s="108" t="s">
        <v>271</v>
      </c>
      <c r="I1604" s="108" t="s">
        <v>272</v>
      </c>
      <c r="J1604" s="108" t="s">
        <v>273</v>
      </c>
      <c r="K1604" s="108" t="s">
        <v>1908</v>
      </c>
      <c r="L1604" s="108" t="s">
        <v>2780</v>
      </c>
      <c r="N1604" s="108" t="s">
        <v>556</v>
      </c>
      <c r="P1604" s="108">
        <v>0</v>
      </c>
      <c r="Q1604" s="108"/>
      <c r="R1604" s="114"/>
    </row>
    <row r="1605" spans="1:18" ht="13" x14ac:dyDescent="0.3">
      <c r="A1605" s="108" t="s">
        <v>2782</v>
      </c>
      <c r="B1605" s="108">
        <v>103169</v>
      </c>
      <c r="C1605" s="108" t="s">
        <v>269</v>
      </c>
      <c r="D1605" s="108" t="s">
        <v>2782</v>
      </c>
      <c r="E1605" s="108">
        <v>103169</v>
      </c>
      <c r="F1605" s="108" t="s">
        <v>2782</v>
      </c>
      <c r="G1605" s="108" t="s">
        <v>270</v>
      </c>
      <c r="H1605" s="108" t="s">
        <v>271</v>
      </c>
      <c r="I1605" s="108" t="s">
        <v>272</v>
      </c>
      <c r="J1605" s="108" t="s">
        <v>273</v>
      </c>
      <c r="K1605" s="108" t="s">
        <v>1908</v>
      </c>
      <c r="L1605" s="108" t="s">
        <v>2780</v>
      </c>
      <c r="N1605" s="108" t="s">
        <v>2783</v>
      </c>
      <c r="P1605" s="108">
        <v>0</v>
      </c>
      <c r="Q1605" s="108"/>
      <c r="R1605" s="114"/>
    </row>
    <row r="1606" spans="1:18" s="110" customFormat="1" ht="13" x14ac:dyDescent="0.3">
      <c r="A1606" s="106" t="s">
        <v>1908</v>
      </c>
      <c r="B1606" s="106">
        <v>101409</v>
      </c>
      <c r="C1606" s="106" t="s">
        <v>269</v>
      </c>
      <c r="D1606" s="106" t="s">
        <v>1908</v>
      </c>
      <c r="E1606" s="106">
        <v>101409</v>
      </c>
      <c r="F1606" s="106" t="s">
        <v>1908</v>
      </c>
      <c r="G1606" s="106" t="s">
        <v>270</v>
      </c>
      <c r="H1606" s="106" t="s">
        <v>271</v>
      </c>
      <c r="I1606" s="106" t="s">
        <v>272</v>
      </c>
      <c r="J1606" s="106" t="s">
        <v>273</v>
      </c>
      <c r="K1606" s="106" t="s">
        <v>1908</v>
      </c>
      <c r="L1606" s="106"/>
      <c r="N1606" s="106"/>
      <c r="P1606" s="106">
        <v>0</v>
      </c>
      <c r="Q1606" s="106"/>
      <c r="R1606" s="111"/>
    </row>
    <row r="1607" spans="1:18" ht="13" x14ac:dyDescent="0.3">
      <c r="A1607" s="108" t="s">
        <v>1915</v>
      </c>
      <c r="B1607" s="108">
        <v>103178</v>
      </c>
      <c r="C1607" s="108" t="s">
        <v>269</v>
      </c>
      <c r="D1607" s="108" t="s">
        <v>1915</v>
      </c>
      <c r="E1607" s="108">
        <v>160514</v>
      </c>
      <c r="F1607" s="108" t="s">
        <v>1913</v>
      </c>
      <c r="G1607" s="108" t="s">
        <v>270</v>
      </c>
      <c r="H1607" s="108" t="s">
        <v>271</v>
      </c>
      <c r="I1607" s="108" t="s">
        <v>272</v>
      </c>
      <c r="J1607" s="108" t="s">
        <v>273</v>
      </c>
      <c r="K1607" s="108" t="s">
        <v>1908</v>
      </c>
      <c r="L1607" s="108" t="s">
        <v>1916</v>
      </c>
      <c r="N1607" s="108" t="s">
        <v>1914</v>
      </c>
      <c r="P1607" s="108">
        <v>0</v>
      </c>
      <c r="Q1607" s="108"/>
      <c r="R1607" s="114"/>
    </row>
    <row r="1608" spans="1:18" ht="13" x14ac:dyDescent="0.3">
      <c r="A1608" s="108" t="s">
        <v>2787</v>
      </c>
      <c r="B1608" s="108">
        <v>129595</v>
      </c>
      <c r="C1608" s="108" t="s">
        <v>269</v>
      </c>
      <c r="D1608" s="108" t="s">
        <v>2787</v>
      </c>
      <c r="E1608" s="108">
        <v>129595</v>
      </c>
      <c r="F1608" s="108" t="s">
        <v>2787</v>
      </c>
      <c r="G1608" s="108" t="s">
        <v>270</v>
      </c>
      <c r="H1608" s="108" t="s">
        <v>290</v>
      </c>
      <c r="I1608" s="108" t="s">
        <v>291</v>
      </c>
      <c r="J1608" s="108" t="s">
        <v>351</v>
      </c>
      <c r="K1608" s="108" t="s">
        <v>2399</v>
      </c>
      <c r="L1608" s="108" t="s">
        <v>2787</v>
      </c>
      <c r="P1608" s="108">
        <v>0</v>
      </c>
      <c r="Q1608" s="108"/>
      <c r="R1608" s="114"/>
    </row>
    <row r="1609" spans="1:18" ht="13" x14ac:dyDescent="0.3">
      <c r="A1609" s="108" t="s">
        <v>2788</v>
      </c>
      <c r="B1609" s="108">
        <v>131074</v>
      </c>
      <c r="C1609" s="108" t="s">
        <v>269</v>
      </c>
      <c r="D1609" s="108" t="s">
        <v>2788</v>
      </c>
      <c r="E1609" s="108">
        <v>131074</v>
      </c>
      <c r="F1609" s="108" t="s">
        <v>2788</v>
      </c>
      <c r="G1609" s="108" t="s">
        <v>270</v>
      </c>
      <c r="H1609" s="108" t="s">
        <v>290</v>
      </c>
      <c r="I1609" s="108" t="s">
        <v>291</v>
      </c>
      <c r="J1609" s="108" t="s">
        <v>351</v>
      </c>
      <c r="K1609" s="108" t="s">
        <v>2399</v>
      </c>
      <c r="L1609" s="108" t="s">
        <v>2787</v>
      </c>
      <c r="N1609" s="108" t="s">
        <v>2789</v>
      </c>
      <c r="P1609" s="108">
        <v>0</v>
      </c>
      <c r="Q1609" s="108"/>
      <c r="R1609" s="114"/>
    </row>
    <row r="1610" spans="1:18" ht="13" x14ac:dyDescent="0.3">
      <c r="A1610" s="108" t="s">
        <v>89</v>
      </c>
      <c r="B1610" s="108">
        <v>131077</v>
      </c>
      <c r="C1610" s="108" t="s">
        <v>269</v>
      </c>
      <c r="D1610" s="108" t="s">
        <v>89</v>
      </c>
      <c r="E1610" s="108">
        <v>131077</v>
      </c>
      <c r="F1610" s="108" t="s">
        <v>89</v>
      </c>
      <c r="G1610" s="108" t="s">
        <v>270</v>
      </c>
      <c r="H1610" s="108" t="s">
        <v>290</v>
      </c>
      <c r="I1610" s="108" t="s">
        <v>291</v>
      </c>
      <c r="J1610" s="108" t="s">
        <v>351</v>
      </c>
      <c r="K1610" s="108" t="s">
        <v>2399</v>
      </c>
      <c r="L1610" s="108" t="s">
        <v>2787</v>
      </c>
      <c r="N1610" s="108" t="s">
        <v>2790</v>
      </c>
      <c r="P1610" s="108">
        <v>1</v>
      </c>
      <c r="Q1610" s="108"/>
      <c r="R1610" s="114" t="s">
        <v>89</v>
      </c>
    </row>
    <row r="1611" spans="1:18" s="110" customFormat="1" ht="13" x14ac:dyDescent="0.3">
      <c r="A1611" s="110" t="s">
        <v>3908</v>
      </c>
      <c r="B1611" s="106">
        <v>110982</v>
      </c>
      <c r="C1611" s="106" t="s">
        <v>269</v>
      </c>
      <c r="D1611" s="110" t="s">
        <v>3908</v>
      </c>
      <c r="E1611" s="106">
        <v>110982</v>
      </c>
      <c r="F1611" s="110" t="s">
        <v>3908</v>
      </c>
      <c r="G1611" s="106" t="s">
        <v>270</v>
      </c>
      <c r="H1611" s="106" t="s">
        <v>361</v>
      </c>
      <c r="I1611" s="106" t="s">
        <v>362</v>
      </c>
      <c r="J1611" s="106" t="s">
        <v>1128</v>
      </c>
      <c r="K1611" s="106" t="s">
        <v>3909</v>
      </c>
      <c r="L1611" s="106" t="s">
        <v>3908</v>
      </c>
      <c r="N1611" s="106"/>
      <c r="P1611" s="106">
        <v>0</v>
      </c>
      <c r="Q1611" s="106"/>
      <c r="R1611" s="111"/>
    </row>
    <row r="1612" spans="1:18" ht="13" x14ac:dyDescent="0.3">
      <c r="A1612" s="108" t="s">
        <v>2791</v>
      </c>
      <c r="B1612" s="108">
        <v>131538</v>
      </c>
      <c r="C1612" s="108" t="s">
        <v>269</v>
      </c>
      <c r="D1612" s="108" t="s">
        <v>2791</v>
      </c>
      <c r="E1612" s="108">
        <v>131538</v>
      </c>
      <c r="F1612" s="108" t="s">
        <v>2791</v>
      </c>
      <c r="G1612" s="108" t="s">
        <v>270</v>
      </c>
      <c r="H1612" s="108" t="s">
        <v>290</v>
      </c>
      <c r="I1612" s="108" t="s">
        <v>291</v>
      </c>
      <c r="J1612" s="108" t="s">
        <v>386</v>
      </c>
      <c r="K1612" s="108" t="s">
        <v>387</v>
      </c>
      <c r="L1612" s="108" t="s">
        <v>2792</v>
      </c>
      <c r="N1612" s="108" t="s">
        <v>2793</v>
      </c>
      <c r="P1612" s="108">
        <v>0</v>
      </c>
      <c r="Q1612" s="108"/>
      <c r="R1612" s="114"/>
    </row>
    <row r="1613" spans="1:18" s="110" customFormat="1" ht="13" x14ac:dyDescent="0.3">
      <c r="A1613" s="106" t="s">
        <v>2795</v>
      </c>
      <c r="B1613" s="106">
        <v>101409</v>
      </c>
      <c r="C1613" s="106" t="s">
        <v>269</v>
      </c>
      <c r="D1613" s="106" t="s">
        <v>2795</v>
      </c>
      <c r="E1613" s="106">
        <v>101409</v>
      </c>
      <c r="F1613" s="106" t="s">
        <v>2795</v>
      </c>
      <c r="G1613" s="106" t="s">
        <v>270</v>
      </c>
      <c r="H1613" s="106" t="s">
        <v>290</v>
      </c>
      <c r="I1613" s="106" t="s">
        <v>291</v>
      </c>
      <c r="J1613" s="106" t="s">
        <v>500</v>
      </c>
      <c r="K1613" s="106" t="s">
        <v>501</v>
      </c>
      <c r="L1613" s="106" t="s">
        <v>2795</v>
      </c>
      <c r="N1613" s="106"/>
      <c r="P1613" s="106">
        <v>0</v>
      </c>
      <c r="Q1613" s="106"/>
      <c r="R1613" s="111"/>
    </row>
    <row r="1614" spans="1:18" ht="13" x14ac:dyDescent="0.3">
      <c r="A1614" s="108" t="s">
        <v>2794</v>
      </c>
      <c r="B1614" s="108">
        <v>131191</v>
      </c>
      <c r="C1614" s="108" t="s">
        <v>269</v>
      </c>
      <c r="D1614" s="108" t="s">
        <v>2794</v>
      </c>
      <c r="E1614" s="108">
        <v>131191</v>
      </c>
      <c r="F1614" s="108" t="s">
        <v>2794</v>
      </c>
      <c r="G1614" s="108" t="s">
        <v>270</v>
      </c>
      <c r="H1614" s="108" t="s">
        <v>290</v>
      </c>
      <c r="I1614" s="108" t="s">
        <v>291</v>
      </c>
      <c r="J1614" s="108" t="s">
        <v>500</v>
      </c>
      <c r="K1614" s="108" t="s">
        <v>501</v>
      </c>
      <c r="L1614" s="108" t="s">
        <v>2795</v>
      </c>
      <c r="N1614" s="108" t="s">
        <v>2796</v>
      </c>
      <c r="P1614" s="108">
        <v>0</v>
      </c>
      <c r="Q1614" s="108"/>
      <c r="R1614" s="114"/>
    </row>
    <row r="1615" spans="1:18" ht="13" x14ac:dyDescent="0.3">
      <c r="A1615" s="108" t="s">
        <v>2797</v>
      </c>
      <c r="B1615" s="108">
        <v>131193</v>
      </c>
      <c r="C1615" s="108" t="s">
        <v>269</v>
      </c>
      <c r="D1615" s="108" t="s">
        <v>2797</v>
      </c>
      <c r="E1615" s="108">
        <v>131193</v>
      </c>
      <c r="F1615" s="108" t="s">
        <v>2797</v>
      </c>
      <c r="G1615" s="108" t="s">
        <v>270</v>
      </c>
      <c r="H1615" s="108" t="s">
        <v>290</v>
      </c>
      <c r="I1615" s="108" t="s">
        <v>291</v>
      </c>
      <c r="J1615" s="108" t="s">
        <v>500</v>
      </c>
      <c r="K1615" s="108" t="s">
        <v>501</v>
      </c>
      <c r="L1615" s="108" t="s">
        <v>2795</v>
      </c>
      <c r="N1615" s="108" t="s">
        <v>2798</v>
      </c>
      <c r="P1615" s="108">
        <v>0</v>
      </c>
      <c r="Q1615" s="108"/>
      <c r="R1615" s="114"/>
    </row>
    <row r="1616" spans="1:18" ht="13" x14ac:dyDescent="0.3">
      <c r="A1616" s="108" t="s">
        <v>2800</v>
      </c>
      <c r="B1616" s="108">
        <v>238207</v>
      </c>
      <c r="C1616" s="108" t="s">
        <v>269</v>
      </c>
      <c r="D1616" s="108" t="s">
        <v>2800</v>
      </c>
      <c r="E1616" s="108">
        <v>238207</v>
      </c>
      <c r="F1616" s="108" t="s">
        <v>2800</v>
      </c>
      <c r="G1616" s="108" t="s">
        <v>270</v>
      </c>
      <c r="H1616" s="108" t="s">
        <v>290</v>
      </c>
      <c r="I1616" s="108" t="s">
        <v>291</v>
      </c>
      <c r="J1616" s="108" t="s">
        <v>351</v>
      </c>
      <c r="K1616" s="108" t="s">
        <v>652</v>
      </c>
      <c r="L1616" s="108" t="s">
        <v>2803</v>
      </c>
      <c r="N1616" s="108" t="s">
        <v>2802</v>
      </c>
      <c r="P1616" s="108">
        <v>0</v>
      </c>
      <c r="Q1616" s="108"/>
      <c r="R1616" s="114"/>
    </row>
    <row r="1617" spans="1:18" ht="13" x14ac:dyDescent="0.3">
      <c r="A1617" s="108" t="s">
        <v>2804</v>
      </c>
      <c r="B1617" s="108">
        <v>131402</v>
      </c>
      <c r="C1617" s="108" t="s">
        <v>269</v>
      </c>
      <c r="D1617" s="108" t="s">
        <v>2804</v>
      </c>
      <c r="E1617" s="108">
        <v>131402</v>
      </c>
      <c r="F1617" s="108" t="s">
        <v>2804</v>
      </c>
      <c r="G1617" s="108" t="s">
        <v>270</v>
      </c>
      <c r="H1617" s="108" t="s">
        <v>290</v>
      </c>
      <c r="I1617" s="108" t="s">
        <v>291</v>
      </c>
      <c r="J1617" s="108" t="s">
        <v>351</v>
      </c>
      <c r="K1617" s="108" t="s">
        <v>652</v>
      </c>
      <c r="L1617" s="108" t="s">
        <v>2805</v>
      </c>
      <c r="N1617" s="108" t="s">
        <v>1674</v>
      </c>
      <c r="P1617" s="108">
        <v>0</v>
      </c>
      <c r="Q1617" s="108"/>
      <c r="R1617" s="114"/>
    </row>
    <row r="1618" spans="1:18" ht="13" x14ac:dyDescent="0.3">
      <c r="A1618" s="108" t="s">
        <v>2806</v>
      </c>
      <c r="B1618" s="108">
        <v>140571</v>
      </c>
      <c r="C1618" s="108" t="s">
        <v>269</v>
      </c>
      <c r="D1618" s="108" t="s">
        <v>2806</v>
      </c>
      <c r="E1618" s="108">
        <v>140571</v>
      </c>
      <c r="F1618" s="108" t="s">
        <v>2806</v>
      </c>
      <c r="G1618" s="108" t="s">
        <v>270</v>
      </c>
      <c r="H1618" s="108" t="s">
        <v>280</v>
      </c>
      <c r="I1618" s="108" t="s">
        <v>281</v>
      </c>
      <c r="J1618" s="108" t="s">
        <v>537</v>
      </c>
      <c r="K1618" s="108" t="s">
        <v>2807</v>
      </c>
      <c r="L1618" s="108" t="s">
        <v>2808</v>
      </c>
      <c r="N1618" s="108" t="s">
        <v>385</v>
      </c>
      <c r="P1618" s="108">
        <v>0</v>
      </c>
      <c r="Q1618" s="108"/>
      <c r="R1618" s="114"/>
    </row>
    <row r="1619" spans="1:18" ht="13" x14ac:dyDescent="0.3">
      <c r="A1619" s="108" t="s">
        <v>2809</v>
      </c>
      <c r="B1619" s="108">
        <v>124321</v>
      </c>
      <c r="C1619" s="108" t="s">
        <v>269</v>
      </c>
      <c r="D1619" s="108" t="s">
        <v>2809</v>
      </c>
      <c r="E1619" s="108">
        <v>124321</v>
      </c>
      <c r="F1619" s="108" t="s">
        <v>2809</v>
      </c>
      <c r="G1619" s="108" t="s">
        <v>270</v>
      </c>
      <c r="H1619" s="108" t="s">
        <v>328</v>
      </c>
      <c r="I1619" s="108" t="s">
        <v>740</v>
      </c>
      <c r="J1619" s="108" t="s">
        <v>1100</v>
      </c>
      <c r="K1619" s="108" t="s">
        <v>2810</v>
      </c>
      <c r="L1619" s="108" t="s">
        <v>2811</v>
      </c>
      <c r="N1619" s="108" t="s">
        <v>1224</v>
      </c>
      <c r="P1619" s="108">
        <v>0</v>
      </c>
      <c r="Q1619" s="108"/>
      <c r="R1619" s="114"/>
    </row>
    <row r="1620" spans="1:18" ht="13" x14ac:dyDescent="0.3">
      <c r="A1620" s="108" t="s">
        <v>2812</v>
      </c>
      <c r="B1620" s="108">
        <v>130833</v>
      </c>
      <c r="C1620" s="108" t="s">
        <v>269</v>
      </c>
      <c r="D1620" s="108" t="s">
        <v>2812</v>
      </c>
      <c r="E1620" s="108">
        <v>130833</v>
      </c>
      <c r="F1620" s="108" t="s">
        <v>2812</v>
      </c>
      <c r="G1620" s="108" t="s">
        <v>270</v>
      </c>
      <c r="H1620" s="108" t="s">
        <v>290</v>
      </c>
      <c r="I1620" s="108" t="s">
        <v>291</v>
      </c>
      <c r="J1620" s="108" t="s">
        <v>351</v>
      </c>
      <c r="K1620" s="108" t="s">
        <v>498</v>
      </c>
      <c r="L1620" s="108" t="s">
        <v>2813</v>
      </c>
      <c r="N1620" s="108" t="s">
        <v>2814</v>
      </c>
      <c r="P1620" s="108">
        <v>0</v>
      </c>
      <c r="Q1620" s="108"/>
      <c r="R1620" s="114"/>
    </row>
    <row r="1621" spans="1:18" s="110" customFormat="1" ht="13" x14ac:dyDescent="0.3">
      <c r="A1621" s="106" t="s">
        <v>3521</v>
      </c>
      <c r="B1621" s="106">
        <v>134275</v>
      </c>
      <c r="C1621" s="106" t="s">
        <v>269</v>
      </c>
      <c r="D1621" s="106" t="s">
        <v>3521</v>
      </c>
      <c r="E1621" s="106">
        <v>134275</v>
      </c>
      <c r="F1621" s="106" t="s">
        <v>3521</v>
      </c>
      <c r="G1621" s="106" t="s">
        <v>270</v>
      </c>
      <c r="H1621" s="106" t="s">
        <v>1709</v>
      </c>
      <c r="I1621" s="106" t="s">
        <v>3404</v>
      </c>
      <c r="J1621" s="106" t="s">
        <v>3452</v>
      </c>
      <c r="K1621" s="106" t="s">
        <v>3522</v>
      </c>
      <c r="L1621" s="106" t="s">
        <v>3523</v>
      </c>
      <c r="N1621" s="106" t="s">
        <v>3524</v>
      </c>
      <c r="P1621" s="106">
        <v>0</v>
      </c>
      <c r="Q1621" s="106"/>
      <c r="R1621" s="111"/>
    </row>
    <row r="1622" spans="1:18" ht="13" x14ac:dyDescent="0.3">
      <c r="A1622" s="108" t="s">
        <v>2815</v>
      </c>
      <c r="B1622" s="108">
        <v>132251</v>
      </c>
      <c r="C1622" s="108" t="s">
        <v>269</v>
      </c>
      <c r="D1622" s="108" t="s">
        <v>2815</v>
      </c>
      <c r="E1622" s="108">
        <v>132251</v>
      </c>
      <c r="F1622" s="108" t="s">
        <v>2815</v>
      </c>
      <c r="G1622" s="108" t="s">
        <v>270</v>
      </c>
      <c r="H1622" s="108" t="s">
        <v>1709</v>
      </c>
      <c r="I1622" s="108" t="s">
        <v>1710</v>
      </c>
      <c r="J1622" s="108" t="s">
        <v>1711</v>
      </c>
      <c r="K1622" s="108" t="s">
        <v>2816</v>
      </c>
      <c r="L1622" s="108" t="s">
        <v>2817</v>
      </c>
      <c r="N1622" s="108" t="s">
        <v>2818</v>
      </c>
      <c r="P1622" s="108">
        <v>0</v>
      </c>
      <c r="Q1622" s="108"/>
      <c r="R1622" s="114"/>
    </row>
    <row r="1623" spans="1:18" ht="13" x14ac:dyDescent="0.3">
      <c r="A1623" s="108" t="s">
        <v>652</v>
      </c>
      <c r="B1623" s="108">
        <v>948</v>
      </c>
      <c r="C1623" s="108" t="s">
        <v>269</v>
      </c>
      <c r="D1623" s="108" t="s">
        <v>652</v>
      </c>
      <c r="E1623" s="108">
        <v>948</v>
      </c>
      <c r="F1623" s="108" t="s">
        <v>652</v>
      </c>
      <c r="G1623" s="108" t="s">
        <v>270</v>
      </c>
      <c r="H1623" s="108" t="s">
        <v>290</v>
      </c>
      <c r="I1623" s="108" t="s">
        <v>291</v>
      </c>
      <c r="J1623" s="108" t="s">
        <v>351</v>
      </c>
      <c r="K1623" s="108" t="s">
        <v>652</v>
      </c>
      <c r="P1623" s="108">
        <v>0</v>
      </c>
      <c r="Q1623" s="108"/>
      <c r="R1623" s="114"/>
    </row>
    <row r="1624" spans="1:18" ht="13" x14ac:dyDescent="0.3">
      <c r="A1624" s="108" t="s">
        <v>2819</v>
      </c>
      <c r="B1624" s="108">
        <v>129679</v>
      </c>
      <c r="C1624" s="108" t="s">
        <v>269</v>
      </c>
      <c r="D1624" s="108" t="s">
        <v>2819</v>
      </c>
      <c r="E1624" s="108">
        <v>129679</v>
      </c>
      <c r="F1624" s="108" t="s">
        <v>2819</v>
      </c>
      <c r="G1624" s="108" t="s">
        <v>270</v>
      </c>
      <c r="H1624" s="108" t="s">
        <v>290</v>
      </c>
      <c r="I1624" s="108" t="s">
        <v>291</v>
      </c>
      <c r="J1624" s="108" t="s">
        <v>351</v>
      </c>
      <c r="K1624" s="108" t="s">
        <v>652</v>
      </c>
      <c r="L1624" s="108" t="s">
        <v>2819</v>
      </c>
      <c r="P1624" s="108">
        <v>0</v>
      </c>
      <c r="Q1624" s="108"/>
      <c r="R1624" s="114"/>
    </row>
    <row r="1625" spans="1:18" s="110" customFormat="1" ht="13" x14ac:dyDescent="0.3">
      <c r="A1625" s="110" t="s">
        <v>3910</v>
      </c>
      <c r="B1625" s="106">
        <v>131405</v>
      </c>
      <c r="C1625" s="106" t="s">
        <v>269</v>
      </c>
      <c r="D1625" s="110" t="s">
        <v>3910</v>
      </c>
      <c r="E1625" s="106">
        <v>131405</v>
      </c>
      <c r="F1625" s="110" t="s">
        <v>3910</v>
      </c>
      <c r="G1625" s="106" t="s">
        <v>270</v>
      </c>
      <c r="H1625" s="106" t="s">
        <v>290</v>
      </c>
      <c r="I1625" s="106" t="s">
        <v>291</v>
      </c>
      <c r="J1625" s="106" t="s">
        <v>351</v>
      </c>
      <c r="K1625" s="106" t="s">
        <v>652</v>
      </c>
      <c r="L1625" s="106" t="s">
        <v>2819</v>
      </c>
      <c r="N1625" s="110" t="s">
        <v>2796</v>
      </c>
      <c r="P1625" s="106">
        <v>0</v>
      </c>
      <c r="Q1625" s="106"/>
      <c r="R1625" s="111"/>
    </row>
    <row r="1626" spans="1:18" ht="13" x14ac:dyDescent="0.3">
      <c r="A1626" s="108" t="s">
        <v>2820</v>
      </c>
      <c r="B1626" s="108">
        <v>131409</v>
      </c>
      <c r="C1626" s="108" t="s">
        <v>269</v>
      </c>
      <c r="D1626" s="108" t="s">
        <v>2820</v>
      </c>
      <c r="E1626" s="108">
        <v>131409</v>
      </c>
      <c r="F1626" s="108" t="s">
        <v>2820</v>
      </c>
      <c r="G1626" s="108" t="s">
        <v>270</v>
      </c>
      <c r="H1626" s="108" t="s">
        <v>290</v>
      </c>
      <c r="I1626" s="108" t="s">
        <v>291</v>
      </c>
      <c r="J1626" s="108" t="s">
        <v>351</v>
      </c>
      <c r="K1626" s="108" t="s">
        <v>652</v>
      </c>
      <c r="L1626" s="108" t="s">
        <v>2819</v>
      </c>
      <c r="N1626" s="108" t="s">
        <v>2821</v>
      </c>
      <c r="P1626" s="108">
        <v>0</v>
      </c>
      <c r="Q1626" s="108"/>
      <c r="R1626" s="114"/>
    </row>
    <row r="1627" spans="1:18" s="110" customFormat="1" ht="13" x14ac:dyDescent="0.3">
      <c r="A1627" s="110" t="s">
        <v>3911</v>
      </c>
      <c r="B1627" s="106">
        <v>131410</v>
      </c>
      <c r="C1627" s="106" t="s">
        <v>269</v>
      </c>
      <c r="D1627" s="106" t="s">
        <v>3911</v>
      </c>
      <c r="E1627" s="106">
        <v>131410</v>
      </c>
      <c r="F1627" s="106" t="s">
        <v>3911</v>
      </c>
      <c r="G1627" s="106" t="s">
        <v>270</v>
      </c>
      <c r="H1627" s="106" t="s">
        <v>290</v>
      </c>
      <c r="I1627" s="106" t="s">
        <v>291</v>
      </c>
      <c r="J1627" s="106" t="s">
        <v>351</v>
      </c>
      <c r="K1627" s="106" t="s">
        <v>652</v>
      </c>
      <c r="L1627" s="106" t="s">
        <v>2819</v>
      </c>
      <c r="N1627" s="106" t="s">
        <v>3912</v>
      </c>
      <c r="P1627" s="106">
        <v>0</v>
      </c>
      <c r="Q1627" s="106"/>
      <c r="R1627" s="111"/>
    </row>
    <row r="1628" spans="1:18" ht="13" x14ac:dyDescent="0.3">
      <c r="A1628" s="108" t="s">
        <v>2822</v>
      </c>
      <c r="B1628" s="108">
        <v>152223</v>
      </c>
      <c r="C1628" s="108" t="s">
        <v>269</v>
      </c>
      <c r="D1628" s="108" t="s">
        <v>2822</v>
      </c>
      <c r="E1628" s="108">
        <v>152223</v>
      </c>
      <c r="F1628" s="108" t="s">
        <v>2822</v>
      </c>
      <c r="G1628" s="108" t="s">
        <v>270</v>
      </c>
      <c r="H1628" s="108" t="s">
        <v>290</v>
      </c>
      <c r="I1628" s="108" t="s">
        <v>291</v>
      </c>
      <c r="J1628" s="108" t="s">
        <v>351</v>
      </c>
      <c r="K1628" s="108" t="s">
        <v>652</v>
      </c>
      <c r="P1628" s="108">
        <v>0</v>
      </c>
      <c r="Q1628" s="108"/>
      <c r="R1628" s="114"/>
    </row>
    <row r="1629" spans="1:18" ht="13" x14ac:dyDescent="0.3">
      <c r="A1629" s="108" t="s">
        <v>2823</v>
      </c>
      <c r="B1629" s="108">
        <v>129680</v>
      </c>
      <c r="C1629" s="108" t="s">
        <v>269</v>
      </c>
      <c r="D1629" s="108" t="s">
        <v>2823</v>
      </c>
      <c r="E1629" s="108">
        <v>129680</v>
      </c>
      <c r="F1629" s="108" t="s">
        <v>2823</v>
      </c>
      <c r="G1629" s="108" t="s">
        <v>270</v>
      </c>
      <c r="H1629" s="108" t="s">
        <v>290</v>
      </c>
      <c r="I1629" s="108" t="s">
        <v>291</v>
      </c>
      <c r="J1629" s="108" t="s">
        <v>351</v>
      </c>
      <c r="K1629" s="108" t="s">
        <v>652</v>
      </c>
      <c r="L1629" s="108" t="s">
        <v>2823</v>
      </c>
      <c r="P1629" s="108">
        <v>0</v>
      </c>
      <c r="Q1629" s="108"/>
      <c r="R1629" s="114"/>
    </row>
    <row r="1630" spans="1:18" ht="13" x14ac:dyDescent="0.3">
      <c r="A1630" s="108" t="s">
        <v>2824</v>
      </c>
      <c r="B1630" s="108">
        <v>131415</v>
      </c>
      <c r="C1630" s="108" t="s">
        <v>269</v>
      </c>
      <c r="D1630" s="108" t="s">
        <v>2824</v>
      </c>
      <c r="E1630" s="108">
        <v>131415</v>
      </c>
      <c r="F1630" s="108" t="s">
        <v>2824</v>
      </c>
      <c r="G1630" s="108" t="s">
        <v>270</v>
      </c>
      <c r="H1630" s="108" t="s">
        <v>290</v>
      </c>
      <c r="I1630" s="108" t="s">
        <v>291</v>
      </c>
      <c r="J1630" s="108" t="s">
        <v>351</v>
      </c>
      <c r="K1630" s="108" t="s">
        <v>652</v>
      </c>
      <c r="L1630" s="108" t="s">
        <v>2823</v>
      </c>
      <c r="N1630" s="108" t="s">
        <v>2825</v>
      </c>
      <c r="P1630" s="108">
        <v>0</v>
      </c>
      <c r="Q1630" s="108"/>
      <c r="R1630" s="114"/>
    </row>
    <row r="1631" spans="1:18" ht="13" x14ac:dyDescent="0.3">
      <c r="A1631" s="108" t="s">
        <v>2826</v>
      </c>
      <c r="B1631" s="108">
        <v>157583</v>
      </c>
      <c r="C1631" s="108" t="s">
        <v>269</v>
      </c>
      <c r="D1631" s="108" t="s">
        <v>2826</v>
      </c>
      <c r="E1631" s="108">
        <v>157583</v>
      </c>
      <c r="F1631" s="108" t="s">
        <v>2826</v>
      </c>
      <c r="G1631" s="108" t="s">
        <v>270</v>
      </c>
      <c r="H1631" s="108" t="s">
        <v>290</v>
      </c>
      <c r="I1631" s="108" t="s">
        <v>291</v>
      </c>
      <c r="J1631" s="108" t="s">
        <v>351</v>
      </c>
      <c r="K1631" s="108" t="s">
        <v>652</v>
      </c>
      <c r="L1631" s="108" t="s">
        <v>2823</v>
      </c>
      <c r="N1631" s="108" t="s">
        <v>1027</v>
      </c>
      <c r="P1631" s="108">
        <v>0</v>
      </c>
      <c r="Q1631" s="108"/>
      <c r="R1631" s="114"/>
    </row>
    <row r="1632" spans="1:18" ht="13" x14ac:dyDescent="0.3">
      <c r="A1632" s="108" t="s">
        <v>2827</v>
      </c>
      <c r="B1632" s="108">
        <v>131431</v>
      </c>
      <c r="C1632" s="108" t="s">
        <v>269</v>
      </c>
      <c r="D1632" s="108" t="s">
        <v>2827</v>
      </c>
      <c r="E1632" s="108">
        <v>131431</v>
      </c>
      <c r="F1632" s="108" t="s">
        <v>2827</v>
      </c>
      <c r="G1632" s="108" t="s">
        <v>270</v>
      </c>
      <c r="H1632" s="108" t="s">
        <v>290</v>
      </c>
      <c r="I1632" s="108" t="s">
        <v>291</v>
      </c>
      <c r="J1632" s="108" t="s">
        <v>351</v>
      </c>
      <c r="K1632" s="108" t="s">
        <v>652</v>
      </c>
      <c r="L1632" s="108" t="s">
        <v>2823</v>
      </c>
      <c r="N1632" s="108" t="s">
        <v>2828</v>
      </c>
      <c r="P1632" s="108">
        <v>0</v>
      </c>
      <c r="Q1632" s="108"/>
      <c r="R1632" s="114"/>
    </row>
    <row r="1633" spans="1:18" s="110" customFormat="1" x14ac:dyDescent="0.25">
      <c r="A1633" s="106" t="s">
        <v>3071</v>
      </c>
      <c r="B1633" s="110">
        <v>131435</v>
      </c>
      <c r="C1633" s="106" t="s">
        <v>269</v>
      </c>
      <c r="D1633" s="106" t="s">
        <v>3071</v>
      </c>
      <c r="E1633" s="110">
        <v>131435</v>
      </c>
      <c r="F1633" s="106" t="s">
        <v>3071</v>
      </c>
      <c r="G1633" s="106" t="s">
        <v>270</v>
      </c>
      <c r="H1633" s="106" t="s">
        <v>290</v>
      </c>
      <c r="I1633" s="106" t="s">
        <v>291</v>
      </c>
      <c r="J1633" s="106" t="s">
        <v>351</v>
      </c>
      <c r="K1633" s="106" t="s">
        <v>652</v>
      </c>
      <c r="L1633" s="106" t="s">
        <v>2823</v>
      </c>
      <c r="N1633" s="110" t="s">
        <v>359</v>
      </c>
      <c r="P1633" s="106">
        <v>0</v>
      </c>
      <c r="R1633" s="116"/>
    </row>
    <row r="1634" spans="1:18" ht="13" x14ac:dyDescent="0.3">
      <c r="A1634" s="108" t="s">
        <v>2829</v>
      </c>
      <c r="B1634" s="108">
        <v>766393</v>
      </c>
      <c r="C1634" s="108" t="s">
        <v>269</v>
      </c>
      <c r="D1634" s="108" t="s">
        <v>2829</v>
      </c>
      <c r="E1634" s="108">
        <v>766393</v>
      </c>
      <c r="F1634" s="108" t="s">
        <v>2829</v>
      </c>
      <c r="G1634" s="108" t="s">
        <v>270</v>
      </c>
      <c r="H1634" s="108" t="s">
        <v>290</v>
      </c>
      <c r="I1634" s="108" t="s">
        <v>291</v>
      </c>
      <c r="J1634" s="108" t="s">
        <v>351</v>
      </c>
      <c r="K1634" s="108" t="s">
        <v>652</v>
      </c>
      <c r="L1634" s="108" t="s">
        <v>2823</v>
      </c>
      <c r="N1634" s="108" t="s">
        <v>2830</v>
      </c>
      <c r="P1634" s="108">
        <v>0</v>
      </c>
      <c r="Q1634" s="108"/>
      <c r="R1634" s="114"/>
    </row>
    <row r="1635" spans="1:18" ht="13" x14ac:dyDescent="0.3">
      <c r="A1635" s="108" t="s">
        <v>2831</v>
      </c>
      <c r="B1635" s="108">
        <v>712175</v>
      </c>
      <c r="C1635" s="108" t="s">
        <v>269</v>
      </c>
      <c r="D1635" s="108" t="s">
        <v>2831</v>
      </c>
      <c r="E1635" s="108">
        <v>712175</v>
      </c>
      <c r="F1635" s="108" t="s">
        <v>2831</v>
      </c>
      <c r="G1635" s="108" t="s">
        <v>270</v>
      </c>
      <c r="H1635" s="108" t="s">
        <v>290</v>
      </c>
      <c r="I1635" s="108" t="s">
        <v>291</v>
      </c>
      <c r="J1635" s="108" t="s">
        <v>351</v>
      </c>
      <c r="K1635" s="108" t="s">
        <v>652</v>
      </c>
      <c r="L1635" s="108" t="s">
        <v>2823</v>
      </c>
      <c r="N1635" s="108" t="s">
        <v>2832</v>
      </c>
      <c r="P1635" s="108">
        <v>0</v>
      </c>
      <c r="Q1635" s="108"/>
      <c r="R1635" s="114"/>
    </row>
    <row r="1636" spans="1:18" s="110" customFormat="1" ht="13" x14ac:dyDescent="0.3">
      <c r="A1636" s="106" t="s">
        <v>3913</v>
      </c>
      <c r="B1636" s="106">
        <v>196002</v>
      </c>
      <c r="C1636" s="106" t="s">
        <v>269</v>
      </c>
      <c r="D1636" s="106" t="s">
        <v>3913</v>
      </c>
      <c r="E1636" s="106">
        <v>196002</v>
      </c>
      <c r="F1636" s="106" t="s">
        <v>3913</v>
      </c>
      <c r="G1636" s="106" t="s">
        <v>270</v>
      </c>
      <c r="H1636" s="106" t="s">
        <v>290</v>
      </c>
      <c r="I1636" s="106" t="s">
        <v>291</v>
      </c>
      <c r="J1636" s="106" t="s">
        <v>351</v>
      </c>
      <c r="K1636" s="106" t="s">
        <v>652</v>
      </c>
      <c r="L1636" s="106" t="s">
        <v>2823</v>
      </c>
      <c r="N1636" s="106" t="s">
        <v>3914</v>
      </c>
      <c r="P1636" s="106">
        <v>0</v>
      </c>
      <c r="Q1636" s="106"/>
      <c r="R1636" s="111"/>
    </row>
    <row r="1637" spans="1:18" ht="13" x14ac:dyDescent="0.3">
      <c r="A1637" s="108" t="s">
        <v>2833</v>
      </c>
      <c r="B1637" s="108">
        <v>101704</v>
      </c>
      <c r="C1637" s="108" t="s">
        <v>269</v>
      </c>
      <c r="D1637" s="108" t="s">
        <v>2833</v>
      </c>
      <c r="E1637" s="108">
        <v>101704</v>
      </c>
      <c r="F1637" s="108" t="s">
        <v>2833</v>
      </c>
      <c r="G1637" s="108" t="s">
        <v>270</v>
      </c>
      <c r="H1637" s="108" t="s">
        <v>271</v>
      </c>
      <c r="I1637" s="108" t="s">
        <v>272</v>
      </c>
      <c r="J1637" s="108" t="s">
        <v>273</v>
      </c>
      <c r="K1637" s="108" t="s">
        <v>1008</v>
      </c>
      <c r="L1637" s="108" t="s">
        <v>2833</v>
      </c>
      <c r="P1637" s="108">
        <v>0</v>
      </c>
      <c r="Q1637" s="108"/>
      <c r="R1637" s="114"/>
    </row>
    <row r="1638" spans="1:18" x14ac:dyDescent="0.25">
      <c r="A1638" s="108" t="s">
        <v>3072</v>
      </c>
      <c r="B1638" s="110">
        <v>102924</v>
      </c>
      <c r="C1638" s="106" t="s">
        <v>269</v>
      </c>
      <c r="D1638" s="106" t="s">
        <v>3072</v>
      </c>
      <c r="E1638" s="110">
        <v>102924</v>
      </c>
      <c r="F1638" s="106" t="s">
        <v>3072</v>
      </c>
      <c r="G1638" s="106" t="s">
        <v>270</v>
      </c>
      <c r="H1638" s="106" t="s">
        <v>271</v>
      </c>
      <c r="I1638" s="106" t="s">
        <v>272</v>
      </c>
      <c r="J1638" s="106" t="s">
        <v>273</v>
      </c>
      <c r="K1638" s="106" t="s">
        <v>1008</v>
      </c>
      <c r="L1638" s="106" t="s">
        <v>2833</v>
      </c>
      <c r="M1638" s="110"/>
      <c r="N1638" s="110" t="s">
        <v>3525</v>
      </c>
      <c r="P1638" s="108">
        <v>0</v>
      </c>
    </row>
    <row r="1639" spans="1:18" s="110" customFormat="1" x14ac:dyDescent="0.25">
      <c r="A1639" s="106" t="s">
        <v>3526</v>
      </c>
      <c r="B1639" s="110">
        <v>102926</v>
      </c>
      <c r="C1639" s="106" t="s">
        <v>269</v>
      </c>
      <c r="D1639" s="106" t="s">
        <v>3526</v>
      </c>
      <c r="E1639" s="110">
        <v>102926</v>
      </c>
      <c r="F1639" s="106" t="s">
        <v>3526</v>
      </c>
      <c r="G1639" s="106" t="s">
        <v>270</v>
      </c>
      <c r="H1639" s="106" t="s">
        <v>271</v>
      </c>
      <c r="I1639" s="106" t="s">
        <v>272</v>
      </c>
      <c r="J1639" s="106" t="s">
        <v>273</v>
      </c>
      <c r="K1639" s="106" t="s">
        <v>1008</v>
      </c>
      <c r="L1639" s="106" t="s">
        <v>2833</v>
      </c>
      <c r="N1639" s="110" t="s">
        <v>3527</v>
      </c>
      <c r="P1639" s="106">
        <v>0</v>
      </c>
      <c r="R1639" s="116"/>
    </row>
    <row r="1640" spans="1:18" ht="13" x14ac:dyDescent="0.3">
      <c r="A1640" s="108" t="s">
        <v>2834</v>
      </c>
      <c r="B1640" s="108">
        <v>102928</v>
      </c>
      <c r="C1640" s="108" t="s">
        <v>269</v>
      </c>
      <c r="D1640" s="108" t="s">
        <v>2834</v>
      </c>
      <c r="E1640" s="108">
        <v>102928</v>
      </c>
      <c r="F1640" s="108" t="s">
        <v>2834</v>
      </c>
      <c r="G1640" s="108" t="s">
        <v>270</v>
      </c>
      <c r="H1640" s="108" t="s">
        <v>271</v>
      </c>
      <c r="I1640" s="108" t="s">
        <v>272</v>
      </c>
      <c r="J1640" s="108" t="s">
        <v>273</v>
      </c>
      <c r="K1640" s="108" t="s">
        <v>1008</v>
      </c>
      <c r="L1640" s="108" t="s">
        <v>2833</v>
      </c>
      <c r="N1640" s="108" t="s">
        <v>2835</v>
      </c>
      <c r="P1640" s="108">
        <v>0</v>
      </c>
      <c r="Q1640" s="108"/>
      <c r="R1640" s="114"/>
    </row>
    <row r="1641" spans="1:18" ht="13" x14ac:dyDescent="0.3">
      <c r="A1641" s="108" t="s">
        <v>1402</v>
      </c>
      <c r="B1641" s="108">
        <v>152345</v>
      </c>
      <c r="C1641" s="108" t="s">
        <v>269</v>
      </c>
      <c r="D1641" s="108" t="s">
        <v>1402</v>
      </c>
      <c r="E1641" s="108">
        <v>130696</v>
      </c>
      <c r="F1641" s="108" t="s">
        <v>1398</v>
      </c>
      <c r="G1641" s="108" t="s">
        <v>270</v>
      </c>
      <c r="H1641" s="108" t="s">
        <v>290</v>
      </c>
      <c r="I1641" s="108" t="s">
        <v>291</v>
      </c>
      <c r="J1641" s="108" t="s">
        <v>351</v>
      </c>
      <c r="K1641" s="108" t="s">
        <v>1399</v>
      </c>
      <c r="L1641" s="108" t="s">
        <v>1403</v>
      </c>
      <c r="N1641" s="108" t="s">
        <v>1401</v>
      </c>
      <c r="P1641" s="108">
        <v>0</v>
      </c>
      <c r="Q1641" s="108"/>
      <c r="R1641" s="114"/>
    </row>
    <row r="1642" spans="1:18" ht="13" x14ac:dyDescent="0.3">
      <c r="A1642" s="108" t="s">
        <v>356</v>
      </c>
      <c r="B1642" s="108">
        <v>1133</v>
      </c>
      <c r="C1642" s="108" t="s">
        <v>269</v>
      </c>
      <c r="D1642" s="108" t="s">
        <v>356</v>
      </c>
      <c r="E1642" s="108">
        <v>1133</v>
      </c>
      <c r="F1642" s="108" t="s">
        <v>356</v>
      </c>
      <c r="G1642" s="108" t="s">
        <v>270</v>
      </c>
      <c r="H1642" s="108" t="s">
        <v>271</v>
      </c>
      <c r="I1642" s="108" t="s">
        <v>272</v>
      </c>
      <c r="J1642" s="108" t="s">
        <v>356</v>
      </c>
      <c r="P1642" s="108">
        <v>0</v>
      </c>
      <c r="Q1642" s="108"/>
      <c r="R1642" s="114"/>
    </row>
    <row r="1643" spans="1:18" ht="13" x14ac:dyDescent="0.3">
      <c r="A1643" s="108" t="s">
        <v>2836</v>
      </c>
      <c r="B1643" s="108">
        <v>136486</v>
      </c>
      <c r="C1643" s="108" t="s">
        <v>269</v>
      </c>
      <c r="D1643" s="108" t="s">
        <v>2836</v>
      </c>
      <c r="E1643" s="108">
        <v>136486</v>
      </c>
      <c r="F1643" s="108" t="s">
        <v>2836</v>
      </c>
      <c r="G1643" s="108" t="s">
        <v>270</v>
      </c>
      <c r="H1643" s="108" t="s">
        <v>271</v>
      </c>
      <c r="I1643" s="108" t="s">
        <v>272</v>
      </c>
      <c r="J1643" s="108" t="s">
        <v>356</v>
      </c>
      <c r="K1643" s="108" t="s">
        <v>2837</v>
      </c>
      <c r="L1643" s="108" t="s">
        <v>2838</v>
      </c>
      <c r="N1643" s="108" t="s">
        <v>480</v>
      </c>
      <c r="P1643" s="108">
        <v>0</v>
      </c>
      <c r="Q1643" s="108"/>
      <c r="R1643" s="114"/>
    </row>
    <row r="1644" spans="1:18" ht="13" x14ac:dyDescent="0.3">
      <c r="A1644" s="108" t="s">
        <v>2839</v>
      </c>
      <c r="B1644" s="108">
        <v>136458</v>
      </c>
      <c r="C1644" s="108" t="s">
        <v>269</v>
      </c>
      <c r="D1644" s="108" t="s">
        <v>2839</v>
      </c>
      <c r="E1644" s="108">
        <v>136458</v>
      </c>
      <c r="F1644" s="108" t="s">
        <v>2839</v>
      </c>
      <c r="G1644" s="108" t="s">
        <v>270</v>
      </c>
      <c r="H1644" s="108" t="s">
        <v>271</v>
      </c>
      <c r="I1644" s="108" t="s">
        <v>272</v>
      </c>
      <c r="J1644" s="108" t="s">
        <v>356</v>
      </c>
      <c r="K1644" s="108" t="s">
        <v>2840</v>
      </c>
      <c r="L1644" s="108" t="s">
        <v>2841</v>
      </c>
      <c r="N1644" s="108" t="s">
        <v>2842</v>
      </c>
      <c r="P1644" s="108">
        <v>0</v>
      </c>
      <c r="Q1644" s="108"/>
      <c r="R1644" s="114"/>
    </row>
    <row r="1645" spans="1:18" ht="13" x14ac:dyDescent="0.3">
      <c r="A1645" s="108" t="s">
        <v>2843</v>
      </c>
      <c r="B1645" s="108">
        <v>138645</v>
      </c>
      <c r="C1645" s="108" t="s">
        <v>269</v>
      </c>
      <c r="D1645" s="108" t="s">
        <v>2843</v>
      </c>
      <c r="E1645" s="108">
        <v>138645</v>
      </c>
      <c r="F1645" s="108" t="s">
        <v>2843</v>
      </c>
      <c r="G1645" s="108" t="s">
        <v>270</v>
      </c>
      <c r="H1645" s="108" t="s">
        <v>280</v>
      </c>
      <c r="I1645" s="108" t="s">
        <v>281</v>
      </c>
      <c r="J1645" s="108" t="s">
        <v>546</v>
      </c>
      <c r="K1645" s="108" t="s">
        <v>866</v>
      </c>
      <c r="L1645" s="108" t="s">
        <v>2843</v>
      </c>
      <c r="P1645" s="108">
        <v>0</v>
      </c>
      <c r="Q1645" s="108"/>
      <c r="R1645" s="114"/>
    </row>
    <row r="1646" spans="1:18" s="110" customFormat="1" ht="13" x14ac:dyDescent="0.3">
      <c r="A1646" s="110" t="s">
        <v>3915</v>
      </c>
      <c r="B1646" s="110">
        <v>111228</v>
      </c>
      <c r="C1646" s="106" t="s">
        <v>269</v>
      </c>
      <c r="D1646" s="110" t="s">
        <v>3915</v>
      </c>
      <c r="E1646" s="110">
        <v>111228</v>
      </c>
      <c r="F1646" s="110" t="s">
        <v>3915</v>
      </c>
      <c r="G1646" s="106" t="s">
        <v>270</v>
      </c>
      <c r="H1646" s="106" t="s">
        <v>361</v>
      </c>
      <c r="I1646" s="106" t="s">
        <v>362</v>
      </c>
      <c r="J1646" s="106" t="s">
        <v>1128</v>
      </c>
      <c r="K1646" s="106" t="s">
        <v>3394</v>
      </c>
      <c r="L1646" s="106" t="s">
        <v>3916</v>
      </c>
      <c r="N1646" s="110" t="s">
        <v>1393</v>
      </c>
      <c r="P1646" s="106">
        <v>0</v>
      </c>
      <c r="Q1646" s="106"/>
      <c r="R1646" s="111"/>
    </row>
    <row r="1647" spans="1:18" ht="13" x14ac:dyDescent="0.3">
      <c r="A1647" s="108" t="s">
        <v>2845</v>
      </c>
      <c r="B1647" s="108">
        <v>146952</v>
      </c>
      <c r="C1647" s="108" t="s">
        <v>269</v>
      </c>
      <c r="D1647" s="108" t="s">
        <v>2845</v>
      </c>
      <c r="E1647" s="108">
        <v>146952</v>
      </c>
      <c r="F1647" s="108" t="s">
        <v>2845</v>
      </c>
      <c r="G1647" s="108" t="s">
        <v>270</v>
      </c>
      <c r="H1647" s="108" t="s">
        <v>280</v>
      </c>
      <c r="I1647" s="108" t="s">
        <v>281</v>
      </c>
      <c r="J1647" s="108" t="s">
        <v>374</v>
      </c>
      <c r="K1647" s="108" t="s">
        <v>375</v>
      </c>
      <c r="L1647" s="108" t="s">
        <v>2847</v>
      </c>
      <c r="N1647" s="108" t="s">
        <v>2846</v>
      </c>
      <c r="P1647" s="108">
        <v>0</v>
      </c>
      <c r="Q1647" s="108"/>
      <c r="R1647" s="114"/>
    </row>
    <row r="1648" spans="1:18" ht="13" x14ac:dyDescent="0.3">
      <c r="A1648" s="108" t="s">
        <v>2848</v>
      </c>
      <c r="B1648" s="108">
        <v>152397</v>
      </c>
      <c r="C1648" s="108" t="s">
        <v>269</v>
      </c>
      <c r="D1648" s="108" t="s">
        <v>2848</v>
      </c>
      <c r="E1648" s="108">
        <v>152397</v>
      </c>
      <c r="F1648" s="108" t="s">
        <v>2848</v>
      </c>
      <c r="G1648" s="108" t="s">
        <v>270</v>
      </c>
      <c r="H1648" s="108" t="s">
        <v>280</v>
      </c>
      <c r="I1648" s="108" t="s">
        <v>281</v>
      </c>
      <c r="J1648" s="108" t="s">
        <v>374</v>
      </c>
      <c r="K1648" s="108" t="s">
        <v>375</v>
      </c>
      <c r="L1648" s="108" t="s">
        <v>2847</v>
      </c>
      <c r="N1648" s="108" t="s">
        <v>2849</v>
      </c>
      <c r="P1648" s="108">
        <v>0</v>
      </c>
      <c r="Q1648" s="108"/>
      <c r="R1648" s="114"/>
    </row>
    <row r="1649" spans="1:18" ht="13" x14ac:dyDescent="0.3">
      <c r="A1649" s="108" t="s">
        <v>545</v>
      </c>
      <c r="B1649" s="108">
        <v>138533</v>
      </c>
      <c r="C1649" s="108" t="s">
        <v>269</v>
      </c>
      <c r="D1649" s="108" t="s">
        <v>545</v>
      </c>
      <c r="E1649" s="108">
        <v>138533</v>
      </c>
      <c r="F1649" s="108" t="s">
        <v>545</v>
      </c>
      <c r="G1649" s="108" t="s">
        <v>270</v>
      </c>
      <c r="H1649" s="108" t="s">
        <v>280</v>
      </c>
      <c r="I1649" s="108" t="s">
        <v>281</v>
      </c>
      <c r="J1649" s="108" t="s">
        <v>282</v>
      </c>
      <c r="K1649" s="108" t="s">
        <v>468</v>
      </c>
      <c r="L1649" s="108" t="s">
        <v>545</v>
      </c>
      <c r="P1649" s="108">
        <v>0</v>
      </c>
      <c r="Q1649" s="108"/>
      <c r="R1649" s="114"/>
    </row>
    <row r="1650" spans="1:18" ht="13" x14ac:dyDescent="0.3">
      <c r="A1650" s="108" t="s">
        <v>544</v>
      </c>
      <c r="B1650" s="108">
        <v>152263</v>
      </c>
      <c r="C1650" s="108" t="s">
        <v>269</v>
      </c>
      <c r="D1650" s="108" t="s">
        <v>544</v>
      </c>
      <c r="E1650" s="108">
        <v>141577</v>
      </c>
      <c r="F1650" s="108" t="s">
        <v>2</v>
      </c>
      <c r="G1650" s="108" t="s">
        <v>270</v>
      </c>
      <c r="H1650" s="108" t="s">
        <v>280</v>
      </c>
      <c r="I1650" s="108" t="s">
        <v>281</v>
      </c>
      <c r="J1650" s="108" t="s">
        <v>282</v>
      </c>
      <c r="K1650" s="108" t="s">
        <v>468</v>
      </c>
      <c r="L1650" s="108" t="s">
        <v>545</v>
      </c>
      <c r="N1650" s="108" t="s">
        <v>543</v>
      </c>
      <c r="P1650" s="108">
        <v>0</v>
      </c>
      <c r="Q1650" s="108"/>
      <c r="R1650" s="114"/>
    </row>
    <row r="1651" spans="1:18" ht="13" x14ac:dyDescent="0.3">
      <c r="A1651" s="108" t="s">
        <v>1312</v>
      </c>
      <c r="B1651" s="108">
        <v>141587</v>
      </c>
      <c r="C1651" s="108" t="s">
        <v>269</v>
      </c>
      <c r="D1651" s="108" t="s">
        <v>1312</v>
      </c>
      <c r="E1651" s="108">
        <v>146907</v>
      </c>
      <c r="F1651" s="108" t="s">
        <v>144</v>
      </c>
      <c r="G1651" s="108" t="s">
        <v>270</v>
      </c>
      <c r="H1651" s="108" t="s">
        <v>280</v>
      </c>
      <c r="I1651" s="108" t="s">
        <v>281</v>
      </c>
      <c r="J1651" s="108" t="s">
        <v>282</v>
      </c>
      <c r="K1651" s="108" t="s">
        <v>468</v>
      </c>
      <c r="L1651" s="108" t="s">
        <v>545</v>
      </c>
      <c r="N1651" s="108" t="s">
        <v>1310</v>
      </c>
      <c r="P1651" s="108">
        <v>1</v>
      </c>
      <c r="Q1651" s="108"/>
      <c r="R1651" s="114" t="s">
        <v>144</v>
      </c>
    </row>
    <row r="1652" spans="1:18" ht="13" x14ac:dyDescent="0.3">
      <c r="A1652" s="108" t="s">
        <v>589</v>
      </c>
      <c r="B1652" s="108">
        <v>162581</v>
      </c>
      <c r="C1652" s="108" t="s">
        <v>269</v>
      </c>
      <c r="D1652" s="108" t="s">
        <v>589</v>
      </c>
      <c r="E1652" s="108">
        <v>879714</v>
      </c>
      <c r="F1652" s="108" t="s">
        <v>584</v>
      </c>
      <c r="G1652" s="108" t="s">
        <v>270</v>
      </c>
      <c r="H1652" s="108" t="s">
        <v>280</v>
      </c>
      <c r="I1652" s="108" t="s">
        <v>281</v>
      </c>
      <c r="J1652" s="108" t="s">
        <v>282</v>
      </c>
      <c r="K1652" s="108" t="s">
        <v>468</v>
      </c>
      <c r="L1652" s="108" t="s">
        <v>545</v>
      </c>
      <c r="N1652" s="108" t="s">
        <v>588</v>
      </c>
      <c r="P1652" s="108">
        <v>0</v>
      </c>
      <c r="Q1652" s="108"/>
      <c r="R1652" s="114"/>
    </row>
    <row r="1653" spans="1:18" x14ac:dyDescent="0.25">
      <c r="A1653" s="108" t="s">
        <v>1804</v>
      </c>
      <c r="B1653" s="108">
        <v>141595</v>
      </c>
      <c r="C1653" s="108" t="s">
        <v>269</v>
      </c>
      <c r="D1653" s="108" t="s">
        <v>1804</v>
      </c>
      <c r="E1653" s="108">
        <v>878470</v>
      </c>
      <c r="F1653" s="108" t="s">
        <v>1805</v>
      </c>
      <c r="G1653" s="108" t="s">
        <v>270</v>
      </c>
      <c r="H1653" s="108" t="s">
        <v>280</v>
      </c>
      <c r="I1653" s="108" t="s">
        <v>281</v>
      </c>
      <c r="J1653" s="108" t="s">
        <v>282</v>
      </c>
      <c r="K1653" s="108" t="s">
        <v>468</v>
      </c>
      <c r="L1653" s="108" t="s">
        <v>545</v>
      </c>
      <c r="N1653" s="108" t="s">
        <v>288</v>
      </c>
      <c r="P1653" s="108">
        <v>0</v>
      </c>
      <c r="Q1653" s="108"/>
      <c r="R1653" s="109"/>
    </row>
    <row r="1654" spans="1:18" ht="13" x14ac:dyDescent="0.3">
      <c r="A1654" s="108" t="s">
        <v>468</v>
      </c>
      <c r="B1654" s="108">
        <v>235</v>
      </c>
      <c r="C1654" s="108" t="s">
        <v>269</v>
      </c>
      <c r="D1654" s="108" t="s">
        <v>468</v>
      </c>
      <c r="E1654" s="108">
        <v>235</v>
      </c>
      <c r="F1654" s="108" t="s">
        <v>468</v>
      </c>
      <c r="G1654" s="108" t="s">
        <v>270</v>
      </c>
      <c r="H1654" s="108" t="s">
        <v>280</v>
      </c>
      <c r="I1654" s="108" t="s">
        <v>281</v>
      </c>
      <c r="J1654" s="108" t="s">
        <v>282</v>
      </c>
      <c r="K1654" s="108" t="s">
        <v>468</v>
      </c>
      <c r="P1654" s="108">
        <v>0</v>
      </c>
      <c r="Q1654" s="108"/>
      <c r="R1654" s="114"/>
    </row>
    <row r="1655" spans="1:18" s="110" customFormat="1" ht="13" x14ac:dyDescent="0.3">
      <c r="A1655" s="106" t="s">
        <v>3634</v>
      </c>
      <c r="B1655" s="106">
        <v>225468</v>
      </c>
      <c r="C1655" s="106" t="s">
        <v>269</v>
      </c>
      <c r="D1655" s="106" t="s">
        <v>3634</v>
      </c>
      <c r="E1655" s="106">
        <v>225468</v>
      </c>
      <c r="F1655" s="106" t="s">
        <v>3634</v>
      </c>
      <c r="G1655" s="106" t="s">
        <v>270</v>
      </c>
      <c r="H1655" s="106" t="s">
        <v>280</v>
      </c>
      <c r="I1655" s="106" t="s">
        <v>281</v>
      </c>
      <c r="J1655" s="106" t="s">
        <v>282</v>
      </c>
      <c r="K1655" s="106" t="s">
        <v>468</v>
      </c>
      <c r="P1655" s="106">
        <v>0</v>
      </c>
      <c r="Q1655" s="106"/>
      <c r="R1655" s="111"/>
    </row>
    <row r="1656" spans="1:18" s="110" customFormat="1" ht="13" x14ac:dyDescent="0.3">
      <c r="A1656" s="110" t="s">
        <v>3917</v>
      </c>
      <c r="B1656" s="110">
        <v>14636</v>
      </c>
      <c r="C1656" s="106" t="s">
        <v>269</v>
      </c>
      <c r="D1656" s="110" t="s">
        <v>3917</v>
      </c>
      <c r="E1656" s="110">
        <v>14636</v>
      </c>
      <c r="F1656" s="110" t="s">
        <v>3917</v>
      </c>
      <c r="G1656" s="106" t="s">
        <v>270</v>
      </c>
      <c r="H1656" s="106" t="s">
        <v>280</v>
      </c>
      <c r="I1656" s="106" t="s">
        <v>281</v>
      </c>
      <c r="J1656" s="106" t="s">
        <v>282</v>
      </c>
      <c r="K1656" s="106"/>
      <c r="P1656" s="106">
        <v>0</v>
      </c>
      <c r="Q1656" s="106"/>
      <c r="R1656" s="111"/>
    </row>
    <row r="1657" spans="1:18" ht="13" x14ac:dyDescent="0.3">
      <c r="A1657" s="108" t="s">
        <v>2850</v>
      </c>
      <c r="B1657" s="108">
        <v>900</v>
      </c>
      <c r="C1657" s="108" t="s">
        <v>269</v>
      </c>
      <c r="D1657" s="108" t="s">
        <v>386</v>
      </c>
      <c r="E1657" s="108">
        <v>900</v>
      </c>
      <c r="F1657" s="108" t="s">
        <v>386</v>
      </c>
      <c r="G1657" s="108" t="s">
        <v>270</v>
      </c>
      <c r="H1657" s="108" t="s">
        <v>290</v>
      </c>
      <c r="I1657" s="108" t="s">
        <v>291</v>
      </c>
      <c r="J1657" s="108" t="s">
        <v>386</v>
      </c>
      <c r="P1657" s="108">
        <v>0</v>
      </c>
      <c r="Q1657" s="108"/>
      <c r="R1657" s="114"/>
    </row>
    <row r="1658" spans="1:18" x14ac:dyDescent="0.25">
      <c r="A1658" s="108" t="s">
        <v>387</v>
      </c>
      <c r="B1658" s="110">
        <v>982</v>
      </c>
      <c r="C1658" s="106" t="s">
        <v>269</v>
      </c>
      <c r="D1658" s="106" t="s">
        <v>387</v>
      </c>
      <c r="E1658" s="110">
        <v>982</v>
      </c>
      <c r="F1658" s="106" t="s">
        <v>387</v>
      </c>
      <c r="G1658" s="106" t="s">
        <v>270</v>
      </c>
      <c r="H1658" s="106" t="s">
        <v>290</v>
      </c>
      <c r="I1658" s="106" t="s">
        <v>291</v>
      </c>
      <c r="J1658" s="106" t="s">
        <v>386</v>
      </c>
      <c r="K1658" s="106" t="s">
        <v>3528</v>
      </c>
      <c r="P1658" s="108">
        <v>0</v>
      </c>
    </row>
    <row r="1659" spans="1:18" s="110" customFormat="1" x14ac:dyDescent="0.25">
      <c r="A1659" s="106" t="s">
        <v>2853</v>
      </c>
      <c r="B1659" s="110">
        <v>129717</v>
      </c>
      <c r="C1659" s="106" t="s">
        <v>269</v>
      </c>
      <c r="D1659" s="106" t="s">
        <v>2853</v>
      </c>
      <c r="E1659" s="110">
        <v>129717</v>
      </c>
      <c r="F1659" s="106" t="s">
        <v>2853</v>
      </c>
      <c r="G1659" s="106" t="s">
        <v>270</v>
      </c>
      <c r="H1659" s="106" t="s">
        <v>290</v>
      </c>
      <c r="I1659" s="106" t="s">
        <v>291</v>
      </c>
      <c r="J1659" s="106" t="s">
        <v>386</v>
      </c>
      <c r="K1659" s="106" t="s">
        <v>2852</v>
      </c>
      <c r="L1659" s="110" t="s">
        <v>2853</v>
      </c>
      <c r="P1659" s="106">
        <v>0</v>
      </c>
      <c r="R1659" s="116"/>
    </row>
    <row r="1660" spans="1:18" s="110" customFormat="1" x14ac:dyDescent="0.25">
      <c r="A1660" s="106" t="s">
        <v>3635</v>
      </c>
      <c r="B1660" s="110">
        <v>874599</v>
      </c>
      <c r="C1660" s="106" t="s">
        <v>269</v>
      </c>
      <c r="D1660" s="106" t="s">
        <v>3635</v>
      </c>
      <c r="E1660" s="110">
        <v>874599</v>
      </c>
      <c r="F1660" s="106" t="s">
        <v>3635</v>
      </c>
      <c r="G1660" s="106" t="s">
        <v>270</v>
      </c>
      <c r="H1660" s="106" t="s">
        <v>290</v>
      </c>
      <c r="I1660" s="106" t="s">
        <v>291</v>
      </c>
      <c r="J1660" s="106" t="s">
        <v>386</v>
      </c>
      <c r="K1660" s="106" t="s">
        <v>2852</v>
      </c>
      <c r="L1660" s="110" t="s">
        <v>2853</v>
      </c>
      <c r="N1660" s="110" t="s">
        <v>3636</v>
      </c>
      <c r="P1660" s="106">
        <v>0</v>
      </c>
      <c r="R1660" s="116"/>
    </row>
    <row r="1661" spans="1:18" ht="13" x14ac:dyDescent="0.3">
      <c r="A1661" s="108" t="s">
        <v>2851</v>
      </c>
      <c r="B1661" s="108">
        <v>183466</v>
      </c>
      <c r="C1661" s="108" t="s">
        <v>269</v>
      </c>
      <c r="D1661" s="108" t="s">
        <v>2851</v>
      </c>
      <c r="E1661" s="108">
        <v>131573</v>
      </c>
      <c r="F1661" s="108" t="s">
        <v>22</v>
      </c>
      <c r="G1661" s="108" t="s">
        <v>270</v>
      </c>
      <c r="H1661" s="108" t="s">
        <v>290</v>
      </c>
      <c r="I1661" s="108" t="s">
        <v>291</v>
      </c>
      <c r="J1661" s="108" t="s">
        <v>386</v>
      </c>
      <c r="K1661" s="108" t="s">
        <v>2852</v>
      </c>
      <c r="L1661" s="108" t="s">
        <v>2853</v>
      </c>
      <c r="N1661" s="108" t="s">
        <v>2854</v>
      </c>
      <c r="P1661" s="108">
        <v>1</v>
      </c>
      <c r="Q1661" s="108"/>
      <c r="R1661" s="114" t="s">
        <v>22</v>
      </c>
    </row>
    <row r="1662" spans="1:18" ht="13" x14ac:dyDescent="0.3">
      <c r="A1662" s="108" t="s">
        <v>22</v>
      </c>
      <c r="B1662" s="108">
        <v>131573</v>
      </c>
      <c r="C1662" s="108" t="s">
        <v>269</v>
      </c>
      <c r="D1662" s="108" t="s">
        <v>22</v>
      </c>
      <c r="E1662" s="108">
        <v>131573</v>
      </c>
      <c r="F1662" s="108" t="s">
        <v>22</v>
      </c>
      <c r="G1662" s="108" t="s">
        <v>270</v>
      </c>
      <c r="H1662" s="108" t="s">
        <v>290</v>
      </c>
      <c r="I1662" s="108" t="s">
        <v>291</v>
      </c>
      <c r="J1662" s="108" t="s">
        <v>386</v>
      </c>
      <c r="K1662" s="108" t="s">
        <v>2852</v>
      </c>
      <c r="L1662" s="108" t="s">
        <v>2853</v>
      </c>
      <c r="N1662" s="108" t="s">
        <v>2855</v>
      </c>
      <c r="P1662" s="108">
        <v>1</v>
      </c>
      <c r="Q1662" s="108"/>
      <c r="R1662" s="114" t="s">
        <v>22</v>
      </c>
    </row>
    <row r="1663" spans="1:18" s="110" customFormat="1" ht="13" x14ac:dyDescent="0.3">
      <c r="A1663" s="110" t="s">
        <v>3918</v>
      </c>
      <c r="B1663" s="106">
        <v>322588</v>
      </c>
      <c r="C1663" s="106" t="s">
        <v>269</v>
      </c>
      <c r="D1663" s="110" t="s">
        <v>3918</v>
      </c>
      <c r="E1663" s="106">
        <v>322588</v>
      </c>
      <c r="F1663" s="110" t="s">
        <v>3918</v>
      </c>
      <c r="G1663" s="106" t="s">
        <v>270</v>
      </c>
      <c r="H1663" s="106" t="s">
        <v>290</v>
      </c>
      <c r="I1663" s="106" t="s">
        <v>291</v>
      </c>
      <c r="J1663" s="106" t="s">
        <v>386</v>
      </c>
      <c r="K1663" s="106" t="s">
        <v>3528</v>
      </c>
      <c r="L1663" s="106"/>
      <c r="N1663" s="106"/>
      <c r="P1663" s="106">
        <v>0</v>
      </c>
      <c r="Q1663" s="106"/>
      <c r="R1663" s="111"/>
    </row>
    <row r="1664" spans="1:18" ht="13" x14ac:dyDescent="0.3">
      <c r="A1664" s="108" t="s">
        <v>2856</v>
      </c>
      <c r="B1664" s="108">
        <v>151934</v>
      </c>
      <c r="C1664" s="108" t="s">
        <v>269</v>
      </c>
      <c r="D1664" s="108" t="s">
        <v>2856</v>
      </c>
      <c r="E1664" s="108">
        <v>151934</v>
      </c>
      <c r="F1664" s="108" t="s">
        <v>2856</v>
      </c>
      <c r="G1664" s="108" t="s">
        <v>270</v>
      </c>
      <c r="H1664" s="108" t="s">
        <v>280</v>
      </c>
      <c r="I1664" s="108" t="s">
        <v>300</v>
      </c>
      <c r="J1664" s="108" t="s">
        <v>697</v>
      </c>
      <c r="K1664" s="108" t="s">
        <v>2602</v>
      </c>
      <c r="L1664" s="108" t="s">
        <v>2857</v>
      </c>
      <c r="N1664" s="108" t="s">
        <v>2858</v>
      </c>
      <c r="P1664" s="108">
        <v>0</v>
      </c>
      <c r="Q1664" s="108"/>
      <c r="R1664" s="114"/>
    </row>
    <row r="1665" spans="1:18" s="110" customFormat="1" ht="13" x14ac:dyDescent="0.3">
      <c r="A1665" s="110" t="s">
        <v>3919</v>
      </c>
      <c r="B1665" s="106">
        <v>196160</v>
      </c>
      <c r="C1665" s="106" t="s">
        <v>269</v>
      </c>
      <c r="D1665" s="110" t="s">
        <v>3919</v>
      </c>
      <c r="E1665" s="106">
        <v>196160</v>
      </c>
      <c r="F1665" s="110" t="s">
        <v>3919</v>
      </c>
      <c r="G1665" s="106" t="s">
        <v>270</v>
      </c>
      <c r="H1665" s="106" t="s">
        <v>271</v>
      </c>
      <c r="I1665" s="106" t="s">
        <v>272</v>
      </c>
      <c r="J1665" s="106" t="s">
        <v>463</v>
      </c>
      <c r="K1665" s="106" t="s">
        <v>3919</v>
      </c>
      <c r="L1665" s="106"/>
      <c r="N1665" s="106"/>
      <c r="P1665" s="106">
        <v>0</v>
      </c>
      <c r="Q1665" s="106"/>
      <c r="R1665" s="111"/>
    </row>
    <row r="1666" spans="1:18" s="110" customFormat="1" ht="13" x14ac:dyDescent="0.3">
      <c r="A1666" s="106" t="s">
        <v>2860</v>
      </c>
      <c r="B1666" s="106">
        <v>129249</v>
      </c>
      <c r="C1666" s="110" t="s">
        <v>269</v>
      </c>
      <c r="D1666" s="106" t="s">
        <v>2860</v>
      </c>
      <c r="E1666" s="106">
        <v>129249</v>
      </c>
      <c r="F1666" s="106" t="s">
        <v>2860</v>
      </c>
      <c r="G1666" s="106" t="s">
        <v>270</v>
      </c>
      <c r="H1666" s="106" t="s">
        <v>290</v>
      </c>
      <c r="I1666" s="106" t="s">
        <v>291</v>
      </c>
      <c r="J1666" s="106" t="s">
        <v>386</v>
      </c>
      <c r="K1666" s="106" t="s">
        <v>509</v>
      </c>
      <c r="L1666" s="106" t="s">
        <v>2860</v>
      </c>
      <c r="N1666" s="106"/>
      <c r="P1666" s="106">
        <v>0</v>
      </c>
      <c r="Q1666" s="106"/>
      <c r="R1666" s="111"/>
    </row>
    <row r="1667" spans="1:18" ht="13" x14ac:dyDescent="0.3">
      <c r="A1667" s="108" t="s">
        <v>2862</v>
      </c>
      <c r="B1667" s="108">
        <v>152269</v>
      </c>
      <c r="C1667" s="108" t="s">
        <v>269</v>
      </c>
      <c r="D1667" s="108" t="s">
        <v>2862</v>
      </c>
      <c r="E1667" s="108">
        <v>152269</v>
      </c>
      <c r="F1667" s="108" t="s">
        <v>2862</v>
      </c>
      <c r="G1667" s="108" t="s">
        <v>270</v>
      </c>
      <c r="H1667" s="108" t="s">
        <v>290</v>
      </c>
      <c r="I1667" s="108" t="s">
        <v>291</v>
      </c>
      <c r="J1667" s="108" t="s">
        <v>386</v>
      </c>
      <c r="K1667" s="108" t="s">
        <v>509</v>
      </c>
      <c r="L1667" s="108" t="s">
        <v>2860</v>
      </c>
      <c r="N1667" s="108" t="s">
        <v>2863</v>
      </c>
      <c r="P1667" s="108">
        <v>0</v>
      </c>
      <c r="Q1667" s="108"/>
      <c r="R1667" s="114"/>
    </row>
    <row r="1668" spans="1:18" ht="13" x14ac:dyDescent="0.3">
      <c r="A1668" s="108" t="s">
        <v>2859</v>
      </c>
      <c r="B1668" s="108">
        <v>129249</v>
      </c>
      <c r="C1668" s="108" t="s">
        <v>269</v>
      </c>
      <c r="D1668" s="108" t="s">
        <v>2860</v>
      </c>
      <c r="E1668" s="108">
        <v>129249</v>
      </c>
      <c r="F1668" s="108" t="s">
        <v>2860</v>
      </c>
      <c r="G1668" s="108" t="s">
        <v>270</v>
      </c>
      <c r="H1668" s="108" t="s">
        <v>290</v>
      </c>
      <c r="I1668" s="108" t="s">
        <v>291</v>
      </c>
      <c r="J1668" s="108" t="s">
        <v>386</v>
      </c>
      <c r="K1668" s="108" t="s">
        <v>509</v>
      </c>
      <c r="L1668" s="108" t="s">
        <v>2860</v>
      </c>
      <c r="P1668" s="108">
        <v>0</v>
      </c>
      <c r="Q1668" s="108"/>
      <c r="R1668" s="114"/>
    </row>
    <row r="1669" spans="1:18" ht="13" x14ac:dyDescent="0.3">
      <c r="A1669" s="108" t="s">
        <v>2864</v>
      </c>
      <c r="B1669" s="108">
        <v>131543</v>
      </c>
      <c r="C1669" s="108" t="s">
        <v>269</v>
      </c>
      <c r="D1669" s="108" t="s">
        <v>2864</v>
      </c>
      <c r="E1669" s="108">
        <v>131543</v>
      </c>
      <c r="F1669" s="108" t="s">
        <v>2864</v>
      </c>
      <c r="G1669" s="108" t="s">
        <v>270</v>
      </c>
      <c r="H1669" s="108" t="s">
        <v>290</v>
      </c>
      <c r="I1669" s="108" t="s">
        <v>291</v>
      </c>
      <c r="J1669" s="108" t="s">
        <v>386</v>
      </c>
      <c r="K1669" s="108" t="s">
        <v>387</v>
      </c>
      <c r="L1669" s="108" t="s">
        <v>2865</v>
      </c>
      <c r="N1669" s="108" t="s">
        <v>2866</v>
      </c>
      <c r="P1669" s="108">
        <v>0</v>
      </c>
      <c r="Q1669" s="108"/>
      <c r="R1669" s="114"/>
    </row>
    <row r="1670" spans="1:18" ht="13" x14ac:dyDescent="0.3">
      <c r="A1670" s="108" t="s">
        <v>2867</v>
      </c>
      <c r="B1670" s="108">
        <v>131544</v>
      </c>
      <c r="C1670" s="108" t="s">
        <v>269</v>
      </c>
      <c r="D1670" s="108" t="s">
        <v>2867</v>
      </c>
      <c r="E1670" s="108">
        <v>131544</v>
      </c>
      <c r="F1670" s="108" t="s">
        <v>2867</v>
      </c>
      <c r="G1670" s="108" t="s">
        <v>270</v>
      </c>
      <c r="H1670" s="108" t="s">
        <v>290</v>
      </c>
      <c r="I1670" s="108" t="s">
        <v>291</v>
      </c>
      <c r="J1670" s="108" t="s">
        <v>386</v>
      </c>
      <c r="K1670" s="108" t="s">
        <v>387</v>
      </c>
      <c r="L1670" s="108" t="s">
        <v>2865</v>
      </c>
      <c r="N1670" s="108" t="s">
        <v>2868</v>
      </c>
      <c r="P1670" s="108">
        <v>0</v>
      </c>
      <c r="Q1670" s="108"/>
      <c r="R1670" s="114"/>
    </row>
    <row r="1671" spans="1:18" ht="13" x14ac:dyDescent="0.3">
      <c r="A1671" s="108" t="s">
        <v>2869</v>
      </c>
      <c r="B1671" s="108">
        <v>156451</v>
      </c>
      <c r="C1671" s="108" t="s">
        <v>269</v>
      </c>
      <c r="D1671" s="108" t="s">
        <v>2869</v>
      </c>
      <c r="E1671" s="108">
        <v>156451</v>
      </c>
      <c r="F1671" s="108" t="s">
        <v>2869</v>
      </c>
      <c r="G1671" s="108" t="s">
        <v>270</v>
      </c>
      <c r="H1671" s="108" t="s">
        <v>271</v>
      </c>
      <c r="I1671" s="108" t="s">
        <v>272</v>
      </c>
      <c r="J1671" s="108" t="s">
        <v>273</v>
      </c>
      <c r="K1671" s="108" t="s">
        <v>1578</v>
      </c>
      <c r="L1671" s="108" t="s">
        <v>2870</v>
      </c>
      <c r="N1671" s="108" t="s">
        <v>2871</v>
      </c>
      <c r="P1671" s="108">
        <v>0</v>
      </c>
      <c r="Q1671" s="108"/>
      <c r="R1671" s="114"/>
    </row>
    <row r="1672" spans="1:18" ht="13" x14ac:dyDescent="0.3">
      <c r="A1672" s="108" t="s">
        <v>69</v>
      </c>
      <c r="B1672" s="108">
        <v>107281</v>
      </c>
      <c r="C1672" s="108" t="s">
        <v>269</v>
      </c>
      <c r="D1672" s="108" t="s">
        <v>69</v>
      </c>
      <c r="E1672" s="108">
        <v>107281</v>
      </c>
      <c r="F1672" s="108" t="s">
        <v>69</v>
      </c>
      <c r="G1672" s="108" t="s">
        <v>270</v>
      </c>
      <c r="H1672" s="108" t="s">
        <v>271</v>
      </c>
      <c r="I1672" s="108" t="s">
        <v>272</v>
      </c>
      <c r="J1672" s="108" t="s">
        <v>463</v>
      </c>
      <c r="K1672" s="108" t="s">
        <v>2872</v>
      </c>
      <c r="L1672" s="108" t="s">
        <v>2873</v>
      </c>
      <c r="N1672" s="108" t="s">
        <v>2874</v>
      </c>
      <c r="P1672" s="108">
        <v>1</v>
      </c>
      <c r="Q1672" s="108"/>
      <c r="R1672" s="114" t="s">
        <v>69</v>
      </c>
    </row>
    <row r="1673" spans="1:18" ht="13" x14ac:dyDescent="0.3">
      <c r="A1673" s="108" t="s">
        <v>2875</v>
      </c>
      <c r="B1673" s="108">
        <v>1107</v>
      </c>
      <c r="C1673" s="108" t="s">
        <v>269</v>
      </c>
      <c r="D1673" s="108" t="s">
        <v>2875</v>
      </c>
      <c r="E1673" s="108">
        <v>1107</v>
      </c>
      <c r="F1673" s="108" t="s">
        <v>2875</v>
      </c>
      <c r="G1673" s="108" t="s">
        <v>270</v>
      </c>
      <c r="H1673" s="108" t="s">
        <v>271</v>
      </c>
      <c r="I1673" s="108" t="s">
        <v>666</v>
      </c>
      <c r="P1673" s="108">
        <v>0</v>
      </c>
      <c r="Q1673" s="108"/>
      <c r="R1673" s="114"/>
    </row>
    <row r="1674" spans="1:18" ht="13" x14ac:dyDescent="0.3">
      <c r="A1674" s="108" t="s">
        <v>2877</v>
      </c>
      <c r="B1674" s="108">
        <v>339492</v>
      </c>
      <c r="C1674" s="108" t="s">
        <v>269</v>
      </c>
      <c r="D1674" s="108" t="s">
        <v>2877</v>
      </c>
      <c r="E1674" s="108">
        <v>339492</v>
      </c>
      <c r="F1674" s="108" t="s">
        <v>2877</v>
      </c>
      <c r="G1674" s="108" t="s">
        <v>270</v>
      </c>
      <c r="H1674" s="108" t="s">
        <v>290</v>
      </c>
      <c r="I1674" s="108" t="s">
        <v>291</v>
      </c>
      <c r="K1674" s="108" t="s">
        <v>2142</v>
      </c>
      <c r="L1674" s="108" t="s">
        <v>2880</v>
      </c>
      <c r="N1674" s="108" t="s">
        <v>2881</v>
      </c>
      <c r="P1674" s="108">
        <v>0</v>
      </c>
      <c r="Q1674" s="108"/>
      <c r="R1674" s="114"/>
    </row>
    <row r="1675" spans="1:18" ht="13" x14ac:dyDescent="0.3">
      <c r="A1675" s="108" t="s">
        <v>2882</v>
      </c>
      <c r="B1675" s="108">
        <v>138549</v>
      </c>
      <c r="C1675" s="108" t="s">
        <v>269</v>
      </c>
      <c r="D1675" s="108" t="s">
        <v>2882</v>
      </c>
      <c r="E1675" s="108">
        <v>138549</v>
      </c>
      <c r="F1675" s="108" t="s">
        <v>2882</v>
      </c>
      <c r="G1675" s="108" t="s">
        <v>270</v>
      </c>
      <c r="H1675" s="108" t="s">
        <v>280</v>
      </c>
      <c r="I1675" s="108" t="s">
        <v>281</v>
      </c>
      <c r="K1675" s="108" t="s">
        <v>2883</v>
      </c>
      <c r="L1675" s="108" t="s">
        <v>2882</v>
      </c>
      <c r="P1675" s="108">
        <v>1</v>
      </c>
      <c r="Q1675" s="108"/>
      <c r="R1675" s="114" t="s">
        <v>241</v>
      </c>
    </row>
    <row r="1676" spans="1:18" ht="13" x14ac:dyDescent="0.3">
      <c r="A1676" s="108" t="s">
        <v>2884</v>
      </c>
      <c r="B1676" s="108">
        <v>141644</v>
      </c>
      <c r="C1676" s="108" t="s">
        <v>269</v>
      </c>
      <c r="D1676" s="108" t="s">
        <v>2884</v>
      </c>
      <c r="E1676" s="108">
        <v>141644</v>
      </c>
      <c r="F1676" s="108" t="s">
        <v>2884</v>
      </c>
      <c r="G1676" s="108" t="s">
        <v>270</v>
      </c>
      <c r="H1676" s="108" t="s">
        <v>280</v>
      </c>
      <c r="I1676" s="108" t="s">
        <v>281</v>
      </c>
      <c r="K1676" s="108" t="s">
        <v>2883</v>
      </c>
      <c r="L1676" s="108" t="s">
        <v>2882</v>
      </c>
      <c r="N1676" s="108" t="s">
        <v>2885</v>
      </c>
      <c r="P1676" s="108">
        <v>1</v>
      </c>
      <c r="Q1676" s="108"/>
      <c r="R1676" s="114" t="s">
        <v>241</v>
      </c>
    </row>
    <row r="1677" spans="1:18" s="110" customFormat="1" ht="13" x14ac:dyDescent="0.3">
      <c r="A1677" s="110" t="s">
        <v>3920</v>
      </c>
      <c r="B1677" s="110">
        <v>152259</v>
      </c>
      <c r="C1677" s="106" t="s">
        <v>269</v>
      </c>
      <c r="D1677" s="106" t="s">
        <v>3920</v>
      </c>
      <c r="E1677" s="110">
        <v>152259</v>
      </c>
      <c r="F1677" s="106" t="s">
        <v>3920</v>
      </c>
      <c r="G1677" s="106" t="s">
        <v>270</v>
      </c>
      <c r="H1677" s="106" t="s">
        <v>280</v>
      </c>
      <c r="I1677" s="106" t="s">
        <v>281</v>
      </c>
      <c r="K1677" s="106" t="s">
        <v>2883</v>
      </c>
      <c r="L1677" s="106" t="s">
        <v>2882</v>
      </c>
      <c r="N1677" s="106" t="s">
        <v>359</v>
      </c>
      <c r="P1677" s="106">
        <v>1</v>
      </c>
      <c r="Q1677" s="106"/>
      <c r="R1677" s="111" t="s">
        <v>241</v>
      </c>
    </row>
    <row r="1678" spans="1:18" ht="13" x14ac:dyDescent="0.3">
      <c r="A1678" s="108" t="s">
        <v>2886</v>
      </c>
      <c r="B1678" s="108">
        <v>141649</v>
      </c>
      <c r="C1678" s="108" t="s">
        <v>269</v>
      </c>
      <c r="D1678" s="108" t="s">
        <v>2886</v>
      </c>
      <c r="E1678" s="108">
        <v>152378</v>
      </c>
      <c r="F1678" s="108" t="s">
        <v>2887</v>
      </c>
      <c r="G1678" s="108" t="s">
        <v>270</v>
      </c>
      <c r="H1678" s="108" t="s">
        <v>280</v>
      </c>
      <c r="I1678" s="108" t="s">
        <v>281</v>
      </c>
      <c r="K1678" s="108" t="s">
        <v>2883</v>
      </c>
      <c r="L1678" s="108" t="s">
        <v>2882</v>
      </c>
      <c r="N1678" s="108" t="s">
        <v>2888</v>
      </c>
      <c r="P1678" s="108">
        <v>1</v>
      </c>
      <c r="Q1678" s="108"/>
      <c r="R1678" s="114" t="s">
        <v>241</v>
      </c>
    </row>
    <row r="1679" spans="1:18" ht="13" x14ac:dyDescent="0.3">
      <c r="A1679" s="108" t="s">
        <v>2887</v>
      </c>
      <c r="B1679" s="108">
        <v>152378</v>
      </c>
      <c r="C1679" s="108" t="s">
        <v>269</v>
      </c>
      <c r="D1679" s="108" t="s">
        <v>2887</v>
      </c>
      <c r="E1679" s="108">
        <v>152378</v>
      </c>
      <c r="F1679" s="108" t="s">
        <v>2887</v>
      </c>
      <c r="G1679" s="108" t="s">
        <v>270</v>
      </c>
      <c r="H1679" s="108" t="s">
        <v>280</v>
      </c>
      <c r="I1679" s="108" t="s">
        <v>281</v>
      </c>
      <c r="K1679" s="108" t="s">
        <v>2883</v>
      </c>
      <c r="L1679" s="108" t="s">
        <v>2882</v>
      </c>
      <c r="N1679" s="108" t="s">
        <v>1941</v>
      </c>
      <c r="P1679" s="108">
        <v>1</v>
      </c>
      <c r="Q1679" s="108"/>
      <c r="R1679" s="114" t="s">
        <v>241</v>
      </c>
    </row>
    <row r="1680" spans="1:18" ht="13" x14ac:dyDescent="0.3">
      <c r="A1680" s="108" t="s">
        <v>2889</v>
      </c>
      <c r="B1680" s="108">
        <v>141650</v>
      </c>
      <c r="C1680" s="108" t="s">
        <v>269</v>
      </c>
      <c r="D1680" s="108" t="s">
        <v>2889</v>
      </c>
      <c r="E1680" s="108">
        <v>141650</v>
      </c>
      <c r="F1680" s="108" t="s">
        <v>2889</v>
      </c>
      <c r="G1680" s="108" t="s">
        <v>270</v>
      </c>
      <c r="H1680" s="108" t="s">
        <v>280</v>
      </c>
      <c r="I1680" s="108" t="s">
        <v>281</v>
      </c>
      <c r="K1680" s="108" t="s">
        <v>2883</v>
      </c>
      <c r="L1680" s="108" t="s">
        <v>2882</v>
      </c>
      <c r="N1680" s="108" t="s">
        <v>2196</v>
      </c>
      <c r="P1680" s="108">
        <v>1</v>
      </c>
      <c r="Q1680" s="108"/>
      <c r="R1680" s="114" t="s">
        <v>241</v>
      </c>
    </row>
    <row r="1681" spans="1:18" ht="13" x14ac:dyDescent="0.3">
      <c r="A1681" s="108" t="s">
        <v>2890</v>
      </c>
      <c r="B1681" s="108">
        <v>141651</v>
      </c>
      <c r="C1681" s="108" t="s">
        <v>269</v>
      </c>
      <c r="D1681" s="108" t="s">
        <v>2890</v>
      </c>
      <c r="E1681" s="108">
        <v>141651</v>
      </c>
      <c r="F1681" s="108" t="s">
        <v>2890</v>
      </c>
      <c r="G1681" s="108" t="s">
        <v>270</v>
      </c>
      <c r="H1681" s="108" t="s">
        <v>280</v>
      </c>
      <c r="I1681" s="108" t="s">
        <v>281</v>
      </c>
      <c r="K1681" s="108" t="s">
        <v>2883</v>
      </c>
      <c r="L1681" s="108" t="s">
        <v>2882</v>
      </c>
      <c r="N1681" s="108" t="s">
        <v>2891</v>
      </c>
      <c r="P1681" s="108">
        <v>1</v>
      </c>
      <c r="Q1681" s="108"/>
      <c r="R1681" s="114" t="s">
        <v>241</v>
      </c>
    </row>
    <row r="1682" spans="1:18" s="110" customFormat="1" ht="13" x14ac:dyDescent="0.3">
      <c r="A1682" s="106" t="s">
        <v>2883</v>
      </c>
      <c r="B1682" s="110">
        <v>256</v>
      </c>
      <c r="C1682" s="106" t="s">
        <v>269</v>
      </c>
      <c r="D1682" s="106" t="s">
        <v>2883</v>
      </c>
      <c r="E1682" s="110">
        <v>256</v>
      </c>
      <c r="F1682" s="106" t="s">
        <v>2883</v>
      </c>
      <c r="G1682" s="106" t="s">
        <v>270</v>
      </c>
      <c r="H1682" s="106" t="s">
        <v>280</v>
      </c>
      <c r="I1682" s="106" t="s">
        <v>281</v>
      </c>
      <c r="K1682" s="106" t="s">
        <v>2883</v>
      </c>
      <c r="L1682" s="106"/>
      <c r="N1682" s="106"/>
      <c r="P1682" s="106">
        <v>0</v>
      </c>
      <c r="Q1682" s="106"/>
      <c r="R1682" s="111"/>
    </row>
    <row r="1683" spans="1:18" s="110" customFormat="1" ht="13" x14ac:dyDescent="0.3">
      <c r="A1683" s="106" t="s">
        <v>3529</v>
      </c>
      <c r="B1683" s="106">
        <v>382318</v>
      </c>
      <c r="C1683" s="106" t="s">
        <v>269</v>
      </c>
      <c r="D1683" s="106" t="s">
        <v>3529</v>
      </c>
      <c r="E1683" s="106">
        <v>382318</v>
      </c>
      <c r="F1683" s="106" t="s">
        <v>3529</v>
      </c>
      <c r="G1683" s="106" t="s">
        <v>270</v>
      </c>
      <c r="H1683" s="106" t="s">
        <v>280</v>
      </c>
      <c r="I1683" s="106" t="s">
        <v>281</v>
      </c>
      <c r="K1683" s="106"/>
      <c r="L1683" s="106"/>
      <c r="N1683" s="106"/>
      <c r="P1683" s="106">
        <v>0</v>
      </c>
      <c r="Q1683" s="106"/>
      <c r="R1683" s="111"/>
    </row>
    <row r="1684" spans="1:18" ht="13" x14ac:dyDescent="0.3">
      <c r="A1684" s="108" t="s">
        <v>2238</v>
      </c>
      <c r="B1684" s="108">
        <v>138552</v>
      </c>
      <c r="C1684" s="108" t="s">
        <v>269</v>
      </c>
      <c r="D1684" s="108" t="s">
        <v>2238</v>
      </c>
      <c r="E1684" s="108">
        <v>138552</v>
      </c>
      <c r="F1684" s="108" t="s">
        <v>2238</v>
      </c>
      <c r="G1684" s="108" t="s">
        <v>270</v>
      </c>
      <c r="H1684" s="108" t="s">
        <v>280</v>
      </c>
      <c r="I1684" s="108" t="s">
        <v>281</v>
      </c>
      <c r="J1684" s="108" t="s">
        <v>661</v>
      </c>
      <c r="K1684" s="108" t="s">
        <v>662</v>
      </c>
      <c r="L1684" s="108" t="s">
        <v>2238</v>
      </c>
      <c r="P1684" s="108">
        <v>0</v>
      </c>
      <c r="Q1684" s="108"/>
      <c r="R1684" s="114"/>
    </row>
    <row r="1685" spans="1:18" ht="13" x14ac:dyDescent="0.3">
      <c r="A1685" s="108" t="s">
        <v>2892</v>
      </c>
      <c r="B1685" s="108">
        <v>141655</v>
      </c>
      <c r="C1685" s="108" t="s">
        <v>269</v>
      </c>
      <c r="D1685" s="108" t="s">
        <v>2892</v>
      </c>
      <c r="E1685" s="108">
        <v>141655</v>
      </c>
      <c r="F1685" s="108" t="s">
        <v>2892</v>
      </c>
      <c r="G1685" s="108" t="s">
        <v>270</v>
      </c>
      <c r="H1685" s="108" t="s">
        <v>280</v>
      </c>
      <c r="I1685" s="108" t="s">
        <v>281</v>
      </c>
      <c r="J1685" s="108" t="s">
        <v>661</v>
      </c>
      <c r="K1685" s="108" t="s">
        <v>662</v>
      </c>
      <c r="L1685" s="108" t="s">
        <v>2238</v>
      </c>
      <c r="N1685" s="108" t="s">
        <v>2893</v>
      </c>
      <c r="P1685" s="108">
        <v>0</v>
      </c>
      <c r="Q1685" s="108"/>
      <c r="R1685" s="114"/>
    </row>
    <row r="1686" spans="1:18" ht="13" x14ac:dyDescent="0.3">
      <c r="A1686" s="108" t="s">
        <v>2236</v>
      </c>
      <c r="B1686" s="108">
        <v>141659</v>
      </c>
      <c r="C1686" s="108" t="s">
        <v>269</v>
      </c>
      <c r="D1686" s="108" t="s">
        <v>2236</v>
      </c>
      <c r="E1686" s="108">
        <v>954693</v>
      </c>
      <c r="F1686" s="108" t="s">
        <v>2237</v>
      </c>
      <c r="G1686" s="108" t="s">
        <v>270</v>
      </c>
      <c r="H1686" s="108" t="s">
        <v>280</v>
      </c>
      <c r="I1686" s="108" t="s">
        <v>281</v>
      </c>
      <c r="J1686" s="108" t="s">
        <v>661</v>
      </c>
      <c r="K1686" s="108" t="s">
        <v>662</v>
      </c>
      <c r="L1686" s="108" t="s">
        <v>2238</v>
      </c>
      <c r="N1686" s="108" t="s">
        <v>2239</v>
      </c>
      <c r="P1686" s="108">
        <v>0</v>
      </c>
      <c r="Q1686" s="108"/>
      <c r="R1686" s="114"/>
    </row>
    <row r="1687" spans="1:18" ht="13" x14ac:dyDescent="0.3">
      <c r="A1687" s="108" t="s">
        <v>2894</v>
      </c>
      <c r="B1687" s="108">
        <v>141662</v>
      </c>
      <c r="C1687" s="108" t="s">
        <v>269</v>
      </c>
      <c r="D1687" s="108" t="s">
        <v>2894</v>
      </c>
      <c r="E1687" s="108">
        <v>141662</v>
      </c>
      <c r="F1687" s="108" t="s">
        <v>2894</v>
      </c>
      <c r="G1687" s="108" t="s">
        <v>270</v>
      </c>
      <c r="H1687" s="108" t="s">
        <v>280</v>
      </c>
      <c r="I1687" s="108" t="s">
        <v>281</v>
      </c>
      <c r="J1687" s="108" t="s">
        <v>661</v>
      </c>
      <c r="K1687" s="108" t="s">
        <v>662</v>
      </c>
      <c r="L1687" s="108" t="s">
        <v>2238</v>
      </c>
      <c r="N1687" s="108" t="s">
        <v>1662</v>
      </c>
      <c r="P1687" s="108">
        <v>0</v>
      </c>
      <c r="Q1687" s="108"/>
      <c r="R1687" s="114"/>
    </row>
    <row r="1688" spans="1:18" s="110" customFormat="1" ht="13" x14ac:dyDescent="0.3">
      <c r="A1688" s="110" t="s">
        <v>3921</v>
      </c>
      <c r="B1688" s="110">
        <v>141672</v>
      </c>
      <c r="C1688" s="106"/>
      <c r="D1688" s="110" t="s">
        <v>3921</v>
      </c>
      <c r="E1688" s="110">
        <v>141672</v>
      </c>
      <c r="F1688" s="110" t="s">
        <v>3921</v>
      </c>
      <c r="G1688" s="106" t="s">
        <v>270</v>
      </c>
      <c r="H1688" s="106" t="s">
        <v>280</v>
      </c>
      <c r="I1688" s="106" t="s">
        <v>281</v>
      </c>
      <c r="J1688" s="106" t="s">
        <v>661</v>
      </c>
      <c r="K1688" s="106" t="s">
        <v>662</v>
      </c>
      <c r="L1688" s="106" t="s">
        <v>2238</v>
      </c>
      <c r="N1688" s="106" t="s">
        <v>1775</v>
      </c>
      <c r="P1688" s="106">
        <v>0</v>
      </c>
      <c r="Q1688" s="106"/>
      <c r="R1688" s="111"/>
    </row>
    <row r="1689" spans="1:18" s="110" customFormat="1" ht="13" x14ac:dyDescent="0.3">
      <c r="A1689" s="106" t="s">
        <v>662</v>
      </c>
      <c r="B1689" s="106">
        <v>219</v>
      </c>
      <c r="C1689" s="106" t="s">
        <v>269</v>
      </c>
      <c r="D1689" s="106" t="s">
        <v>662</v>
      </c>
      <c r="E1689" s="106">
        <v>219</v>
      </c>
      <c r="F1689" s="106" t="s">
        <v>662</v>
      </c>
      <c r="G1689" s="106" t="s">
        <v>270</v>
      </c>
      <c r="H1689" s="106" t="s">
        <v>280</v>
      </c>
      <c r="I1689" s="106" t="s">
        <v>281</v>
      </c>
      <c r="J1689" s="106" t="s">
        <v>661</v>
      </c>
      <c r="K1689" s="106" t="s">
        <v>662</v>
      </c>
      <c r="L1689" s="106"/>
      <c r="N1689" s="106"/>
      <c r="P1689" s="106">
        <v>0</v>
      </c>
      <c r="Q1689" s="106"/>
      <c r="R1689" s="111"/>
    </row>
    <row r="1690" spans="1:18" ht="13" x14ac:dyDescent="0.3">
      <c r="A1690" s="108" t="s">
        <v>2895</v>
      </c>
      <c r="B1690" s="108">
        <v>124670</v>
      </c>
      <c r="C1690" s="108" t="s">
        <v>269</v>
      </c>
      <c r="D1690" s="108" t="s">
        <v>2895</v>
      </c>
      <c r="E1690" s="108">
        <v>124670</v>
      </c>
      <c r="F1690" s="108" t="s">
        <v>2895</v>
      </c>
      <c r="G1690" s="108" t="s">
        <v>270</v>
      </c>
      <c r="H1690" s="108" t="s">
        <v>328</v>
      </c>
      <c r="I1690" s="108" t="s">
        <v>984</v>
      </c>
      <c r="J1690" s="108" t="s">
        <v>985</v>
      </c>
      <c r="K1690" s="108" t="s">
        <v>2896</v>
      </c>
      <c r="L1690" s="108" t="s">
        <v>2897</v>
      </c>
      <c r="N1690" s="108" t="s">
        <v>2898</v>
      </c>
      <c r="P1690" s="108">
        <v>0</v>
      </c>
      <c r="Q1690" s="108"/>
      <c r="R1690" s="114"/>
    </row>
    <row r="1691" spans="1:18" ht="13" x14ac:dyDescent="0.3">
      <c r="A1691" s="108" t="s">
        <v>2899</v>
      </c>
      <c r="B1691" s="108">
        <v>124676</v>
      </c>
      <c r="C1691" s="108" t="s">
        <v>269</v>
      </c>
      <c r="D1691" s="108" t="s">
        <v>2899</v>
      </c>
      <c r="E1691" s="108">
        <v>124676</v>
      </c>
      <c r="F1691" s="108" t="s">
        <v>2899</v>
      </c>
      <c r="G1691" s="108" t="s">
        <v>270</v>
      </c>
      <c r="H1691" s="108" t="s">
        <v>328</v>
      </c>
      <c r="I1691" s="108" t="s">
        <v>984</v>
      </c>
      <c r="J1691" s="108" t="s">
        <v>985</v>
      </c>
      <c r="K1691" s="108" t="s">
        <v>2896</v>
      </c>
      <c r="L1691" s="108" t="s">
        <v>2897</v>
      </c>
      <c r="N1691" s="108" t="s">
        <v>2900</v>
      </c>
      <c r="P1691" s="108">
        <v>0</v>
      </c>
      <c r="Q1691" s="108"/>
      <c r="R1691" s="114"/>
    </row>
    <row r="1692" spans="1:18" ht="13" x14ac:dyDescent="0.3">
      <c r="A1692" s="108" t="s">
        <v>2902</v>
      </c>
      <c r="B1692" s="108">
        <v>136063</v>
      </c>
      <c r="C1692" s="108" t="s">
        <v>269</v>
      </c>
      <c r="D1692" s="108" t="s">
        <v>2902</v>
      </c>
      <c r="E1692" s="108">
        <v>136063</v>
      </c>
      <c r="F1692" s="108" t="s">
        <v>2902</v>
      </c>
      <c r="G1692" s="108" t="s">
        <v>270</v>
      </c>
      <c r="H1692" s="108" t="s">
        <v>599</v>
      </c>
      <c r="I1692" s="108" t="s">
        <v>1414</v>
      </c>
      <c r="J1692" s="108" t="s">
        <v>1415</v>
      </c>
      <c r="K1692" s="108" t="s">
        <v>1416</v>
      </c>
      <c r="L1692" s="108" t="s">
        <v>2903</v>
      </c>
      <c r="N1692" s="108" t="s">
        <v>1721</v>
      </c>
      <c r="P1692" s="108">
        <v>0</v>
      </c>
      <c r="Q1692" s="108"/>
      <c r="R1692" s="114"/>
    </row>
    <row r="1693" spans="1:18" ht="13" x14ac:dyDescent="0.3">
      <c r="A1693" s="108" t="s">
        <v>23</v>
      </c>
      <c r="B1693" s="108">
        <v>141929</v>
      </c>
      <c r="C1693" s="108" t="s">
        <v>269</v>
      </c>
      <c r="D1693" s="108" t="s">
        <v>23</v>
      </c>
      <c r="E1693" s="108">
        <v>141929</v>
      </c>
      <c r="F1693" s="108" t="s">
        <v>23</v>
      </c>
      <c r="G1693" s="108" t="s">
        <v>270</v>
      </c>
      <c r="H1693" s="108" t="s">
        <v>280</v>
      </c>
      <c r="I1693" s="108" t="s">
        <v>281</v>
      </c>
      <c r="J1693" s="108" t="s">
        <v>546</v>
      </c>
      <c r="K1693" s="108" t="s">
        <v>866</v>
      </c>
      <c r="L1693" s="108" t="s">
        <v>2904</v>
      </c>
      <c r="N1693" s="108" t="s">
        <v>2905</v>
      </c>
      <c r="P1693" s="108">
        <v>1</v>
      </c>
      <c r="Q1693" s="108"/>
      <c r="R1693" s="114" t="s">
        <v>23</v>
      </c>
    </row>
    <row r="1694" spans="1:18" ht="13" x14ac:dyDescent="0.3">
      <c r="A1694" s="108" t="s">
        <v>2906</v>
      </c>
      <c r="B1694" s="108">
        <v>101658</v>
      </c>
      <c r="C1694" s="108" t="s">
        <v>269</v>
      </c>
      <c r="D1694" s="108" t="s">
        <v>2906</v>
      </c>
      <c r="E1694" s="108">
        <v>101658</v>
      </c>
      <c r="F1694" s="108" t="s">
        <v>2906</v>
      </c>
      <c r="G1694" s="108" t="s">
        <v>270</v>
      </c>
      <c r="H1694" s="108" t="s">
        <v>271</v>
      </c>
      <c r="I1694" s="108" t="s">
        <v>272</v>
      </c>
      <c r="J1694" s="108" t="s">
        <v>273</v>
      </c>
      <c r="K1694" s="108" t="s">
        <v>478</v>
      </c>
      <c r="L1694" s="108" t="s">
        <v>2906</v>
      </c>
      <c r="P1694" s="108">
        <v>0</v>
      </c>
      <c r="Q1694" s="108"/>
      <c r="R1694" s="114"/>
    </row>
    <row r="1695" spans="1:18" ht="13" x14ac:dyDescent="0.3">
      <c r="A1695" s="108" t="s">
        <v>2907</v>
      </c>
      <c r="B1695" s="108">
        <v>102736</v>
      </c>
      <c r="C1695" s="108" t="s">
        <v>269</v>
      </c>
      <c r="D1695" s="108" t="s">
        <v>2907</v>
      </c>
      <c r="E1695" s="108">
        <v>102736</v>
      </c>
      <c r="F1695" s="108" t="s">
        <v>2907</v>
      </c>
      <c r="G1695" s="108" t="s">
        <v>270</v>
      </c>
      <c r="H1695" s="108" t="s">
        <v>271</v>
      </c>
      <c r="I1695" s="108" t="s">
        <v>272</v>
      </c>
      <c r="J1695" s="108" t="s">
        <v>273</v>
      </c>
      <c r="K1695" s="108" t="s">
        <v>478</v>
      </c>
      <c r="L1695" s="108" t="s">
        <v>2906</v>
      </c>
      <c r="N1695" s="108" t="s">
        <v>2908</v>
      </c>
      <c r="P1695" s="108">
        <v>0</v>
      </c>
      <c r="Q1695" s="108"/>
      <c r="R1695" s="114"/>
    </row>
    <row r="1696" spans="1:18" ht="13" x14ac:dyDescent="0.3">
      <c r="A1696" s="108" t="s">
        <v>2909</v>
      </c>
      <c r="B1696" s="108">
        <v>102742</v>
      </c>
      <c r="C1696" s="108" t="s">
        <v>269</v>
      </c>
      <c r="D1696" s="108" t="s">
        <v>2909</v>
      </c>
      <c r="E1696" s="108">
        <v>102742</v>
      </c>
      <c r="F1696" s="108" t="s">
        <v>2909</v>
      </c>
      <c r="G1696" s="108" t="s">
        <v>270</v>
      </c>
      <c r="H1696" s="108" t="s">
        <v>271</v>
      </c>
      <c r="I1696" s="108" t="s">
        <v>272</v>
      </c>
      <c r="J1696" s="108" t="s">
        <v>273</v>
      </c>
      <c r="K1696" s="108" t="s">
        <v>478</v>
      </c>
      <c r="L1696" s="108" t="s">
        <v>2906</v>
      </c>
      <c r="N1696" s="108" t="s">
        <v>1929</v>
      </c>
      <c r="P1696" s="108">
        <v>0</v>
      </c>
      <c r="Q1696" s="108"/>
      <c r="R1696" s="114"/>
    </row>
    <row r="1697" spans="1:18" ht="13" x14ac:dyDescent="0.3">
      <c r="A1697" s="108" t="s">
        <v>2910</v>
      </c>
      <c r="B1697" s="108">
        <v>129715</v>
      </c>
      <c r="C1697" s="108" t="s">
        <v>269</v>
      </c>
      <c r="D1697" s="108" t="s">
        <v>2910</v>
      </c>
      <c r="E1697" s="108">
        <v>129715</v>
      </c>
      <c r="F1697" s="108" t="s">
        <v>2910</v>
      </c>
      <c r="G1697" s="108" t="s">
        <v>270</v>
      </c>
      <c r="H1697" s="108" t="s">
        <v>290</v>
      </c>
      <c r="I1697" s="108" t="s">
        <v>291</v>
      </c>
      <c r="J1697" s="108" t="s">
        <v>351</v>
      </c>
      <c r="K1697" s="108" t="s">
        <v>2911</v>
      </c>
      <c r="L1697" s="108" t="s">
        <v>2910</v>
      </c>
      <c r="P1697" s="108">
        <v>0</v>
      </c>
      <c r="Q1697" s="108"/>
      <c r="R1697" s="114"/>
    </row>
    <row r="1698" spans="1:18" ht="13" x14ac:dyDescent="0.3">
      <c r="A1698" s="108" t="s">
        <v>2912</v>
      </c>
      <c r="B1698" s="108">
        <v>131568</v>
      </c>
      <c r="C1698" s="108" t="s">
        <v>269</v>
      </c>
      <c r="D1698" s="108" t="s">
        <v>2912</v>
      </c>
      <c r="E1698" s="108">
        <v>131568</v>
      </c>
      <c r="F1698" s="108" t="s">
        <v>2912</v>
      </c>
      <c r="G1698" s="108" t="s">
        <v>270</v>
      </c>
      <c r="H1698" s="108" t="s">
        <v>290</v>
      </c>
      <c r="I1698" s="108" t="s">
        <v>291</v>
      </c>
      <c r="J1698" s="108" t="s">
        <v>351</v>
      </c>
      <c r="K1698" s="108" t="s">
        <v>2911</v>
      </c>
      <c r="L1698" s="108" t="s">
        <v>2910</v>
      </c>
      <c r="N1698" s="108" t="s">
        <v>2913</v>
      </c>
      <c r="P1698" s="108">
        <v>0</v>
      </c>
      <c r="Q1698" s="108"/>
      <c r="R1698" s="114"/>
    </row>
    <row r="1699" spans="1:18" ht="13" x14ac:dyDescent="0.3">
      <c r="A1699" s="108" t="s">
        <v>2914</v>
      </c>
      <c r="B1699" s="108">
        <v>141690</v>
      </c>
      <c r="C1699" s="108" t="s">
        <v>269</v>
      </c>
      <c r="D1699" s="108" t="s">
        <v>2914</v>
      </c>
      <c r="E1699" s="108">
        <v>141690</v>
      </c>
      <c r="F1699" s="108" t="s">
        <v>2914</v>
      </c>
      <c r="G1699" s="108" t="s">
        <v>270</v>
      </c>
      <c r="H1699" s="108" t="s">
        <v>280</v>
      </c>
      <c r="I1699" s="108" t="s">
        <v>300</v>
      </c>
      <c r="J1699" s="108" t="s">
        <v>323</v>
      </c>
      <c r="K1699" s="108" t="s">
        <v>2915</v>
      </c>
      <c r="L1699" s="108" t="s">
        <v>2916</v>
      </c>
      <c r="N1699" s="108" t="s">
        <v>2917</v>
      </c>
      <c r="P1699" s="108">
        <v>0</v>
      </c>
      <c r="Q1699" s="108"/>
      <c r="R1699" s="114"/>
    </row>
    <row r="1700" spans="1:18" ht="13" x14ac:dyDescent="0.3">
      <c r="A1700" s="108" t="s">
        <v>1697</v>
      </c>
      <c r="B1700" s="108">
        <v>149904</v>
      </c>
      <c r="C1700" s="108" t="s">
        <v>269</v>
      </c>
      <c r="D1700" s="108" t="s">
        <v>1697</v>
      </c>
      <c r="E1700" s="108">
        <v>124635</v>
      </c>
      <c r="F1700" s="108" t="s">
        <v>1695</v>
      </c>
      <c r="G1700" s="108" t="s">
        <v>270</v>
      </c>
      <c r="H1700" s="108" t="s">
        <v>328</v>
      </c>
      <c r="I1700" s="108" t="s">
        <v>984</v>
      </c>
      <c r="J1700" s="108" t="s">
        <v>985</v>
      </c>
      <c r="K1700" s="108" t="s">
        <v>986</v>
      </c>
      <c r="L1700" s="108" t="s">
        <v>1698</v>
      </c>
      <c r="N1700" s="108" t="s">
        <v>1205</v>
      </c>
      <c r="P1700" s="108">
        <v>0</v>
      </c>
      <c r="Q1700" s="108"/>
      <c r="R1700" s="114"/>
    </row>
    <row r="1701" spans="1:18" s="110" customFormat="1" ht="13" x14ac:dyDescent="0.3">
      <c r="A1701" s="110" t="s">
        <v>3922</v>
      </c>
      <c r="B1701" s="106">
        <v>138043</v>
      </c>
      <c r="C1701" s="106" t="s">
        <v>269</v>
      </c>
      <c r="D1701" s="110" t="s">
        <v>3922</v>
      </c>
      <c r="E1701" s="106">
        <v>138043</v>
      </c>
      <c r="F1701" s="110" t="s">
        <v>3922</v>
      </c>
      <c r="G1701" s="106" t="s">
        <v>270</v>
      </c>
      <c r="H1701" s="106" t="s">
        <v>280</v>
      </c>
      <c r="I1701" s="106" t="s">
        <v>300</v>
      </c>
      <c r="J1701" s="106" t="s">
        <v>301</v>
      </c>
      <c r="K1701" s="106" t="s">
        <v>1434</v>
      </c>
      <c r="L1701" s="106" t="s">
        <v>3922</v>
      </c>
      <c r="N1701" s="106"/>
      <c r="P1701" s="106">
        <v>0</v>
      </c>
      <c r="Q1701" s="106"/>
      <c r="R1701" s="111"/>
    </row>
    <row r="1702" spans="1:18" ht="13" x14ac:dyDescent="0.3">
      <c r="A1702" s="108" t="s">
        <v>2918</v>
      </c>
      <c r="B1702" s="108">
        <v>130512</v>
      </c>
      <c r="C1702" s="108" t="s">
        <v>269</v>
      </c>
      <c r="D1702" s="108" t="s">
        <v>2918</v>
      </c>
      <c r="E1702" s="108">
        <v>130512</v>
      </c>
      <c r="F1702" s="108" t="s">
        <v>2918</v>
      </c>
      <c r="G1702" s="108" t="s">
        <v>270</v>
      </c>
      <c r="H1702" s="108" t="s">
        <v>290</v>
      </c>
      <c r="I1702" s="108" t="s">
        <v>291</v>
      </c>
      <c r="K1702" s="108" t="s">
        <v>2919</v>
      </c>
      <c r="L1702" s="108" t="s">
        <v>2920</v>
      </c>
      <c r="N1702" s="108" t="s">
        <v>2921</v>
      </c>
      <c r="P1702" s="108">
        <v>0</v>
      </c>
      <c r="Q1702" s="108"/>
      <c r="R1702" s="114"/>
    </row>
    <row r="1703" spans="1:18" s="110" customFormat="1" ht="13" x14ac:dyDescent="0.3">
      <c r="A1703" s="106" t="s">
        <v>3637</v>
      </c>
      <c r="B1703" s="106">
        <v>111256</v>
      </c>
      <c r="C1703" s="106" t="s">
        <v>269</v>
      </c>
      <c r="D1703" s="110" t="s">
        <v>3637</v>
      </c>
      <c r="E1703" s="106">
        <v>111256</v>
      </c>
      <c r="F1703" s="110" t="s">
        <v>3637</v>
      </c>
      <c r="G1703" s="106" t="s">
        <v>270</v>
      </c>
      <c r="H1703" s="106" t="s">
        <v>361</v>
      </c>
      <c r="I1703" s="106" t="s">
        <v>362</v>
      </c>
      <c r="J1703" s="110" t="s">
        <v>1128</v>
      </c>
      <c r="K1703" s="106" t="s">
        <v>3638</v>
      </c>
      <c r="L1703" s="106" t="s">
        <v>3639</v>
      </c>
      <c r="N1703" s="106" t="s">
        <v>3640</v>
      </c>
      <c r="P1703" s="106">
        <v>0</v>
      </c>
      <c r="Q1703" s="106"/>
      <c r="R1703" s="111"/>
    </row>
    <row r="1704" spans="1:18" s="110" customFormat="1" ht="13" x14ac:dyDescent="0.3">
      <c r="A1704" s="110" t="s">
        <v>2923</v>
      </c>
      <c r="B1704" s="106">
        <v>129718</v>
      </c>
      <c r="C1704" s="106" t="s">
        <v>269</v>
      </c>
      <c r="D1704" s="110" t="s">
        <v>2923</v>
      </c>
      <c r="E1704" s="106">
        <v>129718</v>
      </c>
      <c r="F1704" s="110" t="s">
        <v>2923</v>
      </c>
      <c r="G1704" s="106" t="s">
        <v>270</v>
      </c>
      <c r="H1704" s="106" t="s">
        <v>290</v>
      </c>
      <c r="I1704" s="106" t="s">
        <v>291</v>
      </c>
      <c r="J1704" s="110" t="s">
        <v>386</v>
      </c>
      <c r="K1704" s="106" t="s">
        <v>2852</v>
      </c>
      <c r="L1704" s="106" t="s">
        <v>2923</v>
      </c>
      <c r="N1704" s="106"/>
      <c r="P1704" s="106">
        <v>0</v>
      </c>
      <c r="Q1704" s="106"/>
      <c r="R1704" s="111"/>
    </row>
    <row r="1705" spans="1:18" ht="13" x14ac:dyDescent="0.3">
      <c r="A1705" s="108" t="s">
        <v>2922</v>
      </c>
      <c r="B1705" s="108">
        <v>131574</v>
      </c>
      <c r="C1705" s="108" t="s">
        <v>269</v>
      </c>
      <c r="D1705" s="108" t="s">
        <v>2922</v>
      </c>
      <c r="E1705" s="108">
        <v>131574</v>
      </c>
      <c r="F1705" s="108" t="s">
        <v>2922</v>
      </c>
      <c r="G1705" s="108" t="s">
        <v>270</v>
      </c>
      <c r="H1705" s="108" t="s">
        <v>290</v>
      </c>
      <c r="I1705" s="108" t="s">
        <v>291</v>
      </c>
      <c r="J1705" s="108" t="s">
        <v>386</v>
      </c>
      <c r="K1705" s="108" t="s">
        <v>2852</v>
      </c>
      <c r="L1705" s="108" t="s">
        <v>2923</v>
      </c>
      <c r="N1705" s="108" t="s">
        <v>2924</v>
      </c>
      <c r="P1705" s="108">
        <v>0</v>
      </c>
      <c r="Q1705" s="108"/>
      <c r="R1705" s="114"/>
    </row>
    <row r="1706" spans="1:18" ht="13" x14ac:dyDescent="0.3">
      <c r="A1706" s="108" t="s">
        <v>2925</v>
      </c>
      <c r="B1706" s="108">
        <v>131575</v>
      </c>
      <c r="C1706" s="108" t="s">
        <v>269</v>
      </c>
      <c r="D1706" s="108" t="s">
        <v>2925</v>
      </c>
      <c r="E1706" s="108">
        <v>131575</v>
      </c>
      <c r="F1706" s="108" t="s">
        <v>2925</v>
      </c>
      <c r="G1706" s="108" t="s">
        <v>270</v>
      </c>
      <c r="H1706" s="108" t="s">
        <v>290</v>
      </c>
      <c r="I1706" s="108" t="s">
        <v>291</v>
      </c>
      <c r="J1706" s="108" t="s">
        <v>386</v>
      </c>
      <c r="K1706" s="108" t="s">
        <v>2852</v>
      </c>
      <c r="L1706" s="108" t="s">
        <v>2923</v>
      </c>
      <c r="N1706" s="108" t="s">
        <v>835</v>
      </c>
      <c r="P1706" s="108">
        <v>0</v>
      </c>
      <c r="Q1706" s="108"/>
      <c r="R1706" s="114"/>
    </row>
    <row r="1707" spans="1:18" ht="13" x14ac:dyDescent="0.3">
      <c r="A1707" s="108" t="s">
        <v>616</v>
      </c>
      <c r="B1707" s="108">
        <v>146518</v>
      </c>
      <c r="C1707" s="108" t="s">
        <v>269</v>
      </c>
      <c r="D1707" s="108" t="s">
        <v>616</v>
      </c>
      <c r="E1707" s="108">
        <v>138823</v>
      </c>
      <c r="F1707" s="108" t="s">
        <v>614</v>
      </c>
      <c r="G1707" s="108" t="s">
        <v>270</v>
      </c>
      <c r="H1707" s="108" t="s">
        <v>280</v>
      </c>
      <c r="I1707" s="108" t="s">
        <v>281</v>
      </c>
      <c r="J1707" s="108" t="s">
        <v>610</v>
      </c>
      <c r="K1707" s="108" t="s">
        <v>611</v>
      </c>
      <c r="L1707" s="108" t="s">
        <v>617</v>
      </c>
      <c r="N1707" s="108" t="s">
        <v>615</v>
      </c>
      <c r="P1707" s="108">
        <v>0</v>
      </c>
      <c r="Q1707" s="108"/>
      <c r="R1707" s="114"/>
    </row>
    <row r="1708" spans="1:18" ht="13" x14ac:dyDescent="0.3">
      <c r="A1708" s="108" t="s">
        <v>2927</v>
      </c>
      <c r="B1708" s="108">
        <v>876825</v>
      </c>
      <c r="C1708" s="108" t="s">
        <v>269</v>
      </c>
      <c r="D1708" s="108" t="s">
        <v>2927</v>
      </c>
      <c r="E1708" s="108">
        <v>876825</v>
      </c>
      <c r="F1708" s="108" t="s">
        <v>2927</v>
      </c>
      <c r="G1708" s="108" t="s">
        <v>270</v>
      </c>
      <c r="H1708" s="108" t="s">
        <v>280</v>
      </c>
      <c r="I1708" s="108" t="s">
        <v>300</v>
      </c>
      <c r="J1708" s="108" t="s">
        <v>697</v>
      </c>
      <c r="K1708" s="108" t="s">
        <v>2928</v>
      </c>
      <c r="L1708" s="108" t="s">
        <v>2930</v>
      </c>
      <c r="N1708" s="108" t="s">
        <v>2931</v>
      </c>
      <c r="P1708" s="108">
        <v>0</v>
      </c>
      <c r="Q1708" s="108"/>
      <c r="R1708" s="114"/>
    </row>
    <row r="1709" spans="1:18" s="110" customFormat="1" ht="13" x14ac:dyDescent="0.3">
      <c r="A1709" s="106" t="s">
        <v>2933</v>
      </c>
      <c r="B1709" s="106">
        <v>876821</v>
      </c>
      <c r="C1709" s="106" t="s">
        <v>269</v>
      </c>
      <c r="D1709" s="106" t="s">
        <v>2933</v>
      </c>
      <c r="E1709" s="106">
        <v>876821</v>
      </c>
      <c r="F1709" s="106" t="s">
        <v>2933</v>
      </c>
      <c r="G1709" s="106" t="s">
        <v>270</v>
      </c>
      <c r="H1709" s="106" t="s">
        <v>280</v>
      </c>
      <c r="I1709" s="106" t="s">
        <v>300</v>
      </c>
      <c r="J1709" s="106" t="s">
        <v>697</v>
      </c>
      <c r="K1709" s="106" t="s">
        <v>2928</v>
      </c>
      <c r="L1709" s="106" t="s">
        <v>2930</v>
      </c>
      <c r="N1709" s="106" t="s">
        <v>3641</v>
      </c>
      <c r="P1709" s="106">
        <v>0</v>
      </c>
      <c r="Q1709" s="106"/>
      <c r="R1709" s="111"/>
    </row>
    <row r="1710" spans="1:18" ht="13" x14ac:dyDescent="0.3">
      <c r="A1710" s="108" t="s">
        <v>2935</v>
      </c>
      <c r="B1710" s="108">
        <v>111653</v>
      </c>
      <c r="C1710" s="108" t="s">
        <v>269</v>
      </c>
      <c r="D1710" s="108" t="s">
        <v>2935</v>
      </c>
      <c r="E1710" s="108">
        <v>111653</v>
      </c>
      <c r="F1710" s="108" t="s">
        <v>2935</v>
      </c>
      <c r="G1710" s="108" t="s">
        <v>270</v>
      </c>
      <c r="H1710" s="108" t="s">
        <v>361</v>
      </c>
      <c r="I1710" s="108" t="s">
        <v>362</v>
      </c>
      <c r="J1710" s="108" t="s">
        <v>363</v>
      </c>
      <c r="K1710" s="108" t="s">
        <v>2936</v>
      </c>
      <c r="L1710" s="108" t="s">
        <v>2937</v>
      </c>
      <c r="N1710" s="108" t="s">
        <v>1210</v>
      </c>
      <c r="P1710" s="108">
        <v>0</v>
      </c>
      <c r="Q1710" s="108"/>
      <c r="R1710" s="114"/>
    </row>
    <row r="1711" spans="1:18" s="110" customFormat="1" ht="13" x14ac:dyDescent="0.3">
      <c r="A1711" s="106" t="s">
        <v>3530</v>
      </c>
      <c r="B1711" s="106">
        <v>111654</v>
      </c>
      <c r="C1711" s="106" t="s">
        <v>269</v>
      </c>
      <c r="D1711" s="106" t="s">
        <v>3530</v>
      </c>
      <c r="E1711" s="106">
        <v>111654</v>
      </c>
      <c r="F1711" s="106" t="s">
        <v>3530</v>
      </c>
      <c r="G1711" s="106" t="s">
        <v>270</v>
      </c>
      <c r="H1711" s="106" t="s">
        <v>361</v>
      </c>
      <c r="I1711" s="106" t="s">
        <v>362</v>
      </c>
      <c r="J1711" s="106" t="s">
        <v>363</v>
      </c>
      <c r="K1711" s="106" t="s">
        <v>2936</v>
      </c>
      <c r="L1711" s="106" t="s">
        <v>2937</v>
      </c>
      <c r="M1711" s="112"/>
      <c r="N1711" s="106" t="s">
        <v>3531</v>
      </c>
      <c r="P1711" s="106">
        <v>0</v>
      </c>
      <c r="Q1711" s="106"/>
      <c r="R1711" s="111"/>
    </row>
    <row r="1712" spans="1:18" ht="13" x14ac:dyDescent="0.3">
      <c r="A1712" s="108" t="s">
        <v>2938</v>
      </c>
      <c r="B1712" s="108">
        <v>138580</v>
      </c>
      <c r="C1712" s="108" t="s">
        <v>269</v>
      </c>
      <c r="D1712" s="108" t="s">
        <v>2938</v>
      </c>
      <c r="E1712" s="108">
        <v>138580</v>
      </c>
      <c r="F1712" s="108" t="s">
        <v>2938</v>
      </c>
      <c r="G1712" s="108" t="s">
        <v>270</v>
      </c>
      <c r="H1712" s="108" t="s">
        <v>280</v>
      </c>
      <c r="I1712" s="108" t="s">
        <v>300</v>
      </c>
      <c r="J1712" s="108" t="s">
        <v>301</v>
      </c>
      <c r="K1712" s="108" t="s">
        <v>2939</v>
      </c>
      <c r="L1712" s="108" t="s">
        <v>2938</v>
      </c>
      <c r="P1712" s="108">
        <v>0</v>
      </c>
      <c r="Q1712" s="108"/>
      <c r="R1712" s="114"/>
    </row>
    <row r="1713" spans="1:18" ht="13" x14ac:dyDescent="0.3">
      <c r="A1713" s="108" t="s">
        <v>1370</v>
      </c>
      <c r="B1713" s="108">
        <v>443</v>
      </c>
      <c r="C1713" s="108" t="s">
        <v>269</v>
      </c>
      <c r="D1713" s="108" t="s">
        <v>1370</v>
      </c>
      <c r="E1713" s="108">
        <v>443</v>
      </c>
      <c r="F1713" s="108" t="s">
        <v>1370</v>
      </c>
      <c r="G1713" s="108" t="s">
        <v>270</v>
      </c>
      <c r="H1713" s="108" t="s">
        <v>280</v>
      </c>
      <c r="I1713" s="108" t="s">
        <v>300</v>
      </c>
      <c r="J1713" s="108" t="s">
        <v>763</v>
      </c>
      <c r="K1713" s="108" t="s">
        <v>1370</v>
      </c>
      <c r="P1713" s="108">
        <v>0</v>
      </c>
      <c r="Q1713" s="108"/>
      <c r="R1713" s="114"/>
    </row>
    <row r="1714" spans="1:18" ht="13" x14ac:dyDescent="0.3">
      <c r="A1714" s="108" t="s">
        <v>2940</v>
      </c>
      <c r="B1714" s="108">
        <v>151929</v>
      </c>
      <c r="C1714" s="108" t="s">
        <v>269</v>
      </c>
      <c r="D1714" s="108" t="s">
        <v>2940</v>
      </c>
      <c r="E1714" s="108">
        <v>151929</v>
      </c>
      <c r="F1714" s="108" t="s">
        <v>2940</v>
      </c>
      <c r="G1714" s="108" t="s">
        <v>270</v>
      </c>
      <c r="H1714" s="108" t="s">
        <v>280</v>
      </c>
      <c r="I1714" s="108" t="s">
        <v>300</v>
      </c>
      <c r="J1714" s="108" t="s">
        <v>697</v>
      </c>
      <c r="K1714" s="108" t="s">
        <v>2941</v>
      </c>
      <c r="L1714" s="108" t="s">
        <v>2942</v>
      </c>
      <c r="N1714" s="108" t="s">
        <v>2943</v>
      </c>
      <c r="P1714" s="108">
        <v>0</v>
      </c>
      <c r="Q1714" s="108"/>
      <c r="R1714" s="114"/>
    </row>
    <row r="1715" spans="1:18" ht="13" x14ac:dyDescent="0.3">
      <c r="A1715" s="108" t="s">
        <v>2944</v>
      </c>
      <c r="B1715" s="108">
        <v>152370</v>
      </c>
      <c r="C1715" s="108" t="s">
        <v>269</v>
      </c>
      <c r="D1715" s="108" t="s">
        <v>2944</v>
      </c>
      <c r="E1715" s="108">
        <v>152370</v>
      </c>
      <c r="F1715" s="108" t="s">
        <v>2944</v>
      </c>
      <c r="G1715" s="108" t="s">
        <v>270</v>
      </c>
      <c r="H1715" s="108" t="s">
        <v>280</v>
      </c>
      <c r="I1715" s="108" t="s">
        <v>300</v>
      </c>
      <c r="J1715" s="108" t="s">
        <v>697</v>
      </c>
      <c r="K1715" s="108" t="s">
        <v>2941</v>
      </c>
      <c r="L1715" s="108" t="s">
        <v>2942</v>
      </c>
      <c r="N1715" s="108" t="s">
        <v>2133</v>
      </c>
      <c r="P1715" s="108">
        <v>0</v>
      </c>
      <c r="Q1715" s="108"/>
      <c r="R1715" s="114"/>
    </row>
    <row r="1716" spans="1:18" ht="13" x14ac:dyDescent="0.3">
      <c r="A1716" s="108" t="s">
        <v>2945</v>
      </c>
      <c r="B1716" s="108">
        <v>141850</v>
      </c>
      <c r="C1716" s="108" t="s">
        <v>269</v>
      </c>
      <c r="D1716" s="108" t="s">
        <v>2945</v>
      </c>
      <c r="E1716" s="108">
        <v>141850</v>
      </c>
      <c r="F1716" s="108" t="s">
        <v>2945</v>
      </c>
      <c r="G1716" s="108" t="s">
        <v>270</v>
      </c>
      <c r="H1716" s="108" t="s">
        <v>280</v>
      </c>
      <c r="I1716" s="108" t="s">
        <v>300</v>
      </c>
      <c r="J1716" s="108" t="s">
        <v>323</v>
      </c>
      <c r="K1716" s="108" t="s">
        <v>2946</v>
      </c>
      <c r="L1716" s="108" t="s">
        <v>2947</v>
      </c>
      <c r="N1716" s="108" t="s">
        <v>2948</v>
      </c>
      <c r="P1716" s="108">
        <v>0</v>
      </c>
      <c r="Q1716" s="108"/>
      <c r="R1716" s="114"/>
    </row>
    <row r="1717" spans="1:18" s="110" customFormat="1" ht="13" x14ac:dyDescent="0.3">
      <c r="A1717" s="110" t="s">
        <v>3923</v>
      </c>
      <c r="B1717" s="106">
        <v>131467</v>
      </c>
      <c r="C1717" s="106" t="s">
        <v>269</v>
      </c>
      <c r="D1717" s="110" t="s">
        <v>3923</v>
      </c>
      <c r="E1717" s="106">
        <v>131467</v>
      </c>
      <c r="F1717" s="110" t="s">
        <v>3923</v>
      </c>
      <c r="G1717" s="106" t="s">
        <v>270</v>
      </c>
      <c r="H1717" s="106" t="s">
        <v>290</v>
      </c>
      <c r="I1717" s="106" t="s">
        <v>291</v>
      </c>
      <c r="J1717" s="106" t="s">
        <v>351</v>
      </c>
      <c r="K1717" s="106" t="s">
        <v>652</v>
      </c>
      <c r="L1717" s="106" t="s">
        <v>3924</v>
      </c>
      <c r="N1717" s="106" t="s">
        <v>3925</v>
      </c>
      <c r="P1717" s="106">
        <v>0</v>
      </c>
      <c r="Q1717" s="106"/>
      <c r="R1717" s="111"/>
    </row>
    <row r="1718" spans="1:18" s="110" customFormat="1" ht="13" x14ac:dyDescent="0.3">
      <c r="A1718" s="106" t="s">
        <v>3642</v>
      </c>
      <c r="B1718" s="106">
        <v>761800</v>
      </c>
      <c r="C1718" s="106" t="s">
        <v>269</v>
      </c>
      <c r="D1718" s="106" t="s">
        <v>3642</v>
      </c>
      <c r="E1718" s="106">
        <v>761800</v>
      </c>
      <c r="F1718" s="106" t="s">
        <v>3642</v>
      </c>
      <c r="G1718" s="106" t="s">
        <v>270</v>
      </c>
      <c r="H1718" s="106" t="s">
        <v>271</v>
      </c>
      <c r="I1718" s="106" t="s">
        <v>272</v>
      </c>
      <c r="J1718" s="106" t="s">
        <v>273</v>
      </c>
      <c r="K1718" s="106" t="s">
        <v>1540</v>
      </c>
      <c r="L1718" s="106" t="s">
        <v>2953</v>
      </c>
      <c r="N1718" s="106" t="s">
        <v>2600</v>
      </c>
      <c r="P1718" s="106">
        <v>0</v>
      </c>
      <c r="Q1718" s="106"/>
      <c r="R1718" s="111"/>
    </row>
    <row r="1719" spans="1:18" ht="13" x14ac:dyDescent="0.3">
      <c r="A1719" s="108" t="s">
        <v>2950</v>
      </c>
      <c r="B1719" s="108">
        <v>102748</v>
      </c>
      <c r="C1719" s="108" t="s">
        <v>269</v>
      </c>
      <c r="D1719" s="108" t="s">
        <v>2950</v>
      </c>
      <c r="E1719" s="108">
        <v>102748</v>
      </c>
      <c r="F1719" s="108" t="s">
        <v>2950</v>
      </c>
      <c r="G1719" s="108" t="s">
        <v>270</v>
      </c>
      <c r="H1719" s="108" t="s">
        <v>271</v>
      </c>
      <c r="I1719" s="108" t="s">
        <v>272</v>
      </c>
      <c r="J1719" s="108" t="s">
        <v>273</v>
      </c>
      <c r="K1719" s="108" t="s">
        <v>1540</v>
      </c>
      <c r="L1719" s="108" t="s">
        <v>2953</v>
      </c>
      <c r="N1719" s="108" t="s">
        <v>690</v>
      </c>
      <c r="P1719" s="108">
        <v>0</v>
      </c>
      <c r="Q1719" s="108"/>
      <c r="R1719" s="114"/>
    </row>
    <row r="1720" spans="1:18" s="110" customFormat="1" ht="13" x14ac:dyDescent="0.3">
      <c r="A1720" s="110" t="s">
        <v>2955</v>
      </c>
      <c r="B1720" s="106">
        <v>101661</v>
      </c>
      <c r="C1720" s="106" t="s">
        <v>269</v>
      </c>
      <c r="D1720" s="110" t="s">
        <v>2955</v>
      </c>
      <c r="E1720" s="106">
        <v>101661</v>
      </c>
      <c r="F1720" s="110" t="s">
        <v>2955</v>
      </c>
      <c r="G1720" s="106" t="s">
        <v>270</v>
      </c>
      <c r="H1720" s="106" t="s">
        <v>271</v>
      </c>
      <c r="I1720" s="106" t="s">
        <v>272</v>
      </c>
      <c r="J1720" s="106" t="s">
        <v>273</v>
      </c>
      <c r="K1720" s="106" t="s">
        <v>1540</v>
      </c>
      <c r="L1720" s="106" t="s">
        <v>2955</v>
      </c>
      <c r="N1720" s="106"/>
      <c r="P1720" s="106">
        <v>0</v>
      </c>
      <c r="Q1720" s="106"/>
      <c r="R1720" s="111"/>
    </row>
    <row r="1721" spans="1:18" s="110" customFormat="1" ht="13" x14ac:dyDescent="0.3">
      <c r="A1721" s="106" t="s">
        <v>3532</v>
      </c>
      <c r="B1721" s="106">
        <v>102758</v>
      </c>
      <c r="C1721" s="106" t="s">
        <v>269</v>
      </c>
      <c r="D1721" s="106" t="s">
        <v>3532</v>
      </c>
      <c r="E1721" s="106">
        <v>102758</v>
      </c>
      <c r="F1721" s="106" t="s">
        <v>3532</v>
      </c>
      <c r="G1721" s="106" t="s">
        <v>270</v>
      </c>
      <c r="H1721" s="106" t="s">
        <v>271</v>
      </c>
      <c r="I1721" s="106" t="s">
        <v>272</v>
      </c>
      <c r="J1721" s="106" t="s">
        <v>273</v>
      </c>
      <c r="K1721" s="106" t="s">
        <v>1540</v>
      </c>
      <c r="L1721" s="106" t="s">
        <v>2955</v>
      </c>
      <c r="N1721" s="106" t="s">
        <v>3533</v>
      </c>
      <c r="P1721" s="106">
        <v>0</v>
      </c>
      <c r="Q1721" s="106"/>
      <c r="R1721" s="111"/>
    </row>
    <row r="1722" spans="1:18" s="110" customFormat="1" ht="13" x14ac:dyDescent="0.3">
      <c r="A1722" s="106" t="s">
        <v>3926</v>
      </c>
      <c r="B1722" s="106">
        <v>390171</v>
      </c>
      <c r="C1722" s="106" t="s">
        <v>269</v>
      </c>
      <c r="D1722" s="106" t="s">
        <v>3926</v>
      </c>
      <c r="E1722" s="106">
        <v>390171</v>
      </c>
      <c r="F1722" s="106" t="s">
        <v>3926</v>
      </c>
      <c r="G1722" s="106" t="s">
        <v>270</v>
      </c>
      <c r="H1722" s="106" t="s">
        <v>271</v>
      </c>
      <c r="I1722" s="106" t="s">
        <v>272</v>
      </c>
      <c r="J1722" s="106" t="s">
        <v>273</v>
      </c>
      <c r="K1722" s="106" t="s">
        <v>1540</v>
      </c>
      <c r="L1722" s="106" t="s">
        <v>2955</v>
      </c>
      <c r="N1722" s="106" t="s">
        <v>3927</v>
      </c>
      <c r="P1722" s="106">
        <v>0</v>
      </c>
      <c r="Q1722" s="106"/>
      <c r="R1722" s="111"/>
    </row>
    <row r="1723" spans="1:18" s="110" customFormat="1" ht="13" x14ac:dyDescent="0.3">
      <c r="A1723" s="106" t="s">
        <v>3928</v>
      </c>
      <c r="B1723" s="106">
        <v>102764</v>
      </c>
      <c r="C1723" s="106" t="s">
        <v>269</v>
      </c>
      <c r="D1723" s="106" t="s">
        <v>3928</v>
      </c>
      <c r="E1723" s="106">
        <v>102764</v>
      </c>
      <c r="F1723" s="106" t="s">
        <v>3928</v>
      </c>
      <c r="G1723" s="106" t="s">
        <v>270</v>
      </c>
      <c r="H1723" s="106" t="s">
        <v>271</v>
      </c>
      <c r="I1723" s="106" t="s">
        <v>272</v>
      </c>
      <c r="J1723" s="106" t="s">
        <v>273</v>
      </c>
      <c r="K1723" s="106" t="s">
        <v>1540</v>
      </c>
      <c r="L1723" s="106" t="s">
        <v>2955</v>
      </c>
      <c r="N1723" s="106" t="s">
        <v>3929</v>
      </c>
      <c r="P1723" s="106">
        <v>0</v>
      </c>
      <c r="Q1723" s="106"/>
      <c r="R1723" s="111"/>
    </row>
    <row r="1724" spans="1:18" ht="13" x14ac:dyDescent="0.3">
      <c r="A1724" s="108" t="s">
        <v>2954</v>
      </c>
      <c r="B1724" s="108">
        <v>102771</v>
      </c>
      <c r="C1724" s="108" t="s">
        <v>269</v>
      </c>
      <c r="D1724" s="108" t="s">
        <v>2954</v>
      </c>
      <c r="E1724" s="108">
        <v>102771</v>
      </c>
      <c r="F1724" s="108" t="s">
        <v>2954</v>
      </c>
      <c r="G1724" s="108" t="s">
        <v>270</v>
      </c>
      <c r="H1724" s="108" t="s">
        <v>271</v>
      </c>
      <c r="I1724" s="108" t="s">
        <v>272</v>
      </c>
      <c r="J1724" s="108" t="s">
        <v>273</v>
      </c>
      <c r="K1724" s="108" t="s">
        <v>1540</v>
      </c>
      <c r="L1724" s="108" t="s">
        <v>2955</v>
      </c>
      <c r="N1724" s="108" t="s">
        <v>482</v>
      </c>
      <c r="P1724" s="108">
        <v>0</v>
      </c>
      <c r="Q1724" s="108"/>
      <c r="R1724" s="114"/>
    </row>
    <row r="1725" spans="1:18" ht="13" x14ac:dyDescent="0.3">
      <c r="A1725" s="108" t="s">
        <v>2956</v>
      </c>
      <c r="B1725" s="108">
        <v>102779</v>
      </c>
      <c r="C1725" s="108" t="s">
        <v>269</v>
      </c>
      <c r="D1725" s="108" t="s">
        <v>2956</v>
      </c>
      <c r="E1725" s="108">
        <v>102779</v>
      </c>
      <c r="F1725" s="108" t="s">
        <v>2956</v>
      </c>
      <c r="G1725" s="108" t="s">
        <v>270</v>
      </c>
      <c r="H1725" s="108" t="s">
        <v>271</v>
      </c>
      <c r="I1725" s="108" t="s">
        <v>272</v>
      </c>
      <c r="J1725" s="108" t="s">
        <v>273</v>
      </c>
      <c r="K1725" s="108" t="s">
        <v>1540</v>
      </c>
      <c r="L1725" s="108" t="s">
        <v>2957</v>
      </c>
      <c r="N1725" s="108" t="s">
        <v>657</v>
      </c>
      <c r="P1725" s="108">
        <v>0</v>
      </c>
      <c r="Q1725" s="108"/>
      <c r="R1725" s="114"/>
    </row>
    <row r="1726" spans="1:18" ht="13" x14ac:dyDescent="0.3">
      <c r="A1726" s="108" t="s">
        <v>2019</v>
      </c>
      <c r="B1726" s="108">
        <v>2040</v>
      </c>
      <c r="C1726" s="108" t="s">
        <v>269</v>
      </c>
      <c r="D1726" s="108" t="s">
        <v>2019</v>
      </c>
      <c r="E1726" s="108">
        <v>2039</v>
      </c>
      <c r="F1726" s="108" t="s">
        <v>681</v>
      </c>
      <c r="G1726" s="108" t="s">
        <v>270</v>
      </c>
      <c r="H1726" s="108" t="s">
        <v>290</v>
      </c>
      <c r="I1726" s="108" t="s">
        <v>679</v>
      </c>
      <c r="J1726" s="108" t="s">
        <v>680</v>
      </c>
      <c r="K1726" s="108" t="s">
        <v>2019</v>
      </c>
      <c r="P1726" s="108">
        <v>0</v>
      </c>
      <c r="Q1726" s="108"/>
      <c r="R1726" s="114"/>
    </row>
    <row r="1727" spans="1:18" s="110" customFormat="1" ht="13" x14ac:dyDescent="0.3">
      <c r="A1727" s="106" t="s">
        <v>2959</v>
      </c>
      <c r="B1727" s="106">
        <v>137393</v>
      </c>
      <c r="C1727" s="106" t="s">
        <v>269</v>
      </c>
      <c r="D1727" s="106" t="s">
        <v>2959</v>
      </c>
      <c r="E1727" s="106">
        <v>137393</v>
      </c>
      <c r="F1727" s="106" t="s">
        <v>2959</v>
      </c>
      <c r="G1727" s="106" t="s">
        <v>270</v>
      </c>
      <c r="H1727" s="106" t="s">
        <v>290</v>
      </c>
      <c r="I1727" s="106" t="s">
        <v>679</v>
      </c>
      <c r="J1727" s="106" t="s">
        <v>680</v>
      </c>
      <c r="K1727" s="106" t="s">
        <v>681</v>
      </c>
      <c r="L1727" s="110" t="s">
        <v>2959</v>
      </c>
      <c r="P1727" s="106">
        <v>0</v>
      </c>
      <c r="Q1727" s="106"/>
      <c r="R1727" s="111"/>
    </row>
    <row r="1728" spans="1:18" ht="13" x14ac:dyDescent="0.3">
      <c r="A1728" s="108" t="s">
        <v>2958</v>
      </c>
      <c r="B1728" s="108">
        <v>137570</v>
      </c>
      <c r="C1728" s="108" t="s">
        <v>269</v>
      </c>
      <c r="D1728" s="108" t="s">
        <v>2958</v>
      </c>
      <c r="E1728" s="108">
        <v>137570</v>
      </c>
      <c r="F1728" s="108" t="s">
        <v>2958</v>
      </c>
      <c r="G1728" s="108" t="s">
        <v>270</v>
      </c>
      <c r="H1728" s="108" t="s">
        <v>290</v>
      </c>
      <c r="I1728" s="108" t="s">
        <v>679</v>
      </c>
      <c r="J1728" s="108" t="s">
        <v>680</v>
      </c>
      <c r="K1728" s="108" t="s">
        <v>681</v>
      </c>
      <c r="L1728" s="108" t="s">
        <v>2959</v>
      </c>
      <c r="N1728" s="108" t="s">
        <v>2960</v>
      </c>
      <c r="P1728" s="108">
        <v>0</v>
      </c>
      <c r="Q1728" s="108"/>
      <c r="R1728" s="114"/>
    </row>
    <row r="1729" spans="1:18" ht="13" x14ac:dyDescent="0.3">
      <c r="A1729" s="108" t="s">
        <v>2961</v>
      </c>
      <c r="B1729" s="108">
        <v>137571</v>
      </c>
      <c r="C1729" s="108" t="s">
        <v>269</v>
      </c>
      <c r="D1729" s="108" t="s">
        <v>2961</v>
      </c>
      <c r="E1729" s="108">
        <v>137571</v>
      </c>
      <c r="F1729" s="108" t="s">
        <v>2961</v>
      </c>
      <c r="G1729" s="108" t="s">
        <v>270</v>
      </c>
      <c r="H1729" s="108" t="s">
        <v>290</v>
      </c>
      <c r="I1729" s="108" t="s">
        <v>679</v>
      </c>
      <c r="J1729" s="108" t="s">
        <v>680</v>
      </c>
      <c r="K1729" s="108" t="s">
        <v>681</v>
      </c>
      <c r="L1729" s="108" t="s">
        <v>2959</v>
      </c>
      <c r="N1729" s="108" t="s">
        <v>2962</v>
      </c>
      <c r="P1729" s="108">
        <v>0</v>
      </c>
      <c r="Q1729" s="108"/>
      <c r="R1729" s="114"/>
    </row>
    <row r="1730" spans="1:18" s="110" customFormat="1" ht="13" x14ac:dyDescent="0.3">
      <c r="A1730" s="106" t="s">
        <v>3643</v>
      </c>
      <c r="B1730" s="106">
        <v>137572</v>
      </c>
      <c r="C1730" s="106" t="s">
        <v>269</v>
      </c>
      <c r="D1730" s="106" t="s">
        <v>3643</v>
      </c>
      <c r="E1730" s="106">
        <v>137572</v>
      </c>
      <c r="F1730" s="106" t="s">
        <v>3643</v>
      </c>
      <c r="G1730" s="106" t="s">
        <v>270</v>
      </c>
      <c r="H1730" s="106" t="s">
        <v>290</v>
      </c>
      <c r="I1730" s="106" t="s">
        <v>679</v>
      </c>
      <c r="J1730" s="106" t="s">
        <v>680</v>
      </c>
      <c r="K1730" s="106" t="s">
        <v>681</v>
      </c>
      <c r="L1730" s="106" t="s">
        <v>2959</v>
      </c>
      <c r="N1730" s="106" t="s">
        <v>3644</v>
      </c>
      <c r="P1730" s="106">
        <v>0</v>
      </c>
      <c r="Q1730" s="106"/>
      <c r="R1730" s="111"/>
    </row>
    <row r="1731" spans="1:18" ht="13" x14ac:dyDescent="0.3">
      <c r="A1731" s="108" t="s">
        <v>2963</v>
      </c>
      <c r="B1731" s="108">
        <v>137574</v>
      </c>
      <c r="C1731" s="108" t="s">
        <v>269</v>
      </c>
      <c r="D1731" s="108" t="s">
        <v>2963</v>
      </c>
      <c r="E1731" s="108">
        <v>137574</v>
      </c>
      <c r="F1731" s="108" t="s">
        <v>2963</v>
      </c>
      <c r="G1731" s="108" t="s">
        <v>270</v>
      </c>
      <c r="H1731" s="108" t="s">
        <v>290</v>
      </c>
      <c r="I1731" s="108" t="s">
        <v>679</v>
      </c>
      <c r="J1731" s="108" t="s">
        <v>680</v>
      </c>
      <c r="K1731" s="108" t="s">
        <v>681</v>
      </c>
      <c r="L1731" s="108" t="s">
        <v>2959</v>
      </c>
      <c r="N1731" s="108" t="s">
        <v>2964</v>
      </c>
      <c r="P1731" s="108">
        <v>0</v>
      </c>
      <c r="Q1731" s="108"/>
      <c r="R1731" s="114"/>
    </row>
    <row r="1732" spans="1:18" ht="13" x14ac:dyDescent="0.3">
      <c r="A1732" s="108" t="s">
        <v>2965</v>
      </c>
      <c r="B1732" s="108">
        <v>137582</v>
      </c>
      <c r="C1732" s="108" t="s">
        <v>269</v>
      </c>
      <c r="D1732" s="108" t="s">
        <v>2965</v>
      </c>
      <c r="E1732" s="108">
        <v>137582</v>
      </c>
      <c r="F1732" s="108" t="s">
        <v>2965</v>
      </c>
      <c r="G1732" s="108" t="s">
        <v>270</v>
      </c>
      <c r="H1732" s="108" t="s">
        <v>290</v>
      </c>
      <c r="I1732" s="108" t="s">
        <v>679</v>
      </c>
      <c r="J1732" s="108" t="s">
        <v>680</v>
      </c>
      <c r="K1732" s="108" t="s">
        <v>681</v>
      </c>
      <c r="L1732" s="108" t="s">
        <v>2959</v>
      </c>
      <c r="N1732" s="108" t="s">
        <v>2966</v>
      </c>
      <c r="P1732" s="108">
        <v>0</v>
      </c>
      <c r="Q1732" s="108"/>
      <c r="R1732" s="114"/>
    </row>
    <row r="1733" spans="1:18" ht="13" x14ac:dyDescent="0.3">
      <c r="A1733" s="108" t="s">
        <v>2967</v>
      </c>
      <c r="B1733" s="108">
        <v>122637</v>
      </c>
      <c r="C1733" s="108" t="s">
        <v>269</v>
      </c>
      <c r="D1733" s="108" t="s">
        <v>2967</v>
      </c>
      <c r="E1733" s="108">
        <v>122637</v>
      </c>
      <c r="F1733" s="108" t="s">
        <v>2967</v>
      </c>
      <c r="G1733" s="108" t="s">
        <v>270</v>
      </c>
      <c r="H1733" s="108" t="s">
        <v>828</v>
      </c>
      <c r="I1733" s="108" t="s">
        <v>2968</v>
      </c>
      <c r="K1733" s="108" t="s">
        <v>2969</v>
      </c>
      <c r="L1733" s="108" t="s">
        <v>2970</v>
      </c>
      <c r="N1733" s="108" t="s">
        <v>2971</v>
      </c>
      <c r="P1733" s="108">
        <v>0</v>
      </c>
      <c r="Q1733" s="108"/>
      <c r="R1733" s="114"/>
    </row>
    <row r="1734" spans="1:18" s="110" customFormat="1" ht="13" x14ac:dyDescent="0.3">
      <c r="A1734" s="110" t="s">
        <v>3930</v>
      </c>
      <c r="B1734" s="110">
        <v>117258</v>
      </c>
      <c r="C1734" s="106" t="s">
        <v>269</v>
      </c>
      <c r="D1734" s="110" t="s">
        <v>3930</v>
      </c>
      <c r="E1734" s="110">
        <v>117258</v>
      </c>
      <c r="F1734" s="110" t="s">
        <v>3930</v>
      </c>
      <c r="G1734" s="106" t="s">
        <v>270</v>
      </c>
      <c r="H1734" s="106" t="s">
        <v>339</v>
      </c>
      <c r="I1734" s="106" t="s">
        <v>494</v>
      </c>
      <c r="J1734" s="110" t="s">
        <v>493</v>
      </c>
      <c r="K1734" s="106" t="s">
        <v>1120</v>
      </c>
      <c r="L1734" s="106" t="s">
        <v>3930</v>
      </c>
      <c r="N1734" s="106"/>
      <c r="P1734" s="106">
        <v>0</v>
      </c>
      <c r="Q1734" s="106"/>
      <c r="R1734" s="111"/>
    </row>
    <row r="1735" spans="1:18" ht="13" x14ac:dyDescent="0.3">
      <c r="A1735" s="108" t="s">
        <v>1120</v>
      </c>
      <c r="B1735" s="108">
        <v>1603</v>
      </c>
      <c r="C1735" s="108" t="s">
        <v>269</v>
      </c>
      <c r="D1735" s="108" t="s">
        <v>1120</v>
      </c>
      <c r="E1735" s="108">
        <v>1603</v>
      </c>
      <c r="F1735" s="108" t="s">
        <v>1120</v>
      </c>
      <c r="G1735" s="108" t="s">
        <v>270</v>
      </c>
      <c r="H1735" s="108" t="s">
        <v>339</v>
      </c>
      <c r="I1735" s="108" t="s">
        <v>494</v>
      </c>
      <c r="J1735" s="108" t="s">
        <v>493</v>
      </c>
      <c r="K1735" s="108" t="s">
        <v>1120</v>
      </c>
      <c r="P1735" s="108">
        <v>0</v>
      </c>
      <c r="Q1735" s="108"/>
      <c r="R1735" s="114"/>
    </row>
    <row r="1736" spans="1:18" s="110" customFormat="1" ht="13" x14ac:dyDescent="0.3">
      <c r="A1736" s="110" t="s">
        <v>3931</v>
      </c>
      <c r="B1736" s="106">
        <v>111054</v>
      </c>
      <c r="C1736" s="106" t="s">
        <v>269</v>
      </c>
      <c r="D1736" s="110" t="s">
        <v>3931</v>
      </c>
      <c r="E1736" s="106">
        <v>111054</v>
      </c>
      <c r="F1736" s="110" t="s">
        <v>3931</v>
      </c>
      <c r="G1736" s="106" t="s">
        <v>270</v>
      </c>
      <c r="H1736" s="106" t="s">
        <v>361</v>
      </c>
      <c r="I1736" s="106" t="s">
        <v>3731</v>
      </c>
      <c r="J1736" s="106" t="s">
        <v>3733</v>
      </c>
      <c r="K1736" s="106" t="s">
        <v>3932</v>
      </c>
      <c r="L1736" s="110" t="s">
        <v>3931</v>
      </c>
      <c r="P1736" s="106">
        <v>0</v>
      </c>
      <c r="Q1736" s="106"/>
      <c r="R1736" s="111"/>
    </row>
    <row r="1737" spans="1:18" s="110" customFormat="1" ht="13" x14ac:dyDescent="0.3">
      <c r="A1737" s="110" t="s">
        <v>3933</v>
      </c>
      <c r="B1737" s="110">
        <v>111761</v>
      </c>
      <c r="C1737" s="106" t="s">
        <v>269</v>
      </c>
      <c r="D1737" s="110" t="s">
        <v>3933</v>
      </c>
      <c r="E1737" s="110">
        <v>111761</v>
      </c>
      <c r="F1737" s="110" t="s">
        <v>3933</v>
      </c>
      <c r="G1737" s="106" t="s">
        <v>270</v>
      </c>
      <c r="H1737" s="106" t="s">
        <v>361</v>
      </c>
      <c r="I1737" s="106" t="s">
        <v>3731</v>
      </c>
      <c r="J1737" s="106" t="s">
        <v>3733</v>
      </c>
      <c r="K1737" s="106" t="s">
        <v>3932</v>
      </c>
      <c r="L1737" s="110" t="s">
        <v>3931</v>
      </c>
      <c r="N1737" s="110" t="s">
        <v>3934</v>
      </c>
      <c r="P1737" s="106">
        <v>0</v>
      </c>
      <c r="Q1737" s="106"/>
      <c r="R1737" s="111"/>
    </row>
    <row r="1738" spans="1:18" s="110" customFormat="1" ht="13" x14ac:dyDescent="0.3">
      <c r="A1738" s="110" t="s">
        <v>3932</v>
      </c>
      <c r="B1738" s="110">
        <v>110814</v>
      </c>
      <c r="C1738" s="106" t="s">
        <v>269</v>
      </c>
      <c r="D1738" s="110" t="s">
        <v>3932</v>
      </c>
      <c r="E1738" s="110">
        <v>110814</v>
      </c>
      <c r="F1738" s="110" t="s">
        <v>3932</v>
      </c>
      <c r="G1738" s="106" t="s">
        <v>270</v>
      </c>
      <c r="H1738" s="106" t="s">
        <v>361</v>
      </c>
      <c r="I1738" s="106" t="s">
        <v>3731</v>
      </c>
      <c r="J1738" s="106" t="s">
        <v>3733</v>
      </c>
      <c r="K1738" s="106" t="s">
        <v>3932</v>
      </c>
      <c r="P1738" s="106">
        <v>0</v>
      </c>
      <c r="Q1738" s="106"/>
      <c r="R1738" s="111"/>
    </row>
    <row r="1739" spans="1:18" ht="13" x14ac:dyDescent="0.3">
      <c r="A1739" s="108" t="s">
        <v>2972</v>
      </c>
      <c r="B1739" s="108">
        <v>146420</v>
      </c>
      <c r="C1739" s="108" t="s">
        <v>269</v>
      </c>
      <c r="D1739" s="108" t="s">
        <v>2973</v>
      </c>
      <c r="E1739" s="108">
        <v>146420</v>
      </c>
      <c r="F1739" s="108" t="s">
        <v>2973</v>
      </c>
      <c r="G1739" s="108" t="s">
        <v>270</v>
      </c>
      <c r="H1739" s="108" t="s">
        <v>342</v>
      </c>
      <c r="P1739" s="108">
        <v>0</v>
      </c>
      <c r="Q1739" s="108"/>
      <c r="R1739" s="114"/>
    </row>
    <row r="1740" spans="1:18" x14ac:dyDescent="0.25">
      <c r="A1740" s="108" t="s">
        <v>3032</v>
      </c>
      <c r="B1740" s="108">
        <v>794</v>
      </c>
      <c r="C1740" s="108" t="s">
        <v>269</v>
      </c>
      <c r="D1740" s="108" t="s">
        <v>3032</v>
      </c>
      <c r="E1740" s="108">
        <v>794</v>
      </c>
      <c r="F1740" s="106" t="s">
        <v>3032</v>
      </c>
      <c r="G1740" s="108" t="s">
        <v>270</v>
      </c>
      <c r="H1740" s="108" t="s">
        <v>2411</v>
      </c>
      <c r="I1740" s="108" t="s">
        <v>3032</v>
      </c>
      <c r="P1740" s="108">
        <v>0</v>
      </c>
    </row>
    <row r="1741" spans="1:18" s="110" customFormat="1" x14ac:dyDescent="0.25">
      <c r="A1741" s="110" t="s">
        <v>3935</v>
      </c>
      <c r="B1741" s="110">
        <v>111285</v>
      </c>
      <c r="C1741" s="106" t="s">
        <v>269</v>
      </c>
      <c r="D1741" s="110" t="s">
        <v>3935</v>
      </c>
      <c r="E1741" s="110">
        <v>111285</v>
      </c>
      <c r="F1741" s="110" t="s">
        <v>3935</v>
      </c>
      <c r="G1741" s="106" t="s">
        <v>270</v>
      </c>
      <c r="H1741" s="106" t="s">
        <v>361</v>
      </c>
      <c r="I1741" s="106" t="s">
        <v>362</v>
      </c>
      <c r="J1741" s="110" t="s">
        <v>1128</v>
      </c>
      <c r="K1741" s="110" t="s">
        <v>3712</v>
      </c>
      <c r="L1741" s="110" t="s">
        <v>3936</v>
      </c>
      <c r="N1741" s="110" t="s">
        <v>3937</v>
      </c>
      <c r="P1741" s="106">
        <v>0</v>
      </c>
      <c r="R1741" s="116"/>
    </row>
    <row r="1742" spans="1:18" s="110" customFormat="1" x14ac:dyDescent="0.25">
      <c r="A1742" s="106" t="s">
        <v>2599</v>
      </c>
      <c r="B1742" s="106">
        <v>138421</v>
      </c>
      <c r="C1742" s="106" t="s">
        <v>269</v>
      </c>
      <c r="D1742" s="106" t="s">
        <v>2599</v>
      </c>
      <c r="E1742" s="106">
        <v>138421</v>
      </c>
      <c r="F1742" s="110" t="s">
        <v>2599</v>
      </c>
      <c r="G1742" s="106" t="s">
        <v>270</v>
      </c>
      <c r="H1742" s="106" t="s">
        <v>280</v>
      </c>
      <c r="I1742" s="106" t="s">
        <v>300</v>
      </c>
      <c r="K1742" s="106" t="s">
        <v>722</v>
      </c>
      <c r="L1742" s="106" t="s">
        <v>2599</v>
      </c>
      <c r="P1742" s="106">
        <v>0</v>
      </c>
      <c r="R1742" s="116"/>
    </row>
    <row r="1743" spans="1:18" s="110" customFormat="1" x14ac:dyDescent="0.25">
      <c r="A1743" s="110" t="s">
        <v>3938</v>
      </c>
      <c r="B1743" s="106">
        <v>141052</v>
      </c>
      <c r="C1743" s="106" t="s">
        <v>269</v>
      </c>
      <c r="D1743" s="110" t="s">
        <v>3938</v>
      </c>
      <c r="E1743" s="106">
        <v>141052</v>
      </c>
      <c r="F1743" s="110" t="s">
        <v>3938</v>
      </c>
      <c r="G1743" s="106" t="s">
        <v>270</v>
      </c>
      <c r="H1743" s="106" t="s">
        <v>280</v>
      </c>
      <c r="I1743" s="106" t="s">
        <v>300</v>
      </c>
      <c r="K1743" s="106" t="s">
        <v>722</v>
      </c>
      <c r="L1743" s="106" t="s">
        <v>2599</v>
      </c>
      <c r="N1743" s="110" t="s">
        <v>2127</v>
      </c>
      <c r="P1743" s="106">
        <v>0</v>
      </c>
      <c r="R1743" s="116"/>
    </row>
    <row r="1744" spans="1:18" ht="13" x14ac:dyDescent="0.3">
      <c r="A1744" s="108" t="s">
        <v>2597</v>
      </c>
      <c r="B1744" s="108">
        <v>141057</v>
      </c>
      <c r="C1744" s="108" t="s">
        <v>269</v>
      </c>
      <c r="D1744" s="108" t="s">
        <v>2597</v>
      </c>
      <c r="E1744" s="108">
        <v>836211</v>
      </c>
      <c r="F1744" s="108" t="s">
        <v>2598</v>
      </c>
      <c r="G1744" s="108" t="s">
        <v>270</v>
      </c>
      <c r="H1744" s="108" t="s">
        <v>280</v>
      </c>
      <c r="I1744" s="108" t="s">
        <v>300</v>
      </c>
      <c r="K1744" s="108" t="s">
        <v>722</v>
      </c>
      <c r="L1744" s="108" t="s">
        <v>2599</v>
      </c>
      <c r="N1744" s="108" t="s">
        <v>2600</v>
      </c>
      <c r="P1744" s="108">
        <v>0</v>
      </c>
      <c r="Q1744" s="108"/>
      <c r="R1744" s="114"/>
    </row>
    <row r="1745" spans="1:18" ht="13" x14ac:dyDescent="0.3">
      <c r="A1745" s="108" t="s">
        <v>2974</v>
      </c>
      <c r="B1745" s="108">
        <v>141072</v>
      </c>
      <c r="C1745" s="108" t="s">
        <v>269</v>
      </c>
      <c r="D1745" s="108" t="s">
        <v>2974</v>
      </c>
      <c r="E1745" s="108">
        <v>141072</v>
      </c>
      <c r="F1745" s="108" t="s">
        <v>2974</v>
      </c>
      <c r="G1745" s="108" t="s">
        <v>270</v>
      </c>
      <c r="H1745" s="108" t="s">
        <v>280</v>
      </c>
      <c r="I1745" s="108" t="s">
        <v>300</v>
      </c>
      <c r="K1745" s="108" t="s">
        <v>722</v>
      </c>
      <c r="L1745" s="108" t="s">
        <v>2599</v>
      </c>
      <c r="N1745" s="108" t="s">
        <v>385</v>
      </c>
      <c r="P1745" s="108">
        <v>0</v>
      </c>
      <c r="Q1745" s="108"/>
      <c r="R1745" s="114"/>
    </row>
    <row r="1746" spans="1:18" ht="13" x14ac:dyDescent="0.3">
      <c r="A1746" s="108" t="s">
        <v>2975</v>
      </c>
      <c r="B1746" s="108">
        <v>141086</v>
      </c>
      <c r="C1746" s="108" t="s">
        <v>269</v>
      </c>
      <c r="D1746" s="108" t="s">
        <v>2975</v>
      </c>
      <c r="E1746" s="108">
        <v>141086</v>
      </c>
      <c r="F1746" s="108" t="s">
        <v>2975</v>
      </c>
      <c r="G1746" s="108" t="s">
        <v>270</v>
      </c>
      <c r="H1746" s="108" t="s">
        <v>280</v>
      </c>
      <c r="I1746" s="108" t="s">
        <v>300</v>
      </c>
      <c r="K1746" s="108" t="s">
        <v>722</v>
      </c>
      <c r="L1746" s="108" t="s">
        <v>2599</v>
      </c>
      <c r="N1746" s="108" t="s">
        <v>2976</v>
      </c>
      <c r="P1746" s="108">
        <v>0</v>
      </c>
      <c r="Q1746" s="108"/>
      <c r="R1746" s="114"/>
    </row>
    <row r="1747" spans="1:18" ht="13" x14ac:dyDescent="0.3">
      <c r="A1747" s="108" t="s">
        <v>2977</v>
      </c>
      <c r="B1747" s="108">
        <v>152</v>
      </c>
      <c r="C1747" s="108" t="s">
        <v>269</v>
      </c>
      <c r="D1747" s="108" t="s">
        <v>2977</v>
      </c>
      <c r="E1747" s="108">
        <v>152</v>
      </c>
      <c r="F1747" s="108" t="s">
        <v>2977</v>
      </c>
      <c r="G1747" s="108" t="s">
        <v>270</v>
      </c>
      <c r="H1747" s="108" t="s">
        <v>280</v>
      </c>
      <c r="I1747" s="108" t="s">
        <v>300</v>
      </c>
      <c r="J1747" s="108" t="s">
        <v>697</v>
      </c>
      <c r="K1747" s="108" t="s">
        <v>2977</v>
      </c>
      <c r="P1747" s="108">
        <v>0</v>
      </c>
      <c r="Q1747" s="108"/>
      <c r="R1747" s="114"/>
    </row>
    <row r="1748" spans="1:18" ht="13" x14ac:dyDescent="0.3">
      <c r="A1748" s="108" t="s">
        <v>90</v>
      </c>
      <c r="B1748" s="108">
        <v>141872</v>
      </c>
      <c r="C1748" s="108" t="s">
        <v>269</v>
      </c>
      <c r="D1748" s="108" t="s">
        <v>90</v>
      </c>
      <c r="E1748" s="108">
        <v>141872</v>
      </c>
      <c r="F1748" s="108" t="s">
        <v>90</v>
      </c>
      <c r="G1748" s="108" t="s">
        <v>270</v>
      </c>
      <c r="H1748" s="108" t="s">
        <v>280</v>
      </c>
      <c r="I1748" s="108" t="s">
        <v>300</v>
      </c>
      <c r="J1748" s="108" t="s">
        <v>1181</v>
      </c>
      <c r="K1748" s="108" t="s">
        <v>2978</v>
      </c>
      <c r="L1748" s="108" t="s">
        <v>2979</v>
      </c>
      <c r="N1748" s="108" t="s">
        <v>2980</v>
      </c>
      <c r="P1748" s="108">
        <v>1</v>
      </c>
      <c r="Q1748" s="108"/>
      <c r="R1748" s="114" t="s">
        <v>90</v>
      </c>
    </row>
    <row r="1749" spans="1:18" s="110" customFormat="1" ht="13" x14ac:dyDescent="0.3">
      <c r="A1749" s="106" t="s">
        <v>3534</v>
      </c>
      <c r="B1749" s="106">
        <v>1381415</v>
      </c>
      <c r="C1749" s="106" t="s">
        <v>269</v>
      </c>
      <c r="D1749" s="106" t="s">
        <v>3534</v>
      </c>
      <c r="E1749" s="106">
        <v>1381415</v>
      </c>
      <c r="F1749" s="106" t="s">
        <v>3534</v>
      </c>
      <c r="G1749" s="106" t="s">
        <v>270</v>
      </c>
      <c r="H1749" s="106" t="s">
        <v>280</v>
      </c>
      <c r="I1749" s="106" t="s">
        <v>300</v>
      </c>
      <c r="J1749" s="106" t="s">
        <v>1181</v>
      </c>
      <c r="K1749" s="106" t="s">
        <v>2978</v>
      </c>
      <c r="L1749" s="106" t="s">
        <v>3535</v>
      </c>
      <c r="N1749" s="106" t="s">
        <v>3536</v>
      </c>
      <c r="P1749" s="106">
        <v>0</v>
      </c>
      <c r="Q1749" s="106"/>
      <c r="R1749" s="111"/>
    </row>
    <row r="1750" spans="1:18" ht="13" x14ac:dyDescent="0.3">
      <c r="A1750" s="108" t="s">
        <v>2981</v>
      </c>
      <c r="B1750" s="108">
        <v>102057</v>
      </c>
      <c r="C1750" s="108" t="s">
        <v>269</v>
      </c>
      <c r="D1750" s="108" t="s">
        <v>2981</v>
      </c>
      <c r="E1750" s="108">
        <v>102057</v>
      </c>
      <c r="F1750" s="108" t="s">
        <v>2981</v>
      </c>
      <c r="G1750" s="108" t="s">
        <v>270</v>
      </c>
      <c r="H1750" s="108" t="s">
        <v>271</v>
      </c>
      <c r="I1750" s="108" t="s">
        <v>272</v>
      </c>
      <c r="J1750" s="108" t="s">
        <v>273</v>
      </c>
      <c r="K1750" s="108" t="s">
        <v>2982</v>
      </c>
      <c r="L1750" s="108" t="s">
        <v>2983</v>
      </c>
      <c r="N1750" s="108" t="s">
        <v>2984</v>
      </c>
      <c r="P1750" s="108">
        <v>0</v>
      </c>
      <c r="Q1750" s="108"/>
      <c r="R1750" s="114"/>
    </row>
    <row r="1751" spans="1:18" ht="13" x14ac:dyDescent="0.3">
      <c r="A1751" s="108" t="s">
        <v>2985</v>
      </c>
      <c r="B1751" s="108">
        <v>102061</v>
      </c>
      <c r="C1751" s="108" t="s">
        <v>269</v>
      </c>
      <c r="D1751" s="108" t="s">
        <v>2985</v>
      </c>
      <c r="E1751" s="108">
        <v>102061</v>
      </c>
      <c r="F1751" s="108" t="s">
        <v>2985</v>
      </c>
      <c r="G1751" s="108" t="s">
        <v>270</v>
      </c>
      <c r="H1751" s="108" t="s">
        <v>271</v>
      </c>
      <c r="I1751" s="108" t="s">
        <v>272</v>
      </c>
      <c r="J1751" s="108" t="s">
        <v>273</v>
      </c>
      <c r="K1751" s="108" t="s">
        <v>2982</v>
      </c>
      <c r="L1751" s="108" t="s">
        <v>2983</v>
      </c>
      <c r="N1751" s="108" t="s">
        <v>2986</v>
      </c>
      <c r="P1751" s="108">
        <v>0</v>
      </c>
      <c r="Q1751" s="108"/>
      <c r="R1751" s="114"/>
    </row>
    <row r="1752" spans="1:18" ht="13" x14ac:dyDescent="0.3">
      <c r="A1752" s="108" t="s">
        <v>2987</v>
      </c>
      <c r="B1752" s="108">
        <v>107079</v>
      </c>
      <c r="C1752" s="108" t="s">
        <v>269</v>
      </c>
      <c r="D1752" s="108" t="s">
        <v>2987</v>
      </c>
      <c r="E1752" s="108">
        <v>107079</v>
      </c>
      <c r="F1752" s="108" t="s">
        <v>2987</v>
      </c>
      <c r="G1752" s="108" t="s">
        <v>270</v>
      </c>
      <c r="H1752" s="108" t="s">
        <v>271</v>
      </c>
      <c r="I1752" s="108" t="s">
        <v>272</v>
      </c>
      <c r="J1752" s="108" t="s">
        <v>463</v>
      </c>
      <c r="K1752" s="108" t="s">
        <v>2988</v>
      </c>
      <c r="L1752" s="108" t="s">
        <v>2987</v>
      </c>
      <c r="P1752" s="108">
        <v>0</v>
      </c>
      <c r="Q1752" s="108"/>
      <c r="R1752" s="114"/>
    </row>
    <row r="1753" spans="1:18" ht="13" x14ac:dyDescent="0.3">
      <c r="A1753" s="108" t="s">
        <v>24</v>
      </c>
      <c r="B1753" s="108">
        <v>107739</v>
      </c>
      <c r="C1753" s="108" t="s">
        <v>269</v>
      </c>
      <c r="D1753" s="108" t="s">
        <v>24</v>
      </c>
      <c r="E1753" s="108">
        <v>107739</v>
      </c>
      <c r="F1753" s="108" t="s">
        <v>24</v>
      </c>
      <c r="G1753" s="108" t="s">
        <v>270</v>
      </c>
      <c r="H1753" s="108" t="s">
        <v>271</v>
      </c>
      <c r="I1753" s="108" t="s">
        <v>272</v>
      </c>
      <c r="J1753" s="108" t="s">
        <v>463</v>
      </c>
      <c r="K1753" s="108" t="s">
        <v>2988</v>
      </c>
      <c r="L1753" s="108" t="s">
        <v>2987</v>
      </c>
      <c r="N1753" s="108" t="s">
        <v>2989</v>
      </c>
      <c r="P1753" s="108">
        <v>1</v>
      </c>
      <c r="Q1753" s="108"/>
      <c r="R1753" s="114" t="s">
        <v>24</v>
      </c>
    </row>
    <row r="1754" spans="1:18" ht="13" x14ac:dyDescent="0.3">
      <c r="A1754" s="108" t="s">
        <v>91</v>
      </c>
      <c r="B1754" s="108">
        <v>107742</v>
      </c>
      <c r="C1754" s="108" t="s">
        <v>269</v>
      </c>
      <c r="D1754" s="108" t="s">
        <v>91</v>
      </c>
      <c r="E1754" s="108">
        <v>107742</v>
      </c>
      <c r="F1754" s="108" t="s">
        <v>91</v>
      </c>
      <c r="G1754" s="108" t="s">
        <v>270</v>
      </c>
      <c r="H1754" s="108" t="s">
        <v>271</v>
      </c>
      <c r="I1754" s="108" t="s">
        <v>272</v>
      </c>
      <c r="J1754" s="108" t="s">
        <v>463</v>
      </c>
      <c r="K1754" s="108" t="s">
        <v>2988</v>
      </c>
      <c r="L1754" s="108" t="s">
        <v>2987</v>
      </c>
      <c r="N1754" s="108" t="s">
        <v>2990</v>
      </c>
      <c r="P1754" s="108">
        <v>1</v>
      </c>
      <c r="Q1754" s="108"/>
      <c r="R1754" s="114" t="s">
        <v>91</v>
      </c>
    </row>
    <row r="1755" spans="1:18" ht="13" x14ac:dyDescent="0.3">
      <c r="A1755" s="108" t="s">
        <v>2991</v>
      </c>
      <c r="B1755" s="108">
        <v>118766</v>
      </c>
      <c r="C1755" s="108" t="s">
        <v>269</v>
      </c>
      <c r="D1755" s="108" t="s">
        <v>2991</v>
      </c>
      <c r="E1755" s="108">
        <v>118766</v>
      </c>
      <c r="F1755" s="108" t="s">
        <v>2991</v>
      </c>
      <c r="G1755" s="108" t="s">
        <v>270</v>
      </c>
      <c r="H1755" s="108" t="s">
        <v>271</v>
      </c>
      <c r="I1755" s="108" t="s">
        <v>272</v>
      </c>
      <c r="J1755" s="108" t="s">
        <v>606</v>
      </c>
      <c r="K1755" s="108" t="s">
        <v>2992</v>
      </c>
      <c r="L1755" s="108" t="s">
        <v>2993</v>
      </c>
      <c r="N1755" s="108" t="s">
        <v>2994</v>
      </c>
      <c r="P1755" s="108">
        <v>0</v>
      </c>
      <c r="Q1755" s="108"/>
      <c r="R1755" s="114"/>
    </row>
    <row r="1756" spans="1:18" ht="13" x14ac:dyDescent="0.3">
      <c r="A1756" s="108" t="s">
        <v>2995</v>
      </c>
      <c r="B1756" s="108">
        <v>101789</v>
      </c>
      <c r="C1756" s="108" t="s">
        <v>269</v>
      </c>
      <c r="D1756" s="108" t="s">
        <v>2995</v>
      </c>
      <c r="E1756" s="108">
        <v>101789</v>
      </c>
      <c r="F1756" s="108" t="s">
        <v>2995</v>
      </c>
      <c r="G1756" s="108" t="s">
        <v>270</v>
      </c>
      <c r="H1756" s="108" t="s">
        <v>271</v>
      </c>
      <c r="I1756" s="108" t="s">
        <v>272</v>
      </c>
      <c r="J1756" s="108" t="s">
        <v>273</v>
      </c>
      <c r="K1756" s="108" t="s">
        <v>2996</v>
      </c>
      <c r="L1756" s="108" t="s">
        <v>2995</v>
      </c>
      <c r="P1756" s="108">
        <v>0</v>
      </c>
      <c r="Q1756" s="108"/>
      <c r="R1756" s="114"/>
    </row>
    <row r="1757" spans="1:18" ht="13" x14ac:dyDescent="0.3">
      <c r="A1757" s="108" t="s">
        <v>2997</v>
      </c>
      <c r="B1757" s="108">
        <v>103226</v>
      </c>
      <c r="C1757" s="108" t="s">
        <v>269</v>
      </c>
      <c r="D1757" s="108" t="s">
        <v>2997</v>
      </c>
      <c r="E1757" s="108">
        <v>103226</v>
      </c>
      <c r="F1757" s="108" t="s">
        <v>2997</v>
      </c>
      <c r="G1757" s="108" t="s">
        <v>270</v>
      </c>
      <c r="H1757" s="108" t="s">
        <v>271</v>
      </c>
      <c r="I1757" s="108" t="s">
        <v>272</v>
      </c>
      <c r="J1757" s="108" t="s">
        <v>273</v>
      </c>
      <c r="K1757" s="108" t="s">
        <v>2996</v>
      </c>
      <c r="L1757" s="108" t="s">
        <v>2995</v>
      </c>
      <c r="N1757" s="108" t="s">
        <v>400</v>
      </c>
      <c r="P1757" s="108">
        <v>0</v>
      </c>
      <c r="Q1757" s="108"/>
      <c r="R1757" s="114"/>
    </row>
    <row r="1758" spans="1:18" ht="13" x14ac:dyDescent="0.3">
      <c r="A1758" s="108" t="s">
        <v>2998</v>
      </c>
      <c r="B1758" s="108">
        <v>103228</v>
      </c>
      <c r="C1758" s="108" t="s">
        <v>269</v>
      </c>
      <c r="D1758" s="108" t="s">
        <v>2998</v>
      </c>
      <c r="E1758" s="108">
        <v>103228</v>
      </c>
      <c r="F1758" s="108" t="s">
        <v>2998</v>
      </c>
      <c r="G1758" s="108" t="s">
        <v>270</v>
      </c>
      <c r="H1758" s="108" t="s">
        <v>271</v>
      </c>
      <c r="I1758" s="108" t="s">
        <v>272</v>
      </c>
      <c r="J1758" s="108" t="s">
        <v>273</v>
      </c>
      <c r="K1758" s="108" t="s">
        <v>2996</v>
      </c>
      <c r="L1758" s="108" t="s">
        <v>2995</v>
      </c>
      <c r="N1758" s="108" t="s">
        <v>686</v>
      </c>
      <c r="P1758" s="108">
        <v>0</v>
      </c>
      <c r="Q1758" s="108"/>
      <c r="R1758" s="114"/>
    </row>
    <row r="1759" spans="1:18" ht="13" x14ac:dyDescent="0.3">
      <c r="A1759" s="108" t="s">
        <v>25</v>
      </c>
      <c r="B1759" s="108">
        <v>103233</v>
      </c>
      <c r="C1759" s="108" t="s">
        <v>269</v>
      </c>
      <c r="D1759" s="108" t="s">
        <v>25</v>
      </c>
      <c r="E1759" s="108">
        <v>103233</v>
      </c>
      <c r="F1759" s="108" t="s">
        <v>25</v>
      </c>
      <c r="G1759" s="108" t="s">
        <v>270</v>
      </c>
      <c r="H1759" s="108" t="s">
        <v>271</v>
      </c>
      <c r="I1759" s="108" t="s">
        <v>272</v>
      </c>
      <c r="J1759" s="108" t="s">
        <v>273</v>
      </c>
      <c r="K1759" s="108" t="s">
        <v>2996</v>
      </c>
      <c r="L1759" s="108" t="s">
        <v>2995</v>
      </c>
      <c r="N1759" s="108" t="s">
        <v>556</v>
      </c>
      <c r="P1759" s="108">
        <v>1</v>
      </c>
      <c r="Q1759" s="108"/>
      <c r="R1759" s="114" t="s">
        <v>25</v>
      </c>
    </row>
    <row r="1760" spans="1:18" ht="13" x14ac:dyDescent="0.3">
      <c r="A1760" s="108" t="s">
        <v>70</v>
      </c>
      <c r="B1760" s="108">
        <v>103235</v>
      </c>
      <c r="C1760" s="108" t="s">
        <v>269</v>
      </c>
      <c r="D1760" s="108" t="s">
        <v>70</v>
      </c>
      <c r="E1760" s="108">
        <v>103235</v>
      </c>
      <c r="F1760" s="108" t="s">
        <v>70</v>
      </c>
      <c r="G1760" s="108" t="s">
        <v>270</v>
      </c>
      <c r="H1760" s="108" t="s">
        <v>271</v>
      </c>
      <c r="I1760" s="108" t="s">
        <v>272</v>
      </c>
      <c r="J1760" s="108" t="s">
        <v>273</v>
      </c>
      <c r="K1760" s="108" t="s">
        <v>2996</v>
      </c>
      <c r="L1760" s="108" t="s">
        <v>2995</v>
      </c>
      <c r="N1760" s="108" t="s">
        <v>2999</v>
      </c>
      <c r="P1760" s="108">
        <v>1</v>
      </c>
      <c r="Q1760" s="108"/>
      <c r="R1760" s="114" t="s">
        <v>70</v>
      </c>
    </row>
    <row r="1761" spans="1:18" x14ac:dyDescent="0.25">
      <c r="A1761" s="108" t="s">
        <v>3000</v>
      </c>
      <c r="B1761" s="108">
        <v>103237</v>
      </c>
      <c r="C1761" s="108" t="s">
        <v>269</v>
      </c>
      <c r="D1761" s="108" t="s">
        <v>3000</v>
      </c>
      <c r="E1761" s="108">
        <v>103237</v>
      </c>
      <c r="F1761" s="108" t="s">
        <v>3000</v>
      </c>
      <c r="G1761" s="108" t="s">
        <v>270</v>
      </c>
      <c r="H1761" s="108" t="s">
        <v>271</v>
      </c>
      <c r="I1761" s="108" t="s">
        <v>272</v>
      </c>
      <c r="J1761" s="108" t="s">
        <v>273</v>
      </c>
      <c r="K1761" s="108" t="s">
        <v>2996</v>
      </c>
      <c r="L1761" s="108" t="s">
        <v>2995</v>
      </c>
      <c r="N1761" s="108" t="s">
        <v>710</v>
      </c>
      <c r="P1761" s="108">
        <v>0</v>
      </c>
      <c r="Q1761" s="108"/>
      <c r="R1761" s="109"/>
    </row>
    <row r="1762" spans="1:18" x14ac:dyDescent="0.25">
      <c r="A1762" s="108" t="s">
        <v>3001</v>
      </c>
      <c r="B1762" s="108">
        <v>110467</v>
      </c>
      <c r="C1762" s="108" t="s">
        <v>269</v>
      </c>
      <c r="D1762" s="108" t="s">
        <v>3001</v>
      </c>
      <c r="E1762" s="108">
        <v>110467</v>
      </c>
      <c r="F1762" s="108" t="s">
        <v>3001</v>
      </c>
      <c r="G1762" s="108" t="s">
        <v>270</v>
      </c>
      <c r="H1762" s="108" t="s">
        <v>271</v>
      </c>
      <c r="I1762" s="108" t="s">
        <v>272</v>
      </c>
      <c r="J1762" s="108" t="s">
        <v>705</v>
      </c>
      <c r="K1762" s="108" t="s">
        <v>706</v>
      </c>
      <c r="L1762" s="108" t="s">
        <v>3002</v>
      </c>
      <c r="N1762" s="108" t="s">
        <v>1894</v>
      </c>
      <c r="P1762" s="108">
        <v>0</v>
      </c>
      <c r="Q1762" s="108"/>
      <c r="R1762" s="109"/>
    </row>
    <row r="1763" spans="1:18" x14ac:dyDescent="0.25">
      <c r="A1763" s="108" t="s">
        <v>3003</v>
      </c>
      <c r="B1763" s="108">
        <v>141905</v>
      </c>
      <c r="C1763" s="108" t="s">
        <v>269</v>
      </c>
      <c r="D1763" s="108" t="s">
        <v>3003</v>
      </c>
      <c r="E1763" s="108">
        <v>141905</v>
      </c>
      <c r="F1763" s="108" t="s">
        <v>3003</v>
      </c>
      <c r="G1763" s="108" t="s">
        <v>270</v>
      </c>
      <c r="H1763" s="108" t="s">
        <v>280</v>
      </c>
      <c r="I1763" s="108" t="s">
        <v>300</v>
      </c>
      <c r="J1763" s="108" t="s">
        <v>323</v>
      </c>
      <c r="K1763" s="108" t="s">
        <v>1651</v>
      </c>
      <c r="L1763" s="108" t="s">
        <v>3004</v>
      </c>
      <c r="N1763" s="108" t="s">
        <v>3005</v>
      </c>
      <c r="P1763" s="108">
        <v>0</v>
      </c>
    </row>
    <row r="1764" spans="1:18" s="110" customFormat="1" x14ac:dyDescent="0.25">
      <c r="A1764" s="110" t="s">
        <v>546</v>
      </c>
      <c r="B1764" s="110">
        <v>217</v>
      </c>
      <c r="C1764" s="106" t="s">
        <v>269</v>
      </c>
      <c r="D1764" s="110" t="s">
        <v>546</v>
      </c>
      <c r="E1764" s="110">
        <v>217</v>
      </c>
      <c r="F1764" s="110" t="s">
        <v>546</v>
      </c>
      <c r="G1764" s="106" t="s">
        <v>270</v>
      </c>
      <c r="H1764" s="106" t="s">
        <v>280</v>
      </c>
      <c r="I1764" s="106" t="s">
        <v>281</v>
      </c>
      <c r="J1764" s="106" t="s">
        <v>546</v>
      </c>
      <c r="K1764" s="106"/>
      <c r="L1764" s="106"/>
      <c r="N1764" s="106"/>
      <c r="P1764" s="106">
        <v>0</v>
      </c>
      <c r="R1764" s="116"/>
    </row>
    <row r="1765" spans="1:18" x14ac:dyDescent="0.25">
      <c r="A1765" s="108" t="s">
        <v>866</v>
      </c>
      <c r="B1765" s="108">
        <v>243</v>
      </c>
      <c r="C1765" s="108" t="s">
        <v>269</v>
      </c>
      <c r="D1765" s="108" t="s">
        <v>866</v>
      </c>
      <c r="E1765" s="108">
        <v>243</v>
      </c>
      <c r="F1765" s="108" t="s">
        <v>866</v>
      </c>
      <c r="G1765" s="108" t="s">
        <v>270</v>
      </c>
      <c r="H1765" s="108" t="s">
        <v>280</v>
      </c>
      <c r="I1765" s="108" t="s">
        <v>281</v>
      </c>
      <c r="J1765" s="108" t="s">
        <v>546</v>
      </c>
      <c r="K1765" s="108" t="s">
        <v>866</v>
      </c>
      <c r="P1765" s="108">
        <v>0</v>
      </c>
    </row>
    <row r="1766" spans="1:18" x14ac:dyDescent="0.25">
      <c r="A1766" s="108" t="s">
        <v>3006</v>
      </c>
      <c r="B1766" s="108">
        <v>138647</v>
      </c>
      <c r="C1766" s="108" t="s">
        <v>269</v>
      </c>
      <c r="D1766" s="108" t="s">
        <v>3006</v>
      </c>
      <c r="E1766" s="108">
        <v>138647</v>
      </c>
      <c r="F1766" s="108" t="s">
        <v>3006</v>
      </c>
      <c r="G1766" s="108" t="s">
        <v>270</v>
      </c>
      <c r="H1766" s="108" t="s">
        <v>280</v>
      </c>
      <c r="I1766" s="108" t="s">
        <v>281</v>
      </c>
      <c r="J1766" s="108" t="s">
        <v>546</v>
      </c>
      <c r="K1766" s="108" t="s">
        <v>866</v>
      </c>
      <c r="L1766" s="108" t="s">
        <v>3006</v>
      </c>
      <c r="P1766" s="108">
        <v>0</v>
      </c>
    </row>
    <row r="1767" spans="1:18" x14ac:dyDescent="0.25">
      <c r="A1767" s="108" t="s">
        <v>3007</v>
      </c>
      <c r="B1767" s="108">
        <v>181364</v>
      </c>
      <c r="C1767" s="108" t="s">
        <v>269</v>
      </c>
      <c r="D1767" s="108" t="s">
        <v>3007</v>
      </c>
      <c r="E1767" s="108">
        <v>181364</v>
      </c>
      <c r="F1767" s="108" t="s">
        <v>3007</v>
      </c>
      <c r="G1767" s="108" t="s">
        <v>270</v>
      </c>
      <c r="H1767" s="108" t="s">
        <v>280</v>
      </c>
      <c r="I1767" s="108" t="s">
        <v>281</v>
      </c>
      <c r="J1767" s="108" t="s">
        <v>546</v>
      </c>
      <c r="K1767" s="108" t="s">
        <v>866</v>
      </c>
      <c r="L1767" s="108" t="s">
        <v>3006</v>
      </c>
      <c r="N1767" s="108" t="s">
        <v>2281</v>
      </c>
      <c r="P1767" s="108">
        <v>0</v>
      </c>
    </row>
    <row r="1768" spans="1:18" x14ac:dyDescent="0.25">
      <c r="A1768" s="108" t="s">
        <v>3008</v>
      </c>
      <c r="B1768" s="108">
        <v>146955</v>
      </c>
      <c r="C1768" s="108" t="s">
        <v>269</v>
      </c>
      <c r="D1768" s="108" t="s">
        <v>3008</v>
      </c>
      <c r="E1768" s="108">
        <v>181364</v>
      </c>
      <c r="F1768" s="108" t="s">
        <v>3007</v>
      </c>
      <c r="G1768" s="108" t="s">
        <v>270</v>
      </c>
      <c r="H1768" s="106" t="s">
        <v>3939</v>
      </c>
      <c r="I1768" s="108" t="s">
        <v>281</v>
      </c>
      <c r="J1768" s="108" t="s">
        <v>546</v>
      </c>
      <c r="K1768" s="108" t="s">
        <v>866</v>
      </c>
      <c r="L1768" s="108" t="s">
        <v>3006</v>
      </c>
      <c r="N1768" s="108" t="s">
        <v>3009</v>
      </c>
      <c r="P1768" s="108">
        <v>0</v>
      </c>
    </row>
    <row r="1769" spans="1:18" x14ac:dyDescent="0.25">
      <c r="A1769" s="108" t="s">
        <v>3010</v>
      </c>
      <c r="B1769" s="108">
        <v>138648</v>
      </c>
      <c r="C1769" s="108" t="s">
        <v>269</v>
      </c>
      <c r="D1769" s="108" t="s">
        <v>3010</v>
      </c>
      <c r="E1769" s="108">
        <v>138648</v>
      </c>
      <c r="F1769" s="108" t="s">
        <v>3010</v>
      </c>
      <c r="G1769" s="108" t="s">
        <v>270</v>
      </c>
      <c r="H1769" s="108" t="s">
        <v>280</v>
      </c>
      <c r="I1769" s="108" t="s">
        <v>281</v>
      </c>
      <c r="J1769" s="108" t="s">
        <v>546</v>
      </c>
      <c r="K1769" s="108" t="s">
        <v>866</v>
      </c>
      <c r="L1769" s="108" t="s">
        <v>3010</v>
      </c>
      <c r="P1769" s="108">
        <v>0</v>
      </c>
    </row>
    <row r="1770" spans="1:18" x14ac:dyDescent="0.25">
      <c r="A1770" s="108" t="s">
        <v>3011</v>
      </c>
      <c r="B1770" s="108">
        <v>141934</v>
      </c>
      <c r="C1770" s="108" t="s">
        <v>269</v>
      </c>
      <c r="D1770" s="108" t="s">
        <v>3011</v>
      </c>
      <c r="E1770" s="108">
        <v>141934</v>
      </c>
      <c r="F1770" s="108" t="s">
        <v>3011</v>
      </c>
      <c r="G1770" s="108" t="s">
        <v>270</v>
      </c>
      <c r="H1770" s="108" t="s">
        <v>280</v>
      </c>
      <c r="I1770" s="108" t="s">
        <v>281</v>
      </c>
      <c r="J1770" s="108" t="s">
        <v>546</v>
      </c>
      <c r="K1770" s="108" t="s">
        <v>866</v>
      </c>
      <c r="L1770" s="108" t="s">
        <v>3010</v>
      </c>
      <c r="N1770" s="108" t="s">
        <v>3012</v>
      </c>
      <c r="P1770" s="108">
        <v>0</v>
      </c>
    </row>
    <row r="1771" spans="1:18" x14ac:dyDescent="0.25">
      <c r="A1771" s="108" t="s">
        <v>3013</v>
      </c>
      <c r="B1771" s="108">
        <v>106257</v>
      </c>
      <c r="C1771" s="108" t="s">
        <v>269</v>
      </c>
      <c r="D1771" s="108" t="s">
        <v>3013</v>
      </c>
      <c r="E1771" s="108">
        <v>106257</v>
      </c>
      <c r="F1771" s="108" t="s">
        <v>3013</v>
      </c>
      <c r="G1771" s="108" t="s">
        <v>270</v>
      </c>
      <c r="H1771" s="108" t="s">
        <v>271</v>
      </c>
      <c r="I1771" s="108" t="s">
        <v>666</v>
      </c>
      <c r="J1771" s="108" t="s">
        <v>667</v>
      </c>
      <c r="K1771" s="108" t="s">
        <v>3014</v>
      </c>
      <c r="L1771" s="108" t="s">
        <v>3015</v>
      </c>
      <c r="N1771" s="108" t="s">
        <v>3016</v>
      </c>
      <c r="P1771" s="108">
        <v>0</v>
      </c>
    </row>
    <row r="1772" spans="1:18" s="110" customFormat="1" x14ac:dyDescent="0.25">
      <c r="A1772" s="110" t="s">
        <v>3940</v>
      </c>
      <c r="B1772" s="110">
        <v>111669</v>
      </c>
      <c r="C1772" s="106" t="s">
        <v>269</v>
      </c>
      <c r="D1772" s="110" t="s">
        <v>3940</v>
      </c>
      <c r="E1772" s="110">
        <v>111669</v>
      </c>
      <c r="F1772" s="110" t="s">
        <v>3940</v>
      </c>
      <c r="G1772" s="106" t="s">
        <v>270</v>
      </c>
      <c r="H1772" s="106" t="s">
        <v>361</v>
      </c>
      <c r="I1772" s="106" t="s">
        <v>362</v>
      </c>
      <c r="J1772" s="106" t="s">
        <v>363</v>
      </c>
      <c r="K1772" s="106" t="s">
        <v>3656</v>
      </c>
      <c r="L1772" s="106" t="s">
        <v>3941</v>
      </c>
      <c r="N1772" s="106" t="s">
        <v>1143</v>
      </c>
      <c r="P1772" s="106">
        <v>0</v>
      </c>
      <c r="R1772" s="116"/>
    </row>
    <row r="1773" spans="1:18" x14ac:dyDescent="0.25">
      <c r="A1773" s="108" t="s">
        <v>3017</v>
      </c>
      <c r="B1773" s="108">
        <v>128539</v>
      </c>
      <c r="C1773" s="108" t="s">
        <v>269</v>
      </c>
      <c r="D1773" s="108" t="s">
        <v>3017</v>
      </c>
      <c r="E1773" s="108">
        <v>128539</v>
      </c>
      <c r="F1773" s="108" t="s">
        <v>3017</v>
      </c>
      <c r="G1773" s="108" t="s">
        <v>270</v>
      </c>
      <c r="H1773" s="108" t="s">
        <v>339</v>
      </c>
      <c r="I1773" s="108" t="s">
        <v>340</v>
      </c>
      <c r="J1773" s="108" t="s">
        <v>2283</v>
      </c>
      <c r="K1773" s="108" t="s">
        <v>3018</v>
      </c>
      <c r="L1773" s="108" t="s">
        <v>3019</v>
      </c>
      <c r="N1773" s="108" t="s">
        <v>1830</v>
      </c>
      <c r="P1773" s="108">
        <v>0</v>
      </c>
    </row>
    <row r="1774" spans="1:18" x14ac:dyDescent="0.25">
      <c r="A1774" s="108" t="s">
        <v>3020</v>
      </c>
      <c r="B1774" s="108">
        <v>139896</v>
      </c>
      <c r="C1774" s="108" t="s">
        <v>269</v>
      </c>
      <c r="D1774" s="108" t="s">
        <v>3020</v>
      </c>
      <c r="E1774" s="108">
        <v>139896</v>
      </c>
      <c r="F1774" s="108" t="s">
        <v>3020</v>
      </c>
      <c r="G1774" s="108" t="s">
        <v>270</v>
      </c>
      <c r="H1774" s="108" t="s">
        <v>280</v>
      </c>
      <c r="I1774" s="108" t="s">
        <v>300</v>
      </c>
      <c r="J1774" s="108" t="s">
        <v>323</v>
      </c>
      <c r="K1774" s="108" t="s">
        <v>324</v>
      </c>
      <c r="L1774" s="108" t="s">
        <v>3021</v>
      </c>
      <c r="N1774" s="108" t="s">
        <v>3022</v>
      </c>
      <c r="P1774" s="108">
        <v>0</v>
      </c>
    </row>
    <row r="1775" spans="1:18" x14ac:dyDescent="0.25">
      <c r="A1775" s="108" t="s">
        <v>3023</v>
      </c>
      <c r="B1775" s="108">
        <v>139903</v>
      </c>
      <c r="C1775" s="108" t="s">
        <v>269</v>
      </c>
      <c r="D1775" s="108" t="s">
        <v>3023</v>
      </c>
      <c r="E1775" s="108">
        <v>139903</v>
      </c>
      <c r="F1775" s="108" t="s">
        <v>3023</v>
      </c>
      <c r="G1775" s="108" t="s">
        <v>270</v>
      </c>
      <c r="H1775" s="108" t="s">
        <v>280</v>
      </c>
      <c r="I1775" s="108" t="s">
        <v>300</v>
      </c>
      <c r="J1775" s="108" t="s">
        <v>323</v>
      </c>
      <c r="K1775" s="108" t="s">
        <v>324</v>
      </c>
      <c r="L1775" s="108" t="s">
        <v>3021</v>
      </c>
      <c r="N1775" s="108" t="s">
        <v>3024</v>
      </c>
      <c r="P1775" s="108">
        <v>0</v>
      </c>
    </row>
    <row r="1776" spans="1:18" x14ac:dyDescent="0.25">
      <c r="A1776" s="108" t="s">
        <v>3025</v>
      </c>
      <c r="B1776" s="108">
        <v>102932</v>
      </c>
      <c r="C1776" s="108" t="s">
        <v>269</v>
      </c>
      <c r="D1776" s="108" t="s">
        <v>3025</v>
      </c>
      <c r="E1776" s="108">
        <v>102932</v>
      </c>
      <c r="F1776" s="108" t="s">
        <v>3025</v>
      </c>
      <c r="G1776" s="108" t="s">
        <v>270</v>
      </c>
      <c r="H1776" s="108" t="s">
        <v>271</v>
      </c>
      <c r="I1776" s="108" t="s">
        <v>272</v>
      </c>
      <c r="J1776" s="108" t="s">
        <v>273</v>
      </c>
      <c r="K1776" s="108" t="s">
        <v>1008</v>
      </c>
      <c r="L1776" s="108" t="s">
        <v>3026</v>
      </c>
      <c r="N1776" s="108" t="s">
        <v>3027</v>
      </c>
      <c r="P1776" s="108">
        <v>0</v>
      </c>
    </row>
    <row r="1777" spans="1:18" x14ac:dyDescent="0.25">
      <c r="A1777" s="108" t="s">
        <v>1960</v>
      </c>
      <c r="B1777" s="108">
        <v>106769</v>
      </c>
      <c r="C1777" s="108" t="s">
        <v>269</v>
      </c>
      <c r="D1777" s="108" t="s">
        <v>1960</v>
      </c>
      <c r="E1777" s="108">
        <v>106769</v>
      </c>
      <c r="F1777" s="108" t="s">
        <v>1960</v>
      </c>
      <c r="G1777" s="108" t="s">
        <v>270</v>
      </c>
      <c r="H1777" s="108" t="s">
        <v>271</v>
      </c>
      <c r="I1777" s="108" t="s">
        <v>272</v>
      </c>
      <c r="J1777" s="108" t="s">
        <v>463</v>
      </c>
      <c r="K1777" s="108" t="s">
        <v>1960</v>
      </c>
      <c r="P1777" s="108">
        <v>0</v>
      </c>
    </row>
    <row r="1778" spans="1:18" s="110" customFormat="1" x14ac:dyDescent="0.25">
      <c r="A1778" s="106" t="s">
        <v>1191</v>
      </c>
      <c r="B1778" s="110">
        <v>607338</v>
      </c>
      <c r="C1778" s="106" t="s">
        <v>269</v>
      </c>
      <c r="D1778" s="110" t="s">
        <v>1191</v>
      </c>
      <c r="E1778" s="110">
        <v>607338</v>
      </c>
      <c r="F1778" s="110" t="s">
        <v>1191</v>
      </c>
      <c r="G1778" s="110" t="s">
        <v>270</v>
      </c>
      <c r="H1778" s="110" t="s">
        <v>339</v>
      </c>
      <c r="I1778" s="110" t="s">
        <v>340</v>
      </c>
      <c r="J1778" s="110" t="s">
        <v>1191</v>
      </c>
      <c r="P1778" s="106">
        <v>0</v>
      </c>
      <c r="R1778" s="116"/>
    </row>
  </sheetData>
  <autoFilter ref="A1:P1778" xr:uid="{08C82795-7A1E-4C16-91D5-59C31ACD779D}"/>
  <sortState xmlns:xlrd2="http://schemas.microsoft.com/office/spreadsheetml/2017/richdata2" ref="A2:R1778">
    <sortCondition ref="A2:A1778"/>
  </sortState>
  <pageMargins left="0.7" right="0.7" top="0.75" bottom="0.75" header="0.3" footer="0.3"/>
  <pageSetup paperSize="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1296"/>
  <sheetViews>
    <sheetView zoomScaleNormal="100" workbookViewId="0">
      <pane xSplit="1" ySplit="7" topLeftCell="B14" activePane="bottomRight" state="frozen"/>
      <selection pane="topRight" activeCell="B1" sqref="B1"/>
      <selection pane="bottomLeft" activeCell="A7" sqref="A7"/>
      <selection pane="bottomRight"/>
    </sheetView>
  </sheetViews>
  <sheetFormatPr defaultColWidth="9.1796875" defaultRowHeight="14.5" x14ac:dyDescent="0.35"/>
  <cols>
    <col min="1" max="1" width="19.81640625" customWidth="1"/>
    <col min="18" max="18" width="10.54296875" bestFit="1" customWidth="1"/>
    <col min="36" max="36" width="10.54296875" bestFit="1" customWidth="1"/>
  </cols>
  <sheetData>
    <row r="1" spans="1:62" x14ac:dyDescent="0.35">
      <c r="B1" s="8" t="s">
        <v>102</v>
      </c>
      <c r="C1" t="s">
        <v>101</v>
      </c>
      <c r="I1" s="8" t="s">
        <v>75</v>
      </c>
      <c r="J1" t="s">
        <v>40</v>
      </c>
      <c r="R1" s="8" t="s">
        <v>3272</v>
      </c>
      <c r="S1" t="s">
        <v>103</v>
      </c>
      <c r="AB1" s="8" t="s">
        <v>105</v>
      </c>
      <c r="AC1" t="s">
        <v>73</v>
      </c>
      <c r="AK1" s="8" t="s">
        <v>106</v>
      </c>
      <c r="AL1" t="s">
        <v>104</v>
      </c>
      <c r="AW1" s="8" t="s">
        <v>100</v>
      </c>
      <c r="AX1" t="s">
        <v>99</v>
      </c>
      <c r="AY1" s="8"/>
    </row>
    <row r="2" spans="1:62" x14ac:dyDescent="0.35">
      <c r="B2" s="67">
        <v>2012</v>
      </c>
      <c r="C2" s="68" t="s">
        <v>3089</v>
      </c>
      <c r="D2" s="68" t="s">
        <v>3079</v>
      </c>
      <c r="E2" s="68" t="s">
        <v>3084</v>
      </c>
      <c r="F2" s="68" t="s">
        <v>3091</v>
      </c>
      <c r="I2" s="68" t="s">
        <v>3089</v>
      </c>
      <c r="J2" s="68" t="s">
        <v>3079</v>
      </c>
      <c r="K2" s="68" t="s">
        <v>3084</v>
      </c>
      <c r="L2" s="68" t="s">
        <v>3091</v>
      </c>
      <c r="R2" s="68" t="s">
        <v>3086</v>
      </c>
      <c r="S2" s="67">
        <v>2012</v>
      </c>
      <c r="T2" s="67">
        <v>2013</v>
      </c>
      <c r="U2" s="67">
        <v>2000</v>
      </c>
      <c r="V2" s="67">
        <v>2011</v>
      </c>
      <c r="W2" s="67">
        <v>2012</v>
      </c>
      <c r="X2" s="67">
        <v>2013</v>
      </c>
      <c r="Y2" s="67">
        <v>2014</v>
      </c>
      <c r="AB2" s="68" t="s">
        <v>3079</v>
      </c>
      <c r="AC2" s="68" t="s">
        <v>3089</v>
      </c>
      <c r="AD2" s="68" t="s">
        <v>3079</v>
      </c>
      <c r="AE2" s="68" t="s">
        <v>3084</v>
      </c>
      <c r="AF2" s="68" t="s">
        <v>3091</v>
      </c>
      <c r="AG2" s="68"/>
      <c r="AK2" s="69" t="s">
        <v>3076</v>
      </c>
      <c r="AL2" s="69">
        <v>2006</v>
      </c>
      <c r="AM2" s="69" t="s">
        <v>3090</v>
      </c>
      <c r="AN2" s="69" t="s">
        <v>3077</v>
      </c>
      <c r="AO2" s="69" t="s">
        <v>3087</v>
      </c>
      <c r="AP2" s="69" t="s">
        <v>3088</v>
      </c>
      <c r="AQ2" s="69" t="s">
        <v>3089</v>
      </c>
      <c r="AR2" s="69" t="s">
        <v>3079</v>
      </c>
      <c r="AS2" s="69" t="s">
        <v>3084</v>
      </c>
      <c r="AT2" s="69" t="s">
        <v>3091</v>
      </c>
      <c r="AW2" s="69">
        <v>2005</v>
      </c>
      <c r="AX2" s="69">
        <v>2006</v>
      </c>
      <c r="AY2" s="69">
        <v>2007</v>
      </c>
      <c r="AZ2" s="69" t="s">
        <v>3077</v>
      </c>
      <c r="BA2" s="69" t="s">
        <v>3087</v>
      </c>
      <c r="BB2" s="69" t="s">
        <v>3088</v>
      </c>
      <c r="BC2" s="69" t="s">
        <v>3089</v>
      </c>
      <c r="BD2" s="69" t="s">
        <v>3079</v>
      </c>
      <c r="BE2" s="69">
        <v>2013</v>
      </c>
      <c r="BF2" s="69" t="s">
        <v>3091</v>
      </c>
    </row>
    <row r="3" spans="1:62" x14ac:dyDescent="0.35">
      <c r="B3" s="18" t="s">
        <v>3267</v>
      </c>
      <c r="C3" t="s">
        <v>3266</v>
      </c>
      <c r="D3" t="s">
        <v>3266</v>
      </c>
      <c r="E3" t="s">
        <v>3266</v>
      </c>
      <c r="F3" t="s">
        <v>3266</v>
      </c>
      <c r="G3" s="8"/>
      <c r="I3" s="18" t="s">
        <v>3093</v>
      </c>
      <c r="J3" s="18" t="s">
        <v>3093</v>
      </c>
      <c r="K3" s="18" t="s">
        <v>3093</v>
      </c>
      <c r="L3" s="18" t="s">
        <v>3093</v>
      </c>
      <c r="R3" t="s">
        <v>3092</v>
      </c>
      <c r="S3" t="s">
        <v>3092</v>
      </c>
      <c r="T3" t="s">
        <v>3092</v>
      </c>
      <c r="U3" t="s">
        <v>3093</v>
      </c>
      <c r="V3" t="s">
        <v>3093</v>
      </c>
      <c r="W3" t="s">
        <v>3093</v>
      </c>
      <c r="X3" t="s">
        <v>3093</v>
      </c>
      <c r="Y3" t="s">
        <v>3093</v>
      </c>
      <c r="AB3" t="s">
        <v>3092</v>
      </c>
      <c r="AC3" t="s">
        <v>3093</v>
      </c>
      <c r="AD3" t="s">
        <v>3093</v>
      </c>
      <c r="AE3" t="s">
        <v>3093</v>
      </c>
      <c r="AF3" t="s">
        <v>3093</v>
      </c>
      <c r="AG3" s="8"/>
      <c r="AK3" s="18" t="s">
        <v>3092</v>
      </c>
      <c r="AL3" s="18" t="s">
        <v>3092</v>
      </c>
      <c r="AM3" s="18" t="s">
        <v>3092</v>
      </c>
      <c r="AN3" s="18" t="s">
        <v>3092</v>
      </c>
      <c r="AO3" s="18" t="s">
        <v>3092</v>
      </c>
      <c r="AP3" s="18" t="s">
        <v>3092</v>
      </c>
      <c r="AQ3" s="18" t="s">
        <v>3092</v>
      </c>
      <c r="AR3" s="18" t="s">
        <v>3092</v>
      </c>
      <c r="AS3" s="18" t="s">
        <v>3092</v>
      </c>
      <c r="AT3" s="18" t="s">
        <v>3092</v>
      </c>
      <c r="AW3" s="18" t="s">
        <v>3092</v>
      </c>
      <c r="AX3" s="18" t="s">
        <v>3092</v>
      </c>
      <c r="AY3" s="18" t="s">
        <v>3092</v>
      </c>
      <c r="AZ3" s="18" t="s">
        <v>3092</v>
      </c>
      <c r="BA3" s="18" t="s">
        <v>3092</v>
      </c>
      <c r="BB3" s="18" t="s">
        <v>3092</v>
      </c>
      <c r="BC3" s="18" t="s">
        <v>3092</v>
      </c>
      <c r="BD3" s="18" t="s">
        <v>3092</v>
      </c>
      <c r="BE3" s="18" t="s">
        <v>3092</v>
      </c>
      <c r="BF3" s="18" t="s">
        <v>3092</v>
      </c>
    </row>
    <row r="4" spans="1:62" x14ac:dyDescent="0.35">
      <c r="A4" s="18" t="s">
        <v>3265</v>
      </c>
      <c r="B4" s="12">
        <v>16</v>
      </c>
      <c r="C4" s="17">
        <v>16</v>
      </c>
      <c r="D4" s="17">
        <v>6</v>
      </c>
      <c r="E4" s="17">
        <v>3</v>
      </c>
      <c r="F4" s="17">
        <v>3</v>
      </c>
      <c r="H4" s="18" t="s">
        <v>3265</v>
      </c>
      <c r="I4" s="17">
        <v>7</v>
      </c>
      <c r="J4" s="17">
        <v>3</v>
      </c>
      <c r="K4" s="17">
        <v>9</v>
      </c>
      <c r="L4" s="17">
        <v>1</v>
      </c>
      <c r="Q4" s="18" t="s">
        <v>3265</v>
      </c>
      <c r="R4" s="12">
        <v>2</v>
      </c>
      <c r="S4" s="12">
        <v>3</v>
      </c>
      <c r="T4" s="12">
        <v>3</v>
      </c>
      <c r="U4" s="17">
        <v>1</v>
      </c>
      <c r="V4" s="17">
        <v>12</v>
      </c>
      <c r="W4" s="17">
        <v>39</v>
      </c>
      <c r="X4" s="17">
        <v>8</v>
      </c>
      <c r="Y4" s="17">
        <v>21</v>
      </c>
      <c r="AA4" s="18" t="s">
        <v>3265</v>
      </c>
      <c r="AB4" s="12">
        <v>34</v>
      </c>
      <c r="AC4" s="17">
        <v>5</v>
      </c>
      <c r="AD4" s="17">
        <v>7</v>
      </c>
      <c r="AE4" s="17">
        <v>3</v>
      </c>
      <c r="AF4" s="17">
        <v>9</v>
      </c>
      <c r="AJ4" s="18" t="s">
        <v>3265</v>
      </c>
      <c r="AK4" s="12">
        <v>11</v>
      </c>
      <c r="AL4" s="12">
        <v>22</v>
      </c>
      <c r="AM4" s="12">
        <v>22</v>
      </c>
      <c r="AN4" s="12">
        <v>22</v>
      </c>
      <c r="AO4" s="12">
        <v>22</v>
      </c>
      <c r="AP4" s="12">
        <v>22</v>
      </c>
      <c r="AQ4" s="12">
        <v>22</v>
      </c>
      <c r="AR4" s="12">
        <v>11</v>
      </c>
      <c r="AS4" s="12">
        <v>11</v>
      </c>
      <c r="AT4" s="12">
        <v>22</v>
      </c>
      <c r="AV4" s="18" t="s">
        <v>3265</v>
      </c>
      <c r="AW4" s="12">
        <v>9</v>
      </c>
      <c r="AX4" s="12">
        <v>18</v>
      </c>
      <c r="AY4" s="12">
        <v>18</v>
      </c>
      <c r="AZ4" s="12">
        <v>18</v>
      </c>
      <c r="BA4" s="12">
        <v>17</v>
      </c>
      <c r="BB4" s="12">
        <v>18</v>
      </c>
      <c r="BC4" s="12">
        <v>18</v>
      </c>
      <c r="BD4" s="12">
        <v>52</v>
      </c>
      <c r="BE4" s="12">
        <v>9</v>
      </c>
      <c r="BF4" s="12">
        <v>23</v>
      </c>
    </row>
    <row r="5" spans="1:62" x14ac:dyDescent="0.35">
      <c r="B5">
        <v>2008</v>
      </c>
      <c r="C5">
        <v>2012</v>
      </c>
      <c r="D5">
        <v>2013</v>
      </c>
      <c r="I5" t="s">
        <v>3077</v>
      </c>
      <c r="J5" t="s">
        <v>3079</v>
      </c>
      <c r="K5" t="s">
        <v>3079</v>
      </c>
      <c r="L5" t="s">
        <v>3079</v>
      </c>
      <c r="M5" t="s">
        <v>3079</v>
      </c>
      <c r="N5" t="s">
        <v>3079</v>
      </c>
      <c r="O5">
        <v>2013</v>
      </c>
      <c r="R5" t="s">
        <v>3074</v>
      </c>
      <c r="S5" t="s">
        <v>3075</v>
      </c>
      <c r="T5" t="s">
        <v>3076</v>
      </c>
      <c r="U5" t="s">
        <v>3077</v>
      </c>
      <c r="V5" t="s">
        <v>3084</v>
      </c>
      <c r="AB5" t="s">
        <v>3077</v>
      </c>
      <c r="AC5" t="s">
        <v>3079</v>
      </c>
      <c r="AD5" t="s">
        <v>3079</v>
      </c>
      <c r="AE5" t="s">
        <v>3079</v>
      </c>
      <c r="AF5" t="s">
        <v>3079</v>
      </c>
      <c r="AG5" t="s">
        <v>3079</v>
      </c>
      <c r="AH5">
        <v>2013</v>
      </c>
    </row>
    <row r="6" spans="1:62" x14ac:dyDescent="0.35">
      <c r="A6" t="s">
        <v>3094</v>
      </c>
      <c r="B6" t="s">
        <v>3073</v>
      </c>
      <c r="C6" t="s">
        <v>3080</v>
      </c>
      <c r="D6" t="s">
        <v>3083</v>
      </c>
      <c r="H6" t="s">
        <v>3094</v>
      </c>
      <c r="I6" t="s">
        <v>3073</v>
      </c>
      <c r="J6" t="s">
        <v>3078</v>
      </c>
      <c r="K6" t="s">
        <v>3080</v>
      </c>
      <c r="L6" t="s">
        <v>3081</v>
      </c>
      <c r="M6" t="s">
        <v>3082</v>
      </c>
      <c r="N6" t="s">
        <v>3085</v>
      </c>
      <c r="O6" t="s">
        <v>3083</v>
      </c>
      <c r="Q6" t="s">
        <v>3094</v>
      </c>
      <c r="R6" t="s">
        <v>3073</v>
      </c>
      <c r="S6" t="s">
        <v>3073</v>
      </c>
      <c r="T6" t="s">
        <v>3073</v>
      </c>
      <c r="U6" t="s">
        <v>3073</v>
      </c>
      <c r="V6" t="s">
        <v>3083</v>
      </c>
      <c r="AA6" t="s">
        <v>3094</v>
      </c>
      <c r="AB6" t="s">
        <v>3073</v>
      </c>
      <c r="AC6" t="s">
        <v>3078</v>
      </c>
      <c r="AD6" t="s">
        <v>3080</v>
      </c>
      <c r="AE6" t="s">
        <v>3081</v>
      </c>
      <c r="AF6" t="s">
        <v>3082</v>
      </c>
      <c r="AG6" t="s">
        <v>3085</v>
      </c>
      <c r="AH6" t="s">
        <v>3083</v>
      </c>
    </row>
    <row r="7" spans="1:62" x14ac:dyDescent="0.35">
      <c r="B7" s="12">
        <v>14</v>
      </c>
      <c r="C7" s="12">
        <v>8</v>
      </c>
      <c r="D7" s="17">
        <v>15</v>
      </c>
      <c r="I7" s="12">
        <v>6</v>
      </c>
      <c r="J7" s="12">
        <v>63</v>
      </c>
      <c r="K7" s="12">
        <v>26</v>
      </c>
      <c r="L7" s="17">
        <v>32</v>
      </c>
      <c r="M7" s="12">
        <v>15</v>
      </c>
      <c r="N7" s="12">
        <v>39</v>
      </c>
      <c r="O7" s="17">
        <v>14</v>
      </c>
      <c r="R7" s="12">
        <v>12</v>
      </c>
      <c r="S7" s="12">
        <v>84</v>
      </c>
      <c r="T7" s="12">
        <v>18</v>
      </c>
      <c r="U7" s="12">
        <v>33</v>
      </c>
      <c r="V7" s="17">
        <v>78</v>
      </c>
      <c r="AB7" s="12">
        <v>18</v>
      </c>
      <c r="AC7" s="12">
        <v>36</v>
      </c>
      <c r="AD7" s="12">
        <v>4</v>
      </c>
      <c r="AE7" s="17">
        <v>16</v>
      </c>
      <c r="AF7" s="12">
        <v>31</v>
      </c>
      <c r="AG7" s="12">
        <v>64</v>
      </c>
      <c r="AH7" s="17">
        <v>122</v>
      </c>
    </row>
    <row r="8" spans="1:62" x14ac:dyDescent="0.35">
      <c r="A8" t="s">
        <v>3104</v>
      </c>
    </row>
    <row r="9" spans="1:62" x14ac:dyDescent="0.35">
      <c r="A9" t="s">
        <v>3096</v>
      </c>
      <c r="B9">
        <v>5</v>
      </c>
      <c r="C9">
        <v>1.875</v>
      </c>
      <c r="D9">
        <v>0</v>
      </c>
      <c r="E9">
        <v>0</v>
      </c>
      <c r="F9">
        <v>0</v>
      </c>
      <c r="H9" t="s">
        <v>3096</v>
      </c>
      <c r="I9">
        <v>1.4285714285714286</v>
      </c>
      <c r="J9">
        <v>0</v>
      </c>
      <c r="K9">
        <v>0</v>
      </c>
      <c r="L9">
        <v>0</v>
      </c>
      <c r="Q9" t="s">
        <v>3096</v>
      </c>
      <c r="R9">
        <v>0</v>
      </c>
      <c r="S9">
        <v>0</v>
      </c>
      <c r="T9">
        <v>0</v>
      </c>
      <c r="U9">
        <v>0</v>
      </c>
      <c r="V9">
        <v>0</v>
      </c>
      <c r="W9">
        <v>6.4102564102564106</v>
      </c>
      <c r="X9">
        <v>0</v>
      </c>
      <c r="Y9">
        <v>0</v>
      </c>
      <c r="AA9" t="s">
        <v>3096</v>
      </c>
      <c r="AB9">
        <v>26.764705882352942</v>
      </c>
      <c r="AC9">
        <v>0</v>
      </c>
      <c r="AD9">
        <v>78.571428571428569</v>
      </c>
      <c r="AE9">
        <v>0</v>
      </c>
      <c r="AF9">
        <v>0</v>
      </c>
      <c r="AJ9" t="s">
        <v>3096</v>
      </c>
      <c r="AK9">
        <v>115.45454545454545</v>
      </c>
      <c r="AL9">
        <v>63.636363636363633</v>
      </c>
      <c r="AM9">
        <v>61.363636363636367</v>
      </c>
      <c r="AN9">
        <v>101.81818181818181</v>
      </c>
      <c r="AO9">
        <v>143.63636363636363</v>
      </c>
      <c r="AP9">
        <v>97.727272727272734</v>
      </c>
      <c r="AQ9">
        <v>62.272727272727273</v>
      </c>
      <c r="AR9">
        <v>70</v>
      </c>
      <c r="AS9">
        <v>91.818181818181813</v>
      </c>
      <c r="AT9">
        <v>791.36363636363637</v>
      </c>
      <c r="AV9" t="s">
        <v>3096</v>
      </c>
      <c r="AW9">
        <v>86.666666666666671</v>
      </c>
      <c r="AX9">
        <v>47.777777777777779</v>
      </c>
      <c r="AY9">
        <v>43.333333333333336</v>
      </c>
      <c r="AZ9">
        <v>80</v>
      </c>
      <c r="BA9">
        <v>112.35294117647059</v>
      </c>
      <c r="BB9">
        <v>100.55555555555556</v>
      </c>
      <c r="BC9">
        <v>87.777777777777771</v>
      </c>
      <c r="BD9">
        <v>76.730769230769226</v>
      </c>
      <c r="BE9">
        <v>205.55555555555554</v>
      </c>
      <c r="BF9">
        <v>620.86956521739125</v>
      </c>
    </row>
    <row r="10" spans="1:62" x14ac:dyDescent="0.35">
      <c r="A10" t="s">
        <v>3095</v>
      </c>
      <c r="B10">
        <v>8.1649658092772608</v>
      </c>
      <c r="C10">
        <v>7.5</v>
      </c>
      <c r="D10">
        <v>0</v>
      </c>
      <c r="E10">
        <v>0</v>
      </c>
      <c r="F10">
        <v>0</v>
      </c>
      <c r="H10" t="s">
        <v>3095</v>
      </c>
      <c r="I10">
        <v>3.7796447300922722</v>
      </c>
      <c r="J10">
        <v>0</v>
      </c>
      <c r="K10">
        <v>0</v>
      </c>
      <c r="L10">
        <v>0</v>
      </c>
      <c r="Q10" t="s">
        <v>3095</v>
      </c>
      <c r="R10">
        <v>0</v>
      </c>
      <c r="S10">
        <v>0</v>
      </c>
      <c r="T10">
        <v>0</v>
      </c>
      <c r="U10">
        <v>0</v>
      </c>
      <c r="V10">
        <v>0</v>
      </c>
      <c r="W10">
        <v>9.864124120740053</v>
      </c>
      <c r="X10">
        <v>0</v>
      </c>
      <c r="Y10">
        <v>0</v>
      </c>
      <c r="AA10" t="s">
        <v>3095</v>
      </c>
      <c r="AB10">
        <v>41.97550427334712</v>
      </c>
      <c r="AC10">
        <v>0</v>
      </c>
      <c r="AD10">
        <v>84.346225252145771</v>
      </c>
      <c r="AE10">
        <v>0</v>
      </c>
      <c r="AF10">
        <v>0</v>
      </c>
      <c r="AJ10" t="s">
        <v>3095</v>
      </c>
      <c r="AK10">
        <v>45.686679976473741</v>
      </c>
      <c r="AL10">
        <v>50.666552745372044</v>
      </c>
      <c r="AM10">
        <v>68.472827738659504</v>
      </c>
      <c r="AN10">
        <v>68.774051282952129</v>
      </c>
      <c r="AO10">
        <v>69.388173449937511</v>
      </c>
      <c r="AP10">
        <v>84.285897717901506</v>
      </c>
      <c r="AQ10">
        <v>69.13973553827806</v>
      </c>
      <c r="AR10">
        <v>41.71330722922842</v>
      </c>
      <c r="AS10">
        <v>88.523237832580648</v>
      </c>
      <c r="AT10">
        <v>668.11244743998179</v>
      </c>
      <c r="AV10" t="s">
        <v>3095</v>
      </c>
      <c r="AW10">
        <v>45.825756949558397</v>
      </c>
      <c r="AX10">
        <v>48.574449293666788</v>
      </c>
      <c r="AY10">
        <v>37.88527573671675</v>
      </c>
      <c r="AZ10">
        <v>54.772255750516614</v>
      </c>
      <c r="BA10">
        <v>62.702612761023154</v>
      </c>
      <c r="BB10">
        <v>62.258684461283572</v>
      </c>
      <c r="BC10">
        <v>86.742048664623709</v>
      </c>
      <c r="BD10">
        <v>71.337946172444319</v>
      </c>
      <c r="BE10">
        <v>89.178348144478321</v>
      </c>
      <c r="BF10">
        <v>606.86162151513929</v>
      </c>
    </row>
    <row r="11" spans="1:62" x14ac:dyDescent="0.35">
      <c r="A11" t="s">
        <v>3097</v>
      </c>
      <c r="BI11" s="1"/>
    </row>
    <row r="12" spans="1:62" x14ac:dyDescent="0.35">
      <c r="A12" t="s">
        <v>3096</v>
      </c>
      <c r="B12">
        <v>0</v>
      </c>
      <c r="C12">
        <v>0</v>
      </c>
      <c r="D12">
        <v>0</v>
      </c>
      <c r="H12" t="s">
        <v>3096</v>
      </c>
      <c r="I12">
        <v>0</v>
      </c>
      <c r="J12">
        <v>0</v>
      </c>
      <c r="K12">
        <v>0</v>
      </c>
      <c r="L12">
        <v>10.3125</v>
      </c>
      <c r="M12">
        <v>0</v>
      </c>
      <c r="N12">
        <v>0</v>
      </c>
      <c r="O12">
        <v>0</v>
      </c>
      <c r="Q12" t="s">
        <v>3096</v>
      </c>
      <c r="R12">
        <v>0</v>
      </c>
      <c r="S12">
        <v>0</v>
      </c>
      <c r="T12">
        <v>0</v>
      </c>
      <c r="U12">
        <v>2.4242424242424243</v>
      </c>
      <c r="V12">
        <v>0</v>
      </c>
      <c r="AA12" t="s">
        <v>3096</v>
      </c>
      <c r="AB12">
        <v>1.1111111111111112</v>
      </c>
      <c r="AC12">
        <v>0</v>
      </c>
      <c r="AD12">
        <v>0</v>
      </c>
      <c r="AE12">
        <v>24.375</v>
      </c>
      <c r="AF12">
        <v>0</v>
      </c>
      <c r="AG12">
        <v>0</v>
      </c>
      <c r="AH12">
        <v>0</v>
      </c>
      <c r="BI12" s="1"/>
    </row>
    <row r="13" spans="1:62" x14ac:dyDescent="0.35">
      <c r="A13" t="s">
        <v>3095</v>
      </c>
      <c r="B13">
        <v>0</v>
      </c>
      <c r="C13">
        <v>0</v>
      </c>
      <c r="D13">
        <v>0</v>
      </c>
      <c r="H13" t="s">
        <v>3095</v>
      </c>
      <c r="I13">
        <v>0</v>
      </c>
      <c r="J13">
        <v>0</v>
      </c>
      <c r="K13">
        <v>0</v>
      </c>
      <c r="L13">
        <v>24.429461417671519</v>
      </c>
      <c r="M13">
        <v>0</v>
      </c>
      <c r="N13">
        <v>0</v>
      </c>
      <c r="O13">
        <v>0</v>
      </c>
      <c r="Q13" t="s">
        <v>3095</v>
      </c>
      <c r="R13">
        <v>0</v>
      </c>
      <c r="S13">
        <v>0</v>
      </c>
      <c r="T13">
        <v>0</v>
      </c>
      <c r="U13">
        <v>5.5215701821870171</v>
      </c>
      <c r="V13">
        <v>0</v>
      </c>
      <c r="AA13" t="s">
        <v>3095</v>
      </c>
      <c r="AB13">
        <v>4.5813734186783392</v>
      </c>
      <c r="AC13">
        <v>0</v>
      </c>
      <c r="AD13">
        <v>0</v>
      </c>
      <c r="AE13">
        <v>37.745341332938047</v>
      </c>
      <c r="AF13">
        <v>0</v>
      </c>
      <c r="AG13">
        <v>0</v>
      </c>
      <c r="AH13">
        <v>0</v>
      </c>
      <c r="BI13" s="1"/>
    </row>
    <row r="14" spans="1:62" x14ac:dyDescent="0.35">
      <c r="A14" s="16" t="s">
        <v>3103</v>
      </c>
      <c r="BI14" s="1"/>
    </row>
    <row r="15" spans="1:62" x14ac:dyDescent="0.35">
      <c r="A15" t="s">
        <v>267</v>
      </c>
      <c r="B15">
        <v>1</v>
      </c>
      <c r="I15">
        <v>0</v>
      </c>
      <c r="R15">
        <v>1</v>
      </c>
      <c r="AB15">
        <v>0</v>
      </c>
      <c r="AK15">
        <v>1</v>
      </c>
      <c r="AW15">
        <v>1</v>
      </c>
      <c r="BJ15" s="1"/>
    </row>
    <row r="16" spans="1:62" x14ac:dyDescent="0.35">
      <c r="A16" t="s">
        <v>3098</v>
      </c>
      <c r="B16">
        <f>MAX(B9:F9,B12:D12)</f>
        <v>5</v>
      </c>
      <c r="I16">
        <f>MAX(I12:O12)</f>
        <v>10.3125</v>
      </c>
      <c r="R16">
        <f>MAX(R9:Y9,R12:V12)</f>
        <v>6.4102564102564106</v>
      </c>
      <c r="AB16">
        <f>MAX(AB9:AG9,AB12:AH12)</f>
        <v>78.571428571428569</v>
      </c>
      <c r="AK16">
        <f>MAX(AK9:AT9)</f>
        <v>791.36363636363637</v>
      </c>
      <c r="AW16">
        <f>MAX(AW9:BF9)</f>
        <v>620.86956521739125</v>
      </c>
      <c r="BJ16" s="1"/>
    </row>
    <row r="17" spans="1:62" x14ac:dyDescent="0.35">
      <c r="A17" t="s">
        <v>3099</v>
      </c>
      <c r="B17">
        <f>MAX(F9,D12)</f>
        <v>0</v>
      </c>
      <c r="I17">
        <f>MAX(L9,O12)</f>
        <v>0</v>
      </c>
      <c r="R17">
        <f>MAX(Y9,V12)</f>
        <v>0</v>
      </c>
      <c r="AB17">
        <f>MAX(AH12)</f>
        <v>0</v>
      </c>
      <c r="AK17">
        <f>AT9</f>
        <v>791.36363636363637</v>
      </c>
      <c r="AW17">
        <f>BF9</f>
        <v>620.86956521739125</v>
      </c>
      <c r="BJ17" s="1"/>
    </row>
    <row r="18" spans="1:62" x14ac:dyDescent="0.35">
      <c r="A18" t="s">
        <v>3100</v>
      </c>
      <c r="B18">
        <f>MAX(F10,D13)</f>
        <v>0</v>
      </c>
      <c r="I18">
        <f>MAX(L10,O13)</f>
        <v>0</v>
      </c>
      <c r="R18">
        <f>MAX(Y10,V13)</f>
        <v>0</v>
      </c>
      <c r="AB18">
        <f>MAX(AH13)</f>
        <v>0</v>
      </c>
      <c r="AK18">
        <f>AT10</f>
        <v>668.11244743998179</v>
      </c>
      <c r="AW18">
        <f>BF10</f>
        <v>606.86162151513929</v>
      </c>
      <c r="BJ18" s="1"/>
    </row>
    <row r="19" spans="1:62" x14ac:dyDescent="0.35">
      <c r="A19" t="s">
        <v>3101</v>
      </c>
      <c r="B19" t="s">
        <v>3188</v>
      </c>
      <c r="I19" t="s">
        <v>3098</v>
      </c>
      <c r="R19" t="s">
        <v>3188</v>
      </c>
      <c r="AB19" t="s">
        <v>3189</v>
      </c>
      <c r="AK19" t="s">
        <v>3098</v>
      </c>
      <c r="AW19" t="s">
        <v>3098</v>
      </c>
      <c r="BJ19" s="1"/>
    </row>
    <row r="20" spans="1:62" x14ac:dyDescent="0.35">
      <c r="A20" t="s">
        <v>3102</v>
      </c>
      <c r="B20">
        <f>2*B16</f>
        <v>10</v>
      </c>
      <c r="I20">
        <f>I16</f>
        <v>10.3125</v>
      </c>
      <c r="R20">
        <f>2*R16</f>
        <v>12.820512820512821</v>
      </c>
      <c r="AB20">
        <f>0.5*AB16</f>
        <v>39.285714285714285</v>
      </c>
      <c r="AK20">
        <f>AK16</f>
        <v>791.36363636363637</v>
      </c>
      <c r="AW20">
        <f>AW16</f>
        <v>620.86956521739125</v>
      </c>
      <c r="BJ20" s="1"/>
    </row>
    <row r="21" spans="1:62" x14ac:dyDescent="0.35">
      <c r="BI21" s="1"/>
    </row>
    <row r="22" spans="1:62" x14ac:dyDescent="0.35">
      <c r="BI22" s="1"/>
    </row>
    <row r="23" spans="1:62" x14ac:dyDescent="0.35">
      <c r="A23" t="s">
        <v>3104</v>
      </c>
      <c r="BI23" s="1"/>
    </row>
    <row r="24" spans="1:62" x14ac:dyDescent="0.35">
      <c r="A24" t="s">
        <v>3096</v>
      </c>
      <c r="B24">
        <v>0</v>
      </c>
      <c r="C24">
        <v>0</v>
      </c>
      <c r="D24">
        <v>0</v>
      </c>
      <c r="E24">
        <v>3.3333333333333335</v>
      </c>
      <c r="F24">
        <v>0</v>
      </c>
      <c r="H24" t="s">
        <v>3096</v>
      </c>
      <c r="I24">
        <v>0</v>
      </c>
      <c r="J24">
        <v>3.3333333333333335</v>
      </c>
      <c r="K24">
        <v>2.2222222222222223</v>
      </c>
      <c r="L24">
        <v>0</v>
      </c>
      <c r="Q24" t="s">
        <v>3096</v>
      </c>
      <c r="R24">
        <v>0</v>
      </c>
      <c r="S24">
        <v>3.3333333333333335</v>
      </c>
      <c r="T24">
        <v>0</v>
      </c>
      <c r="U24">
        <v>0</v>
      </c>
      <c r="V24">
        <v>5</v>
      </c>
      <c r="W24">
        <v>0.25641025641025639</v>
      </c>
      <c r="X24">
        <v>2.5</v>
      </c>
      <c r="Y24">
        <v>0</v>
      </c>
      <c r="AA24" t="s">
        <v>3096</v>
      </c>
      <c r="AB24">
        <v>194.70588235294119</v>
      </c>
      <c r="AC24">
        <v>0</v>
      </c>
      <c r="AD24">
        <v>4.2857142857142856</v>
      </c>
      <c r="AE24">
        <v>0</v>
      </c>
      <c r="AF24">
        <v>0</v>
      </c>
      <c r="AJ24" t="s">
        <v>3096</v>
      </c>
      <c r="AK24">
        <v>387.27272727272725</v>
      </c>
      <c r="AL24">
        <v>87.727272727272734</v>
      </c>
      <c r="AM24">
        <v>105.45454545454545</v>
      </c>
      <c r="AN24">
        <v>180.90909090909091</v>
      </c>
      <c r="AO24">
        <v>40.909090909090907</v>
      </c>
      <c r="AP24">
        <v>6.8181818181818183</v>
      </c>
      <c r="AQ24">
        <v>6.8181818181818183</v>
      </c>
      <c r="AR24">
        <v>81.818181818181813</v>
      </c>
      <c r="AS24">
        <v>270</v>
      </c>
      <c r="AT24">
        <v>991.81818181818187</v>
      </c>
      <c r="AV24" t="s">
        <v>3096</v>
      </c>
      <c r="AW24">
        <v>233.33333333333334</v>
      </c>
      <c r="AX24">
        <v>63.333333333333336</v>
      </c>
      <c r="AY24">
        <v>87.777777777777771</v>
      </c>
      <c r="AZ24">
        <v>153.33333333333334</v>
      </c>
      <c r="BA24">
        <v>35.882352941176471</v>
      </c>
      <c r="BB24">
        <v>11.666666666666666</v>
      </c>
      <c r="BC24">
        <v>5</v>
      </c>
      <c r="BD24">
        <v>195.57692307692307</v>
      </c>
      <c r="BE24">
        <v>395.55555555555554</v>
      </c>
      <c r="BF24">
        <v>633.91304347826087</v>
      </c>
      <c r="BI24" s="1"/>
    </row>
    <row r="25" spans="1:62" x14ac:dyDescent="0.35">
      <c r="A25" t="s">
        <v>3095</v>
      </c>
      <c r="B25">
        <v>0</v>
      </c>
      <c r="C25">
        <v>0</v>
      </c>
      <c r="D25">
        <v>0</v>
      </c>
      <c r="E25">
        <v>5.7735026918962573</v>
      </c>
      <c r="F25">
        <v>0</v>
      </c>
      <c r="H25" t="s">
        <v>3095</v>
      </c>
      <c r="I25">
        <v>0</v>
      </c>
      <c r="J25">
        <v>5.7735026918962573</v>
      </c>
      <c r="K25">
        <v>4.4095855184409842</v>
      </c>
      <c r="L25">
        <v>0</v>
      </c>
      <c r="Q25" t="s">
        <v>3095</v>
      </c>
      <c r="R25">
        <v>0</v>
      </c>
      <c r="S25">
        <v>5.7735026918962573</v>
      </c>
      <c r="T25">
        <v>0</v>
      </c>
      <c r="U25">
        <v>0</v>
      </c>
      <c r="V25">
        <v>17.320508075688775</v>
      </c>
      <c r="W25">
        <v>1.6012815380508714</v>
      </c>
      <c r="X25">
        <v>4.6291004988627575</v>
      </c>
      <c r="Y25">
        <v>0</v>
      </c>
      <c r="AA25" t="s">
        <v>3095</v>
      </c>
      <c r="AB25">
        <v>267.65236718796098</v>
      </c>
      <c r="AC25">
        <v>0</v>
      </c>
      <c r="AD25">
        <v>11.338934190276817</v>
      </c>
      <c r="AE25">
        <v>0</v>
      </c>
      <c r="AF25">
        <v>0</v>
      </c>
      <c r="AJ25" t="s">
        <v>3095</v>
      </c>
      <c r="AK25">
        <v>89.564603397872474</v>
      </c>
      <c r="AL25">
        <v>67.81851258580248</v>
      </c>
      <c r="AM25">
        <v>99.126051197321615</v>
      </c>
      <c r="AN25">
        <v>72.827852528384398</v>
      </c>
      <c r="AO25">
        <v>33.08129825705597</v>
      </c>
      <c r="AP25">
        <v>10.413527665568399</v>
      </c>
      <c r="AQ25">
        <v>11.291110551632087</v>
      </c>
      <c r="AR25">
        <v>65.54665236580459</v>
      </c>
      <c r="AS25">
        <v>269.22109872742146</v>
      </c>
      <c r="AT25">
        <v>291.67229431800223</v>
      </c>
      <c r="AV25" t="s">
        <v>3095</v>
      </c>
      <c r="AW25">
        <v>89.022469073824283</v>
      </c>
      <c r="AX25">
        <v>52.580470541380102</v>
      </c>
      <c r="AY25">
        <v>96.500872020171897</v>
      </c>
      <c r="AZ25">
        <v>63.245553203367585</v>
      </c>
      <c r="BA25">
        <v>28.075528385368763</v>
      </c>
      <c r="BB25">
        <v>18.230549667425571</v>
      </c>
      <c r="BC25">
        <v>14.652845537742531</v>
      </c>
      <c r="BD25">
        <v>231.59644974706529</v>
      </c>
      <c r="BE25">
        <v>223.892335236778</v>
      </c>
      <c r="BF25">
        <v>397.40909915962129</v>
      </c>
      <c r="BI25" s="1"/>
    </row>
    <row r="26" spans="1:62" x14ac:dyDescent="0.35">
      <c r="A26" t="s">
        <v>3097</v>
      </c>
      <c r="BI26" s="1"/>
    </row>
    <row r="27" spans="1:62" x14ac:dyDescent="0.35">
      <c r="A27" t="s">
        <v>3096</v>
      </c>
      <c r="B27">
        <v>0</v>
      </c>
      <c r="C27">
        <v>22.5</v>
      </c>
      <c r="D27">
        <v>0</v>
      </c>
      <c r="H27" t="s">
        <v>3096</v>
      </c>
      <c r="I27">
        <v>0</v>
      </c>
      <c r="J27">
        <v>0.31746031746031744</v>
      </c>
      <c r="K27">
        <v>9.615384615384615</v>
      </c>
      <c r="L27">
        <v>3.75</v>
      </c>
      <c r="M27">
        <v>0</v>
      </c>
      <c r="N27">
        <v>0</v>
      </c>
      <c r="O27">
        <v>0</v>
      </c>
      <c r="Q27" t="s">
        <v>3096</v>
      </c>
      <c r="R27">
        <v>0</v>
      </c>
      <c r="S27">
        <v>0</v>
      </c>
      <c r="T27">
        <v>0</v>
      </c>
      <c r="U27">
        <v>0</v>
      </c>
      <c r="V27">
        <v>0</v>
      </c>
      <c r="AA27" t="s">
        <v>3096</v>
      </c>
      <c r="AB27">
        <v>1.6666666666666667</v>
      </c>
      <c r="AC27">
        <v>0.55555555555555558</v>
      </c>
      <c r="AD27">
        <v>20</v>
      </c>
      <c r="AE27">
        <v>1.875</v>
      </c>
      <c r="AF27">
        <v>0</v>
      </c>
      <c r="AG27">
        <v>0</v>
      </c>
      <c r="AH27">
        <v>0</v>
      </c>
      <c r="BI27" s="1"/>
    </row>
    <row r="28" spans="1:62" x14ac:dyDescent="0.35">
      <c r="A28" t="s">
        <v>3095</v>
      </c>
      <c r="B28">
        <v>0</v>
      </c>
      <c r="C28">
        <v>25.374035215293098</v>
      </c>
      <c r="D28">
        <v>0</v>
      </c>
      <c r="H28" t="s">
        <v>3095</v>
      </c>
      <c r="I28">
        <v>0</v>
      </c>
      <c r="J28">
        <v>1.7532477556991732</v>
      </c>
      <c r="K28">
        <v>12.241676179804887</v>
      </c>
      <c r="L28">
        <v>10.825510201180215</v>
      </c>
      <c r="M28">
        <v>0</v>
      </c>
      <c r="N28">
        <v>0</v>
      </c>
      <c r="O28">
        <v>0</v>
      </c>
      <c r="Q28" t="s">
        <v>3095</v>
      </c>
      <c r="R28">
        <v>0</v>
      </c>
      <c r="S28">
        <v>0</v>
      </c>
      <c r="T28">
        <v>0</v>
      </c>
      <c r="U28">
        <v>0</v>
      </c>
      <c r="V28">
        <v>0</v>
      </c>
      <c r="AA28" t="s">
        <v>3095</v>
      </c>
      <c r="AB28">
        <v>6.8720601280175089</v>
      </c>
      <c r="AC28">
        <v>2.290650472036861</v>
      </c>
      <c r="AD28">
        <v>29.158911095390192</v>
      </c>
      <c r="AE28">
        <v>3.903262677392465</v>
      </c>
      <c r="AF28">
        <v>0</v>
      </c>
      <c r="AG28">
        <v>0</v>
      </c>
      <c r="AH28">
        <v>0</v>
      </c>
      <c r="BI28" s="1"/>
    </row>
    <row r="29" spans="1:62" x14ac:dyDescent="0.35">
      <c r="A29" s="16" t="s">
        <v>3105</v>
      </c>
      <c r="BI29" s="1"/>
    </row>
    <row r="30" spans="1:62" x14ac:dyDescent="0.35">
      <c r="A30" t="s">
        <v>267</v>
      </c>
      <c r="B30">
        <v>0</v>
      </c>
      <c r="I30">
        <v>1</v>
      </c>
      <c r="R30">
        <v>0</v>
      </c>
      <c r="AB30">
        <v>1</v>
      </c>
      <c r="AK30">
        <v>0</v>
      </c>
      <c r="AW30">
        <v>1</v>
      </c>
      <c r="BJ30" s="1"/>
    </row>
    <row r="31" spans="1:62" x14ac:dyDescent="0.35">
      <c r="A31" t="s">
        <v>3098</v>
      </c>
      <c r="B31">
        <f>MAX(B27:C27)</f>
        <v>22.5</v>
      </c>
      <c r="I31">
        <f>MAX(I27:O27)</f>
        <v>9.615384615384615</v>
      </c>
      <c r="R31">
        <f>MAX(R24:Y24,R27:V27)</f>
        <v>5</v>
      </c>
      <c r="AB31">
        <f>MAX(AB27:AH27,AB24:AF24)</f>
        <v>194.70588235294119</v>
      </c>
      <c r="AK31">
        <f>MAX(AK24:AT24)</f>
        <v>991.81818181818187</v>
      </c>
      <c r="AW31">
        <f>MAX(AW24:BC24,BF24)</f>
        <v>633.91304347826087</v>
      </c>
      <c r="BJ31" s="1"/>
    </row>
    <row r="32" spans="1:62" x14ac:dyDescent="0.35">
      <c r="A32" t="s">
        <v>3099</v>
      </c>
      <c r="B32">
        <f>MAX(F24,D27)</f>
        <v>0</v>
      </c>
      <c r="I32">
        <f>MAX(L24,O27)</f>
        <v>0</v>
      </c>
      <c r="R32">
        <f>MAX(Y24,V27,V27)</f>
        <v>0</v>
      </c>
      <c r="AB32">
        <f>MAX(AH27)</f>
        <v>0</v>
      </c>
      <c r="AK32">
        <f>AT24</f>
        <v>991.81818181818187</v>
      </c>
      <c r="AW32">
        <f>BF24</f>
        <v>633.91304347826087</v>
      </c>
      <c r="BJ32" s="1"/>
    </row>
    <row r="33" spans="1:62" x14ac:dyDescent="0.35">
      <c r="A33" t="s">
        <v>3100</v>
      </c>
      <c r="B33">
        <f>MAX(F25,D28)</f>
        <v>0</v>
      </c>
      <c r="I33">
        <f>MAX(L25,O28)</f>
        <v>0</v>
      </c>
      <c r="R33">
        <f>MAX(Y25,V28)</f>
        <v>0</v>
      </c>
      <c r="AB33">
        <f>MAX(AH28)</f>
        <v>0</v>
      </c>
      <c r="AK33">
        <f>AT25</f>
        <v>291.67229431800223</v>
      </c>
      <c r="AW33">
        <f>BF25</f>
        <v>397.40909915962129</v>
      </c>
      <c r="BJ33" s="1"/>
    </row>
    <row r="34" spans="1:62" x14ac:dyDescent="0.35">
      <c r="A34" t="s">
        <v>3101</v>
      </c>
      <c r="B34" t="s">
        <v>3189</v>
      </c>
      <c r="I34" t="s">
        <v>3098</v>
      </c>
      <c r="R34" t="s">
        <v>3098</v>
      </c>
      <c r="AB34" t="s">
        <v>3098</v>
      </c>
      <c r="AK34" t="s">
        <v>3189</v>
      </c>
      <c r="AW34" t="s">
        <v>3190</v>
      </c>
      <c r="BJ34" s="1"/>
    </row>
    <row r="35" spans="1:62" x14ac:dyDescent="0.35">
      <c r="A35" t="s">
        <v>3102</v>
      </c>
      <c r="B35">
        <f>0.5*B31</f>
        <v>11.25</v>
      </c>
      <c r="I35">
        <f>I31</f>
        <v>9.615384615384615</v>
      </c>
      <c r="R35">
        <f>R31</f>
        <v>5</v>
      </c>
      <c r="AB35">
        <f>AB31</f>
        <v>194.70588235294119</v>
      </c>
      <c r="AK35">
        <f>0.5*AK31</f>
        <v>495.90909090909093</v>
      </c>
      <c r="AW35">
        <f>AW31+BF25</f>
        <v>1031.3221426378823</v>
      </c>
      <c r="BJ35" s="1"/>
    </row>
    <row r="36" spans="1:62" x14ac:dyDescent="0.35">
      <c r="BI36" s="1"/>
    </row>
    <row r="37" spans="1:62" x14ac:dyDescent="0.35">
      <c r="BI37" s="1"/>
    </row>
    <row r="38" spans="1:62" x14ac:dyDescent="0.35">
      <c r="A38" t="s">
        <v>3104</v>
      </c>
      <c r="BI38" s="1"/>
    </row>
    <row r="39" spans="1:62" x14ac:dyDescent="0.35">
      <c r="A39" t="s">
        <v>3096</v>
      </c>
      <c r="B39">
        <v>0</v>
      </c>
      <c r="C39">
        <v>0</v>
      </c>
      <c r="D39">
        <v>0</v>
      </c>
      <c r="E39">
        <v>0</v>
      </c>
      <c r="F39">
        <v>0</v>
      </c>
      <c r="H39" t="s">
        <v>3096</v>
      </c>
      <c r="I39">
        <v>0</v>
      </c>
      <c r="J39">
        <v>0</v>
      </c>
      <c r="K39">
        <v>0</v>
      </c>
      <c r="L39">
        <v>0</v>
      </c>
      <c r="Q39" t="s">
        <v>3096</v>
      </c>
      <c r="R39">
        <v>0</v>
      </c>
      <c r="S39">
        <v>0</v>
      </c>
      <c r="T39">
        <v>0</v>
      </c>
      <c r="U39">
        <v>0</v>
      </c>
      <c r="V39">
        <v>0</v>
      </c>
      <c r="W39">
        <v>0</v>
      </c>
      <c r="X39">
        <v>1.25</v>
      </c>
      <c r="Y39">
        <v>0</v>
      </c>
      <c r="AA39" t="s">
        <v>3096</v>
      </c>
      <c r="AB39">
        <v>0</v>
      </c>
      <c r="AC39">
        <v>0</v>
      </c>
      <c r="AD39">
        <v>0</v>
      </c>
      <c r="AE39">
        <v>0</v>
      </c>
      <c r="AF39">
        <v>0</v>
      </c>
      <c r="AJ39" t="s">
        <v>3096</v>
      </c>
      <c r="AK39">
        <v>0.90909090909090906</v>
      </c>
      <c r="AL39">
        <v>0</v>
      </c>
      <c r="AM39">
        <v>0</v>
      </c>
      <c r="AN39">
        <v>0</v>
      </c>
      <c r="AO39">
        <v>0</v>
      </c>
      <c r="AP39">
        <v>0</v>
      </c>
      <c r="AQ39">
        <v>0</v>
      </c>
      <c r="AR39">
        <v>0</v>
      </c>
      <c r="AS39">
        <v>0</v>
      </c>
      <c r="AT39">
        <v>0</v>
      </c>
      <c r="AV39" t="s">
        <v>3096</v>
      </c>
      <c r="AW39">
        <v>0</v>
      </c>
      <c r="AX39">
        <v>0</v>
      </c>
      <c r="AY39">
        <v>0</v>
      </c>
      <c r="AZ39">
        <v>0</v>
      </c>
      <c r="BA39">
        <v>0</v>
      </c>
      <c r="BB39">
        <v>0</v>
      </c>
      <c r="BC39">
        <v>0</v>
      </c>
      <c r="BD39">
        <v>0</v>
      </c>
      <c r="BE39">
        <v>0</v>
      </c>
      <c r="BF39">
        <v>0</v>
      </c>
      <c r="BI39" s="1"/>
    </row>
    <row r="40" spans="1:62" x14ac:dyDescent="0.35">
      <c r="A40" t="s">
        <v>3095</v>
      </c>
      <c r="B40">
        <v>0</v>
      </c>
      <c r="C40">
        <v>0</v>
      </c>
      <c r="D40">
        <v>0</v>
      </c>
      <c r="E40">
        <v>0</v>
      </c>
      <c r="F40">
        <v>0</v>
      </c>
      <c r="H40" t="s">
        <v>3095</v>
      </c>
      <c r="I40">
        <v>0</v>
      </c>
      <c r="J40">
        <v>0</v>
      </c>
      <c r="K40">
        <v>0</v>
      </c>
      <c r="L40">
        <v>0</v>
      </c>
      <c r="Q40" t="s">
        <v>3095</v>
      </c>
      <c r="R40">
        <v>0</v>
      </c>
      <c r="S40">
        <v>0</v>
      </c>
      <c r="T40">
        <v>0</v>
      </c>
      <c r="U40">
        <v>0</v>
      </c>
      <c r="V40">
        <v>0</v>
      </c>
      <c r="W40">
        <v>0</v>
      </c>
      <c r="X40">
        <v>3.5355339059327378</v>
      </c>
      <c r="Y40">
        <v>0</v>
      </c>
      <c r="AA40" t="s">
        <v>3095</v>
      </c>
      <c r="AB40">
        <v>0</v>
      </c>
      <c r="AC40">
        <v>0</v>
      </c>
      <c r="AD40">
        <v>0</v>
      </c>
      <c r="AE40">
        <v>0</v>
      </c>
      <c r="AF40">
        <v>0</v>
      </c>
      <c r="AJ40" t="s">
        <v>3095</v>
      </c>
      <c r="AK40">
        <v>3.0151134457776361</v>
      </c>
      <c r="AL40">
        <v>0</v>
      </c>
      <c r="AM40">
        <v>0</v>
      </c>
      <c r="AN40">
        <v>0</v>
      </c>
      <c r="AO40">
        <v>0</v>
      </c>
      <c r="AP40">
        <v>0</v>
      </c>
      <c r="AQ40">
        <v>0</v>
      </c>
      <c r="AR40">
        <v>0</v>
      </c>
      <c r="AS40">
        <v>0</v>
      </c>
      <c r="AT40">
        <v>0</v>
      </c>
      <c r="AV40" t="s">
        <v>3095</v>
      </c>
      <c r="AW40">
        <v>0</v>
      </c>
      <c r="AX40">
        <v>0</v>
      </c>
      <c r="AY40">
        <v>0</v>
      </c>
      <c r="AZ40">
        <v>0</v>
      </c>
      <c r="BA40">
        <v>0</v>
      </c>
      <c r="BB40">
        <v>0</v>
      </c>
      <c r="BC40">
        <v>0</v>
      </c>
      <c r="BD40">
        <v>0</v>
      </c>
      <c r="BE40">
        <v>0</v>
      </c>
      <c r="BF40">
        <v>0</v>
      </c>
      <c r="BI40" s="1"/>
    </row>
    <row r="41" spans="1:62" x14ac:dyDescent="0.35">
      <c r="A41" t="s">
        <v>3097</v>
      </c>
      <c r="BI41" s="1"/>
    </row>
    <row r="42" spans="1:62" x14ac:dyDescent="0.35">
      <c r="A42" t="s">
        <v>3096</v>
      </c>
      <c r="B42">
        <v>0.7142857142857143</v>
      </c>
      <c r="C42">
        <v>1.25</v>
      </c>
      <c r="D42">
        <v>0</v>
      </c>
      <c r="H42" t="s">
        <v>3096</v>
      </c>
      <c r="I42">
        <v>0</v>
      </c>
      <c r="J42">
        <v>3.9682539682539684</v>
      </c>
      <c r="K42">
        <v>0</v>
      </c>
      <c r="L42">
        <v>0</v>
      </c>
      <c r="M42">
        <v>0</v>
      </c>
      <c r="N42">
        <v>0.76923076923076927</v>
      </c>
      <c r="O42">
        <v>0</v>
      </c>
      <c r="Q42" t="s">
        <v>3096</v>
      </c>
      <c r="R42">
        <v>0</v>
      </c>
      <c r="S42">
        <v>0.11904761904761904</v>
      </c>
      <c r="T42">
        <v>7.7777777777777777</v>
      </c>
      <c r="U42">
        <v>1.2121212121212122</v>
      </c>
      <c r="V42">
        <v>0</v>
      </c>
      <c r="AA42" t="s">
        <v>3096</v>
      </c>
      <c r="AB42">
        <v>5.5555555555555554</v>
      </c>
      <c r="AC42">
        <v>1.3888888888888888</v>
      </c>
      <c r="AD42">
        <v>0</v>
      </c>
      <c r="AE42">
        <v>0</v>
      </c>
      <c r="AF42">
        <v>3.5483870967741935</v>
      </c>
      <c r="AG42">
        <v>0.625</v>
      </c>
      <c r="AH42">
        <v>0</v>
      </c>
      <c r="BI42" s="1"/>
    </row>
    <row r="43" spans="1:62" x14ac:dyDescent="0.35">
      <c r="A43" t="s">
        <v>3095</v>
      </c>
      <c r="B43">
        <v>2.5754985335203751</v>
      </c>
      <c r="C43">
        <v>3.3074245846103287</v>
      </c>
      <c r="D43">
        <v>0</v>
      </c>
      <c r="H43" t="s">
        <v>3095</v>
      </c>
      <c r="I43">
        <v>0</v>
      </c>
      <c r="J43">
        <v>9.6839281983682479</v>
      </c>
      <c r="K43">
        <v>0</v>
      </c>
      <c r="L43">
        <v>0</v>
      </c>
      <c r="M43">
        <v>0</v>
      </c>
      <c r="N43">
        <v>2.6647324606823934</v>
      </c>
      <c r="O43">
        <v>0</v>
      </c>
      <c r="Q43" t="s">
        <v>3095</v>
      </c>
      <c r="R43">
        <v>0</v>
      </c>
      <c r="S43">
        <v>1.0845827790177174</v>
      </c>
      <c r="T43">
        <v>9.1627468373566785</v>
      </c>
      <c r="U43">
        <v>3.2637925700161468</v>
      </c>
      <c r="V43">
        <v>0</v>
      </c>
      <c r="AA43" t="s">
        <v>3095</v>
      </c>
      <c r="AB43">
        <v>10.123024249681613</v>
      </c>
      <c r="AC43">
        <v>4.1852104202577074</v>
      </c>
      <c r="AD43">
        <v>0</v>
      </c>
      <c r="AE43">
        <v>0</v>
      </c>
      <c r="AF43">
        <v>8.6318283506494833</v>
      </c>
      <c r="AG43">
        <v>2.420636130450144</v>
      </c>
      <c r="AH43">
        <v>0</v>
      </c>
      <c r="BI43" s="1"/>
    </row>
    <row r="44" spans="1:62" x14ac:dyDescent="0.35">
      <c r="A44" s="16" t="s">
        <v>3106</v>
      </c>
      <c r="BI44" s="1"/>
    </row>
    <row r="45" spans="1:62" x14ac:dyDescent="0.35">
      <c r="A45" t="s">
        <v>267</v>
      </c>
      <c r="B45">
        <v>0</v>
      </c>
      <c r="I45">
        <v>0</v>
      </c>
      <c r="R45">
        <v>1</v>
      </c>
      <c r="AB45">
        <v>1</v>
      </c>
      <c r="AK45">
        <v>0</v>
      </c>
      <c r="AW45">
        <v>0</v>
      </c>
      <c r="BJ45" s="1"/>
    </row>
    <row r="46" spans="1:62" x14ac:dyDescent="0.35">
      <c r="A46" t="s">
        <v>3098</v>
      </c>
      <c r="B46">
        <f>MAX(B42:C42)</f>
        <v>1.25</v>
      </c>
      <c r="I46">
        <f>MAX(I42:K42,M42:N42)</f>
        <v>3.9682539682539684</v>
      </c>
      <c r="R46">
        <f>MAX(R39:Y39,R42:V42)</f>
        <v>7.7777777777777777</v>
      </c>
      <c r="AB46">
        <f>MAX(AB42:AD42,AF42:AG42)</f>
        <v>5.5555555555555554</v>
      </c>
      <c r="AK46">
        <f>MAX(AK39:AT39)</f>
        <v>0.90909090909090906</v>
      </c>
      <c r="AW46">
        <f>MAX(AW39:BF39)</f>
        <v>0</v>
      </c>
      <c r="BJ46" s="1"/>
    </row>
    <row r="47" spans="1:62" x14ac:dyDescent="0.35">
      <c r="A47" t="s">
        <v>3099</v>
      </c>
      <c r="B47">
        <f>MAX(F39,D42)</f>
        <v>0</v>
      </c>
      <c r="I47">
        <f>MAX(L39,O42)</f>
        <v>0</v>
      </c>
      <c r="R47">
        <f>MAX(Y39,V42,V42)</f>
        <v>0</v>
      </c>
      <c r="AB47">
        <f>MAX(AG39,AH42)</f>
        <v>0</v>
      </c>
      <c r="AK47">
        <f>AT39</f>
        <v>0</v>
      </c>
      <c r="AW47">
        <f>BF39</f>
        <v>0</v>
      </c>
      <c r="BJ47" s="1"/>
    </row>
    <row r="48" spans="1:62" x14ac:dyDescent="0.35">
      <c r="A48" t="s">
        <v>3100</v>
      </c>
      <c r="B48">
        <f>MAX(F40,D43)</f>
        <v>0</v>
      </c>
      <c r="I48">
        <f>MAX(L40,O43)</f>
        <v>0</v>
      </c>
      <c r="R48">
        <f>MAX(Y40,V43)</f>
        <v>0</v>
      </c>
      <c r="AB48">
        <f>MAX(AG40,AH43)</f>
        <v>0</v>
      </c>
      <c r="AK48">
        <f>AT40</f>
        <v>0</v>
      </c>
      <c r="AW48">
        <f>BF40</f>
        <v>0</v>
      </c>
      <c r="BJ48" s="1"/>
    </row>
    <row r="49" spans="1:62" x14ac:dyDescent="0.35">
      <c r="A49" t="s">
        <v>3101</v>
      </c>
      <c r="B49" t="s">
        <v>3098</v>
      </c>
      <c r="I49" t="s">
        <v>3098</v>
      </c>
      <c r="R49" t="s">
        <v>3188</v>
      </c>
      <c r="AB49" t="s">
        <v>3188</v>
      </c>
      <c r="AK49" s="66" t="s">
        <v>3098</v>
      </c>
      <c r="AW49" t="s">
        <v>3098</v>
      </c>
      <c r="BJ49" s="1"/>
    </row>
    <row r="50" spans="1:62" x14ac:dyDescent="0.35">
      <c r="A50" t="s">
        <v>3102</v>
      </c>
      <c r="B50">
        <f>B46</f>
        <v>1.25</v>
      </c>
      <c r="I50">
        <f>I46</f>
        <v>3.9682539682539684</v>
      </c>
      <c r="R50">
        <f>2*R46</f>
        <v>15.555555555555555</v>
      </c>
      <c r="AB50">
        <f>2*AB46</f>
        <v>11.111111111111111</v>
      </c>
      <c r="AK50" s="66">
        <f>AK46</f>
        <v>0.90909090909090906</v>
      </c>
      <c r="AW50">
        <f>AW46</f>
        <v>0</v>
      </c>
      <c r="BJ50" s="1"/>
    </row>
    <row r="51" spans="1:62" x14ac:dyDescent="0.35">
      <c r="BI51" s="1"/>
    </row>
    <row r="52" spans="1:62" x14ac:dyDescent="0.35">
      <c r="BI52" s="1"/>
    </row>
    <row r="53" spans="1:62" x14ac:dyDescent="0.35">
      <c r="A53" t="s">
        <v>3104</v>
      </c>
      <c r="BI53" s="1"/>
    </row>
    <row r="54" spans="1:62" x14ac:dyDescent="0.35">
      <c r="A54" t="s">
        <v>3096</v>
      </c>
      <c r="B54">
        <v>0</v>
      </c>
      <c r="C54">
        <v>0</v>
      </c>
      <c r="D54">
        <v>0</v>
      </c>
      <c r="E54">
        <v>6.666666666666667</v>
      </c>
      <c r="F54">
        <v>0</v>
      </c>
      <c r="H54" t="s">
        <v>3096</v>
      </c>
      <c r="I54">
        <v>0</v>
      </c>
      <c r="J54">
        <v>0</v>
      </c>
      <c r="K54">
        <v>7.7777777777777777</v>
      </c>
      <c r="L54">
        <v>0</v>
      </c>
      <c r="Q54" t="s">
        <v>3096</v>
      </c>
      <c r="R54">
        <v>0</v>
      </c>
      <c r="S54">
        <v>0</v>
      </c>
      <c r="T54">
        <v>0</v>
      </c>
      <c r="U54">
        <v>0</v>
      </c>
      <c r="V54">
        <v>0</v>
      </c>
      <c r="W54">
        <v>9.4871794871794872</v>
      </c>
      <c r="X54">
        <v>5</v>
      </c>
      <c r="Y54">
        <v>0</v>
      </c>
      <c r="AA54" t="s">
        <v>3096</v>
      </c>
      <c r="AB54">
        <v>24.117647058823529</v>
      </c>
      <c r="AC54">
        <v>0</v>
      </c>
      <c r="AD54">
        <v>8.5714285714285712</v>
      </c>
      <c r="AE54">
        <v>0</v>
      </c>
      <c r="AF54">
        <v>7.7777777777777777</v>
      </c>
      <c r="AJ54" t="s">
        <v>3096</v>
      </c>
      <c r="AK54">
        <v>0</v>
      </c>
      <c r="AL54">
        <v>0.45454545454545453</v>
      </c>
      <c r="AM54">
        <v>1.3636363636363635</v>
      </c>
      <c r="AN54">
        <v>0.45454545454545453</v>
      </c>
      <c r="AO54">
        <v>2.7272727272727271</v>
      </c>
      <c r="AP54">
        <v>0</v>
      </c>
      <c r="AQ54">
        <v>0.45454545454545453</v>
      </c>
      <c r="AR54">
        <v>0</v>
      </c>
      <c r="AS54">
        <v>0</v>
      </c>
      <c r="AT54">
        <v>0.90909090909090906</v>
      </c>
      <c r="AV54" t="s">
        <v>3096</v>
      </c>
      <c r="AW54">
        <v>0</v>
      </c>
      <c r="AX54">
        <v>0</v>
      </c>
      <c r="AY54">
        <v>0</v>
      </c>
      <c r="AZ54">
        <v>0</v>
      </c>
      <c r="BA54">
        <v>0</v>
      </c>
      <c r="BB54">
        <v>0</v>
      </c>
      <c r="BC54">
        <v>0</v>
      </c>
      <c r="BD54">
        <v>17.307692307692307</v>
      </c>
      <c r="BE54">
        <v>0</v>
      </c>
      <c r="BF54">
        <v>0.43478260869565216</v>
      </c>
      <c r="BI54" s="1"/>
    </row>
    <row r="55" spans="1:62" x14ac:dyDescent="0.35">
      <c r="A55" t="s">
        <v>3095</v>
      </c>
      <c r="B55">
        <v>0</v>
      </c>
      <c r="C55">
        <v>0</v>
      </c>
      <c r="D55">
        <v>0</v>
      </c>
      <c r="E55">
        <v>11.547005383792515</v>
      </c>
      <c r="F55">
        <v>0</v>
      </c>
      <c r="H55" t="s">
        <v>3095</v>
      </c>
      <c r="I55">
        <v>0</v>
      </c>
      <c r="J55">
        <v>0</v>
      </c>
      <c r="K55">
        <v>10.929064207170001</v>
      </c>
      <c r="L55">
        <v>0</v>
      </c>
      <c r="Q55" t="s">
        <v>3095</v>
      </c>
      <c r="R55">
        <v>0</v>
      </c>
      <c r="S55">
        <v>0</v>
      </c>
      <c r="T55">
        <v>0</v>
      </c>
      <c r="U55">
        <v>0</v>
      </c>
      <c r="V55">
        <v>0</v>
      </c>
      <c r="W55">
        <v>25.950227455520547</v>
      </c>
      <c r="X55">
        <v>10.690449676496975</v>
      </c>
      <c r="Y55">
        <v>0</v>
      </c>
      <c r="AA55" t="s">
        <v>3095</v>
      </c>
      <c r="AB55">
        <v>26.642145588683871</v>
      </c>
      <c r="AC55">
        <v>0</v>
      </c>
      <c r="AD55">
        <v>8.9973541084243731</v>
      </c>
      <c r="AE55">
        <v>0</v>
      </c>
      <c r="AF55">
        <v>15.634719199411432</v>
      </c>
      <c r="AJ55" t="s">
        <v>3095</v>
      </c>
      <c r="AK55">
        <v>0</v>
      </c>
      <c r="AL55">
        <v>2.1320071635561044</v>
      </c>
      <c r="AM55">
        <v>4.675625290960757</v>
      </c>
      <c r="AN55">
        <v>2.1320071635561044</v>
      </c>
      <c r="AO55">
        <v>7.0250017331420889</v>
      </c>
      <c r="AP55">
        <v>0</v>
      </c>
      <c r="AQ55">
        <v>2.1320071635561044</v>
      </c>
      <c r="AR55">
        <v>0</v>
      </c>
      <c r="AS55">
        <v>0</v>
      </c>
      <c r="AT55">
        <v>4.2640143271122088</v>
      </c>
      <c r="AV55" t="s">
        <v>3095</v>
      </c>
      <c r="AW55">
        <v>0</v>
      </c>
      <c r="AX55">
        <v>0</v>
      </c>
      <c r="AY55">
        <v>0</v>
      </c>
      <c r="AZ55">
        <v>0</v>
      </c>
      <c r="BA55">
        <v>0</v>
      </c>
      <c r="BB55">
        <v>0</v>
      </c>
      <c r="BC55">
        <v>0</v>
      </c>
      <c r="BD55">
        <v>27.661496182251675</v>
      </c>
      <c r="BE55">
        <v>0</v>
      </c>
      <c r="BF55">
        <v>2.0851441405707476</v>
      </c>
      <c r="BI55" s="1"/>
    </row>
    <row r="56" spans="1:62" x14ac:dyDescent="0.35">
      <c r="A56" t="s">
        <v>3097</v>
      </c>
      <c r="BI56" s="1"/>
    </row>
    <row r="57" spans="1:62" x14ac:dyDescent="0.35">
      <c r="A57" t="s">
        <v>3096</v>
      </c>
      <c r="B57">
        <v>0</v>
      </c>
      <c r="C57">
        <v>0</v>
      </c>
      <c r="D57">
        <v>0</v>
      </c>
      <c r="H57" t="s">
        <v>3096</v>
      </c>
      <c r="I57">
        <v>0</v>
      </c>
      <c r="J57">
        <v>0</v>
      </c>
      <c r="K57">
        <v>0</v>
      </c>
      <c r="L57">
        <v>0</v>
      </c>
      <c r="M57">
        <v>0.66666666666666663</v>
      </c>
      <c r="N57">
        <v>0</v>
      </c>
      <c r="O57">
        <v>0</v>
      </c>
      <c r="Q57" t="s">
        <v>3096</v>
      </c>
      <c r="R57">
        <v>0</v>
      </c>
      <c r="S57">
        <v>0</v>
      </c>
      <c r="T57">
        <v>0</v>
      </c>
      <c r="U57">
        <v>0</v>
      </c>
      <c r="V57">
        <v>0</v>
      </c>
      <c r="AA57" t="s">
        <v>3096</v>
      </c>
      <c r="AB57">
        <v>0</v>
      </c>
      <c r="AC57">
        <v>0</v>
      </c>
      <c r="AD57">
        <v>0</v>
      </c>
      <c r="AE57">
        <v>0</v>
      </c>
      <c r="AF57">
        <v>0</v>
      </c>
      <c r="AG57">
        <v>0.15625</v>
      </c>
      <c r="AH57">
        <v>0</v>
      </c>
      <c r="BI57" s="1"/>
    </row>
    <row r="58" spans="1:62" x14ac:dyDescent="0.35">
      <c r="A58" t="s">
        <v>3095</v>
      </c>
      <c r="B58">
        <v>0</v>
      </c>
      <c r="C58">
        <v>0</v>
      </c>
      <c r="D58">
        <v>0</v>
      </c>
      <c r="H58" t="s">
        <v>3095</v>
      </c>
      <c r="I58">
        <v>0</v>
      </c>
      <c r="J58">
        <v>0</v>
      </c>
      <c r="K58">
        <v>0</v>
      </c>
      <c r="L58">
        <v>0</v>
      </c>
      <c r="M58">
        <v>2.4945329647710532</v>
      </c>
      <c r="N58">
        <v>0</v>
      </c>
      <c r="O58">
        <v>0</v>
      </c>
      <c r="Q58" t="s">
        <v>3095</v>
      </c>
      <c r="R58">
        <v>0</v>
      </c>
      <c r="S58">
        <v>0</v>
      </c>
      <c r="T58">
        <v>0</v>
      </c>
      <c r="U58">
        <v>0</v>
      </c>
      <c r="V58">
        <v>0</v>
      </c>
      <c r="AA58" t="s">
        <v>3095</v>
      </c>
      <c r="AB58">
        <v>0</v>
      </c>
      <c r="AC58">
        <v>0</v>
      </c>
      <c r="AD58">
        <v>0</v>
      </c>
      <c r="AE58">
        <v>0</v>
      </c>
      <c r="AF58">
        <v>0</v>
      </c>
      <c r="AG58">
        <v>1.240206962551279</v>
      </c>
      <c r="AH58">
        <v>0</v>
      </c>
      <c r="BI58" s="1"/>
    </row>
    <row r="59" spans="1:62" x14ac:dyDescent="0.35">
      <c r="A59" s="16" t="s">
        <v>3107</v>
      </c>
      <c r="BI59" s="1"/>
    </row>
    <row r="60" spans="1:62" x14ac:dyDescent="0.35">
      <c r="A60" t="s">
        <v>267</v>
      </c>
      <c r="B60">
        <v>0</v>
      </c>
      <c r="I60">
        <v>0</v>
      </c>
      <c r="R60">
        <v>0</v>
      </c>
      <c r="AB60">
        <v>1</v>
      </c>
      <c r="AK60">
        <v>0</v>
      </c>
      <c r="AW60">
        <v>1</v>
      </c>
      <c r="BJ60" s="1"/>
    </row>
    <row r="61" spans="1:62" x14ac:dyDescent="0.35">
      <c r="A61" t="s">
        <v>3098</v>
      </c>
      <c r="B61">
        <f>MAX(B54:F54,B57:D57)</f>
        <v>6.666666666666667</v>
      </c>
      <c r="I61">
        <f>MAX(I54:L54,I57:O57)</f>
        <v>7.7777777777777777</v>
      </c>
      <c r="R61">
        <f>MAX(R54:Y54,R57:V57)</f>
        <v>9.4871794871794872</v>
      </c>
      <c r="AB61">
        <f>MAX(AB54:AF54,AB57:AH57)</f>
        <v>24.117647058823529</v>
      </c>
      <c r="AK61">
        <f>MAX(AK54:AT54)</f>
        <v>2.7272727272727271</v>
      </c>
      <c r="AW61">
        <f>MAX(AW54:BF54)</f>
        <v>17.307692307692307</v>
      </c>
      <c r="BJ61" s="1"/>
    </row>
    <row r="62" spans="1:62" x14ac:dyDescent="0.35">
      <c r="A62" t="s">
        <v>3099</v>
      </c>
      <c r="B62">
        <f>MAX(F54,D57)</f>
        <v>0</v>
      </c>
      <c r="I62">
        <f>MAX(L54,O57)</f>
        <v>0</v>
      </c>
      <c r="R62">
        <f>MAX(Y54,V57)</f>
        <v>0</v>
      </c>
      <c r="AB62">
        <f>MAX(AH57)</f>
        <v>0</v>
      </c>
      <c r="AK62">
        <f>AT54</f>
        <v>0.90909090909090906</v>
      </c>
      <c r="AW62">
        <f>BF54</f>
        <v>0.43478260869565216</v>
      </c>
      <c r="BJ62" s="1"/>
    </row>
    <row r="63" spans="1:62" x14ac:dyDescent="0.35">
      <c r="A63" t="s">
        <v>3100</v>
      </c>
      <c r="B63">
        <f>MAX(F55,D58)</f>
        <v>0</v>
      </c>
      <c r="I63">
        <f>MAX(L55,O58)</f>
        <v>0</v>
      </c>
      <c r="R63">
        <f>MAX(Y55,V58)</f>
        <v>0</v>
      </c>
      <c r="AB63">
        <f>MAX(AH58)</f>
        <v>0</v>
      </c>
      <c r="AK63">
        <f>AT55</f>
        <v>4.2640143271122088</v>
      </c>
      <c r="AW63">
        <f>BF55</f>
        <v>2.0851441405707476</v>
      </c>
      <c r="BJ63" s="1"/>
    </row>
    <row r="64" spans="1:62" x14ac:dyDescent="0.35">
      <c r="A64" t="s">
        <v>3101</v>
      </c>
      <c r="B64" s="66" t="s">
        <v>3098</v>
      </c>
      <c r="I64" t="s">
        <v>3098</v>
      </c>
      <c r="R64" t="s">
        <v>3098</v>
      </c>
      <c r="AB64" t="s">
        <v>3098</v>
      </c>
      <c r="AK64" t="s">
        <v>3098</v>
      </c>
      <c r="AW64" t="s">
        <v>3098</v>
      </c>
      <c r="BJ64" s="1"/>
    </row>
    <row r="65" spans="1:62" x14ac:dyDescent="0.35">
      <c r="A65" t="s">
        <v>3102</v>
      </c>
      <c r="B65" s="66">
        <f>B61</f>
        <v>6.666666666666667</v>
      </c>
      <c r="I65">
        <f>I61</f>
        <v>7.7777777777777777</v>
      </c>
      <c r="R65">
        <f>R61</f>
        <v>9.4871794871794872</v>
      </c>
      <c r="AB65">
        <f>AB61</f>
        <v>24.117647058823529</v>
      </c>
      <c r="AK65">
        <f>AK61</f>
        <v>2.7272727272727271</v>
      </c>
      <c r="AW65">
        <f>AW61</f>
        <v>17.307692307692307</v>
      </c>
      <c r="BJ65" s="1"/>
    </row>
    <row r="66" spans="1:62" x14ac:dyDescent="0.35">
      <c r="BI66" s="1"/>
    </row>
    <row r="67" spans="1:62" x14ac:dyDescent="0.35">
      <c r="BI67" s="1"/>
    </row>
    <row r="68" spans="1:62" x14ac:dyDescent="0.35">
      <c r="A68" t="s">
        <v>3104</v>
      </c>
      <c r="BI68" s="1"/>
    </row>
    <row r="69" spans="1:62" x14ac:dyDescent="0.35">
      <c r="A69" t="s">
        <v>3096</v>
      </c>
      <c r="B69">
        <v>0</v>
      </c>
      <c r="C69">
        <v>0</v>
      </c>
      <c r="D69">
        <v>0</v>
      </c>
      <c r="E69">
        <v>0</v>
      </c>
      <c r="F69">
        <v>0</v>
      </c>
      <c r="H69" t="s">
        <v>3096</v>
      </c>
      <c r="I69">
        <v>0</v>
      </c>
      <c r="J69">
        <v>0</v>
      </c>
      <c r="K69">
        <v>0</v>
      </c>
      <c r="L69">
        <v>0</v>
      </c>
      <c r="Q69" t="s">
        <v>3096</v>
      </c>
      <c r="R69">
        <v>0</v>
      </c>
      <c r="S69">
        <v>0</v>
      </c>
      <c r="T69">
        <v>0</v>
      </c>
      <c r="U69">
        <v>0</v>
      </c>
      <c r="V69">
        <v>0</v>
      </c>
      <c r="W69">
        <v>0</v>
      </c>
      <c r="X69">
        <v>0</v>
      </c>
      <c r="Y69">
        <v>0.47619047619047616</v>
      </c>
      <c r="AA69" t="s">
        <v>3096</v>
      </c>
      <c r="AB69">
        <v>0</v>
      </c>
      <c r="AC69">
        <v>0</v>
      </c>
      <c r="AD69">
        <v>0</v>
      </c>
      <c r="AE69">
        <v>0</v>
      </c>
      <c r="AF69">
        <v>0</v>
      </c>
      <c r="AJ69" t="s">
        <v>3096</v>
      </c>
      <c r="AK69">
        <v>0</v>
      </c>
      <c r="AL69">
        <v>0</v>
      </c>
      <c r="AM69">
        <v>0</v>
      </c>
      <c r="AN69">
        <v>0</v>
      </c>
      <c r="AO69">
        <v>0</v>
      </c>
      <c r="AP69">
        <v>0</v>
      </c>
      <c r="AQ69">
        <v>0</v>
      </c>
      <c r="AR69">
        <v>0</v>
      </c>
      <c r="AS69">
        <v>0</v>
      </c>
      <c r="AT69">
        <v>0</v>
      </c>
      <c r="AV69" t="s">
        <v>3096</v>
      </c>
      <c r="AW69">
        <v>0</v>
      </c>
      <c r="AX69">
        <v>0</v>
      </c>
      <c r="AY69">
        <v>0</v>
      </c>
      <c r="AZ69">
        <v>0</v>
      </c>
      <c r="BA69">
        <v>0</v>
      </c>
      <c r="BB69">
        <v>0</v>
      </c>
      <c r="BC69">
        <v>0</v>
      </c>
      <c r="BD69">
        <v>0</v>
      </c>
      <c r="BE69">
        <v>0</v>
      </c>
      <c r="BF69">
        <v>0</v>
      </c>
      <c r="BI69" s="1"/>
    </row>
    <row r="70" spans="1:62" x14ac:dyDescent="0.35">
      <c r="A70" t="s">
        <v>3095</v>
      </c>
      <c r="B70">
        <v>0</v>
      </c>
      <c r="C70">
        <v>0</v>
      </c>
      <c r="D70">
        <v>0</v>
      </c>
      <c r="E70">
        <v>0</v>
      </c>
      <c r="F70">
        <v>0</v>
      </c>
      <c r="H70" t="s">
        <v>3095</v>
      </c>
      <c r="I70">
        <v>0</v>
      </c>
      <c r="J70">
        <v>0</v>
      </c>
      <c r="K70">
        <v>0</v>
      </c>
      <c r="L70">
        <v>0</v>
      </c>
      <c r="Q70" t="s">
        <v>3095</v>
      </c>
      <c r="R70">
        <v>0</v>
      </c>
      <c r="S70">
        <v>0</v>
      </c>
      <c r="T70">
        <v>0</v>
      </c>
      <c r="U70">
        <v>0</v>
      </c>
      <c r="V70">
        <v>0</v>
      </c>
      <c r="W70">
        <v>0</v>
      </c>
      <c r="X70">
        <v>0</v>
      </c>
      <c r="Y70">
        <v>2.1821789023599236</v>
      </c>
      <c r="AA70" t="s">
        <v>3095</v>
      </c>
      <c r="AB70">
        <v>0</v>
      </c>
      <c r="AC70">
        <v>0</v>
      </c>
      <c r="AD70">
        <v>0</v>
      </c>
      <c r="AE70">
        <v>0</v>
      </c>
      <c r="AF70">
        <v>0</v>
      </c>
      <c r="AJ70" t="s">
        <v>3095</v>
      </c>
      <c r="AK70">
        <v>0</v>
      </c>
      <c r="AL70">
        <v>0</v>
      </c>
      <c r="AM70">
        <v>0</v>
      </c>
      <c r="AN70">
        <v>0</v>
      </c>
      <c r="AO70">
        <v>0</v>
      </c>
      <c r="AP70">
        <v>0</v>
      </c>
      <c r="AQ70">
        <v>0</v>
      </c>
      <c r="AR70">
        <v>0</v>
      </c>
      <c r="AS70">
        <v>0</v>
      </c>
      <c r="AT70">
        <v>0</v>
      </c>
      <c r="AV70" t="s">
        <v>3095</v>
      </c>
      <c r="AW70">
        <v>0</v>
      </c>
      <c r="AX70">
        <v>0</v>
      </c>
      <c r="AY70">
        <v>0</v>
      </c>
      <c r="AZ70">
        <v>0</v>
      </c>
      <c r="BA70">
        <v>0</v>
      </c>
      <c r="BB70">
        <v>0</v>
      </c>
      <c r="BC70">
        <v>0</v>
      </c>
      <c r="BD70">
        <v>0</v>
      </c>
      <c r="BE70">
        <v>0</v>
      </c>
      <c r="BF70">
        <v>0</v>
      </c>
      <c r="BI70" s="1"/>
    </row>
    <row r="71" spans="1:62" x14ac:dyDescent="0.35">
      <c r="A71" t="s">
        <v>3097</v>
      </c>
      <c r="BI71" s="1"/>
    </row>
    <row r="72" spans="1:62" x14ac:dyDescent="0.35">
      <c r="A72" t="s">
        <v>3096</v>
      </c>
      <c r="B72">
        <v>0</v>
      </c>
      <c r="C72">
        <v>0</v>
      </c>
      <c r="D72">
        <v>0</v>
      </c>
      <c r="H72" t="s">
        <v>3096</v>
      </c>
      <c r="I72">
        <v>0</v>
      </c>
      <c r="J72">
        <v>0</v>
      </c>
      <c r="K72">
        <v>0</v>
      </c>
      <c r="L72">
        <v>0</v>
      </c>
      <c r="M72">
        <v>0.66666666666666663</v>
      </c>
      <c r="N72">
        <v>0</v>
      </c>
      <c r="O72">
        <v>0</v>
      </c>
      <c r="Q72" t="s">
        <v>3096</v>
      </c>
      <c r="R72">
        <v>0</v>
      </c>
      <c r="S72">
        <v>0</v>
      </c>
      <c r="T72">
        <v>0</v>
      </c>
      <c r="U72">
        <v>0</v>
      </c>
      <c r="V72">
        <v>0</v>
      </c>
      <c r="AA72" t="s">
        <v>3096</v>
      </c>
      <c r="AB72">
        <v>0</v>
      </c>
      <c r="AC72">
        <v>0</v>
      </c>
      <c r="AD72">
        <v>0</v>
      </c>
      <c r="AE72">
        <v>0</v>
      </c>
      <c r="AF72">
        <v>0.32258064516129031</v>
      </c>
      <c r="AG72">
        <v>0</v>
      </c>
      <c r="AH72">
        <v>0</v>
      </c>
      <c r="BI72" s="1"/>
    </row>
    <row r="73" spans="1:62" x14ac:dyDescent="0.35">
      <c r="A73" t="s">
        <v>3095</v>
      </c>
      <c r="B73">
        <v>0</v>
      </c>
      <c r="C73">
        <v>0</v>
      </c>
      <c r="D73">
        <v>0</v>
      </c>
      <c r="H73" t="s">
        <v>3095</v>
      </c>
      <c r="I73">
        <v>0</v>
      </c>
      <c r="J73">
        <v>0</v>
      </c>
      <c r="K73">
        <v>0</v>
      </c>
      <c r="L73">
        <v>0</v>
      </c>
      <c r="M73">
        <v>2.4945329647710532</v>
      </c>
      <c r="N73">
        <v>0</v>
      </c>
      <c r="O73">
        <v>0</v>
      </c>
      <c r="Q73" t="s">
        <v>3095</v>
      </c>
      <c r="R73">
        <v>0</v>
      </c>
      <c r="S73">
        <v>0</v>
      </c>
      <c r="T73">
        <v>0</v>
      </c>
      <c r="U73">
        <v>0</v>
      </c>
      <c r="V73">
        <v>0</v>
      </c>
      <c r="AA73" t="s">
        <v>3095</v>
      </c>
      <c r="AB73">
        <v>0</v>
      </c>
      <c r="AC73">
        <v>0</v>
      </c>
      <c r="AD73">
        <v>0</v>
      </c>
      <c r="AE73">
        <v>0</v>
      </c>
      <c r="AF73">
        <v>1.7668794179137766</v>
      </c>
      <c r="AG73">
        <v>0</v>
      </c>
      <c r="AH73">
        <v>0</v>
      </c>
      <c r="BI73" s="1"/>
    </row>
    <row r="74" spans="1:62" x14ac:dyDescent="0.35">
      <c r="A74" s="16" t="s">
        <v>3108</v>
      </c>
      <c r="BI74" s="1"/>
    </row>
    <row r="75" spans="1:62" x14ac:dyDescent="0.35">
      <c r="A75" t="s">
        <v>267</v>
      </c>
      <c r="B75">
        <v>0</v>
      </c>
      <c r="I75">
        <v>1</v>
      </c>
      <c r="R75">
        <v>0</v>
      </c>
      <c r="AB75">
        <v>1</v>
      </c>
      <c r="AK75">
        <v>0</v>
      </c>
      <c r="AW75">
        <v>0</v>
      </c>
      <c r="BJ75" s="1"/>
    </row>
    <row r="76" spans="1:62" x14ac:dyDescent="0.35">
      <c r="A76" t="s">
        <v>3098</v>
      </c>
      <c r="B76">
        <f>MAX(B69:F69,B72:D72)</f>
        <v>0</v>
      </c>
      <c r="I76">
        <f>MAX(I69:L69,I72:O72)</f>
        <v>0.66666666666666663</v>
      </c>
      <c r="R76">
        <f>MAX(R69:Y69,R72:V72)</f>
        <v>0.47619047619047616</v>
      </c>
      <c r="AB76">
        <f>MAX(AB69:AF69,AB72:AH72)</f>
        <v>0.32258064516129031</v>
      </c>
      <c r="AK76">
        <f>MAX(AK69:AT69)</f>
        <v>0</v>
      </c>
      <c r="AW76">
        <f>MAX(AW69:BF69)</f>
        <v>0</v>
      </c>
      <c r="BJ76" s="1"/>
    </row>
    <row r="77" spans="1:62" x14ac:dyDescent="0.35">
      <c r="A77" t="s">
        <v>3099</v>
      </c>
      <c r="B77">
        <f>MAX(F69,D72)</f>
        <v>0</v>
      </c>
      <c r="I77">
        <f>MAX(L69,O72)</f>
        <v>0</v>
      </c>
      <c r="R77">
        <f>MAX(Y69,V72)</f>
        <v>0.47619047619047616</v>
      </c>
      <c r="AB77">
        <f>MAX(AF69,AH72)</f>
        <v>0</v>
      </c>
      <c r="AK77">
        <f>AT69</f>
        <v>0</v>
      </c>
      <c r="AW77">
        <f>BF69</f>
        <v>0</v>
      </c>
      <c r="BJ77" s="1"/>
    </row>
    <row r="78" spans="1:62" x14ac:dyDescent="0.35">
      <c r="A78" t="s">
        <v>3100</v>
      </c>
      <c r="B78">
        <f>MAX(F70,D73)</f>
        <v>0</v>
      </c>
      <c r="I78">
        <f>MAX(L70,O73)</f>
        <v>0</v>
      </c>
      <c r="R78">
        <f>MAX(Y70,V73)</f>
        <v>2.1821789023599236</v>
      </c>
      <c r="AB78">
        <f>MAX(AG70,AH73)</f>
        <v>0</v>
      </c>
      <c r="AK78">
        <f>AT70</f>
        <v>0</v>
      </c>
      <c r="AW78">
        <f>BF70</f>
        <v>0</v>
      </c>
      <c r="BJ78" s="1"/>
    </row>
    <row r="79" spans="1:62" x14ac:dyDescent="0.35">
      <c r="A79" t="s">
        <v>3101</v>
      </c>
      <c r="B79" t="s">
        <v>3098</v>
      </c>
      <c r="I79" t="s">
        <v>3188</v>
      </c>
      <c r="R79" t="s">
        <v>3098</v>
      </c>
      <c r="AB79" t="s">
        <v>3188</v>
      </c>
      <c r="AK79" t="s">
        <v>3098</v>
      </c>
      <c r="AW79" t="s">
        <v>3098</v>
      </c>
      <c r="BJ79" s="1"/>
    </row>
    <row r="80" spans="1:62" x14ac:dyDescent="0.35">
      <c r="A80" t="s">
        <v>3102</v>
      </c>
      <c r="B80">
        <f>B76</f>
        <v>0</v>
      </c>
      <c r="I80">
        <f>2*I76</f>
        <v>1.3333333333333333</v>
      </c>
      <c r="R80">
        <f>R76</f>
        <v>0.47619047619047616</v>
      </c>
      <c r="AB80">
        <f>2*AB76</f>
        <v>0.64516129032258063</v>
      </c>
      <c r="AK80">
        <f>AK76</f>
        <v>0</v>
      </c>
      <c r="AW80">
        <f>AW76</f>
        <v>0</v>
      </c>
      <c r="BJ80" s="1"/>
    </row>
    <row r="81" spans="1:62" x14ac:dyDescent="0.35">
      <c r="BI81" s="1"/>
    </row>
    <row r="82" spans="1:62" x14ac:dyDescent="0.35">
      <c r="BI82" s="1"/>
    </row>
    <row r="83" spans="1:62" x14ac:dyDescent="0.35">
      <c r="A83" t="s">
        <v>3104</v>
      </c>
      <c r="BI83" s="1"/>
    </row>
    <row r="84" spans="1:62" x14ac:dyDescent="0.35">
      <c r="A84" t="s">
        <v>3096</v>
      </c>
      <c r="B84">
        <v>0</v>
      </c>
      <c r="C84">
        <v>0</v>
      </c>
      <c r="D84">
        <v>0</v>
      </c>
      <c r="E84">
        <v>0</v>
      </c>
      <c r="F84">
        <v>0</v>
      </c>
      <c r="H84" t="s">
        <v>3096</v>
      </c>
      <c r="I84">
        <v>0</v>
      </c>
      <c r="J84">
        <v>0</v>
      </c>
      <c r="K84">
        <v>0</v>
      </c>
      <c r="L84">
        <v>0</v>
      </c>
      <c r="Q84" t="s">
        <v>3096</v>
      </c>
      <c r="R84">
        <v>0</v>
      </c>
      <c r="S84">
        <v>0</v>
      </c>
      <c r="T84">
        <v>0</v>
      </c>
      <c r="U84">
        <v>0</v>
      </c>
      <c r="V84">
        <v>0</v>
      </c>
      <c r="W84">
        <v>0</v>
      </c>
      <c r="X84">
        <v>0</v>
      </c>
      <c r="Y84">
        <v>0</v>
      </c>
      <c r="AA84" t="s">
        <v>3096</v>
      </c>
      <c r="AB84">
        <v>0</v>
      </c>
      <c r="AC84">
        <v>0</v>
      </c>
      <c r="AD84">
        <v>0</v>
      </c>
      <c r="AE84">
        <v>0</v>
      </c>
      <c r="AF84">
        <v>0</v>
      </c>
      <c r="AJ84" t="s">
        <v>3096</v>
      </c>
      <c r="AK84">
        <v>0</v>
      </c>
      <c r="AL84">
        <v>0</v>
      </c>
      <c r="AM84">
        <v>0</v>
      </c>
      <c r="AN84">
        <v>0</v>
      </c>
      <c r="AO84">
        <v>0</v>
      </c>
      <c r="AP84">
        <v>0</v>
      </c>
      <c r="AQ84">
        <v>0</v>
      </c>
      <c r="AR84">
        <v>0</v>
      </c>
      <c r="AS84">
        <v>0</v>
      </c>
      <c r="AT84">
        <v>0</v>
      </c>
      <c r="AV84" t="s">
        <v>3096</v>
      </c>
      <c r="AW84">
        <v>0</v>
      </c>
      <c r="AX84">
        <v>0</v>
      </c>
      <c r="AY84">
        <v>0</v>
      </c>
      <c r="AZ84">
        <v>0</v>
      </c>
      <c r="BA84">
        <v>0</v>
      </c>
      <c r="BB84">
        <v>0</v>
      </c>
      <c r="BC84">
        <v>0</v>
      </c>
      <c r="BD84">
        <v>0</v>
      </c>
      <c r="BE84">
        <v>0</v>
      </c>
      <c r="BF84">
        <v>0</v>
      </c>
      <c r="BI84" s="1"/>
    </row>
    <row r="85" spans="1:62" x14ac:dyDescent="0.35">
      <c r="A85" t="s">
        <v>3095</v>
      </c>
      <c r="B85">
        <v>0</v>
      </c>
      <c r="C85">
        <v>0</v>
      </c>
      <c r="D85">
        <v>0</v>
      </c>
      <c r="E85">
        <v>0</v>
      </c>
      <c r="F85">
        <v>0</v>
      </c>
      <c r="H85" t="s">
        <v>3095</v>
      </c>
      <c r="I85">
        <v>0</v>
      </c>
      <c r="J85">
        <v>0</v>
      </c>
      <c r="K85">
        <v>0</v>
      </c>
      <c r="L85">
        <v>0</v>
      </c>
      <c r="Q85" t="s">
        <v>3095</v>
      </c>
      <c r="R85">
        <v>0</v>
      </c>
      <c r="S85">
        <v>0</v>
      </c>
      <c r="T85">
        <v>0</v>
      </c>
      <c r="U85">
        <v>0</v>
      </c>
      <c r="V85">
        <v>0</v>
      </c>
      <c r="W85">
        <v>0</v>
      </c>
      <c r="X85">
        <v>0</v>
      </c>
      <c r="Y85">
        <v>0</v>
      </c>
      <c r="AA85" t="s">
        <v>3095</v>
      </c>
      <c r="AB85">
        <v>0</v>
      </c>
      <c r="AC85">
        <v>0</v>
      </c>
      <c r="AD85">
        <v>0</v>
      </c>
      <c r="AE85">
        <v>0</v>
      </c>
      <c r="AF85">
        <v>0</v>
      </c>
      <c r="AJ85" t="s">
        <v>3095</v>
      </c>
      <c r="AK85">
        <v>0</v>
      </c>
      <c r="AL85">
        <v>0</v>
      </c>
      <c r="AM85">
        <v>0</v>
      </c>
      <c r="AN85">
        <v>0</v>
      </c>
      <c r="AO85">
        <v>0</v>
      </c>
      <c r="AP85">
        <v>0</v>
      </c>
      <c r="AQ85">
        <v>0</v>
      </c>
      <c r="AR85">
        <v>0</v>
      </c>
      <c r="AS85">
        <v>0</v>
      </c>
      <c r="AT85">
        <v>0</v>
      </c>
      <c r="AV85" t="s">
        <v>3095</v>
      </c>
      <c r="AW85">
        <v>0</v>
      </c>
      <c r="AX85">
        <v>0</v>
      </c>
      <c r="AY85">
        <v>0</v>
      </c>
      <c r="AZ85">
        <v>0</v>
      </c>
      <c r="BA85">
        <v>0</v>
      </c>
      <c r="BB85">
        <v>0</v>
      </c>
      <c r="BC85">
        <v>0</v>
      </c>
      <c r="BD85">
        <v>0</v>
      </c>
      <c r="BE85">
        <v>0</v>
      </c>
      <c r="BF85">
        <v>0</v>
      </c>
      <c r="BI85" s="1"/>
    </row>
    <row r="86" spans="1:62" x14ac:dyDescent="0.35">
      <c r="A86" t="s">
        <v>3097</v>
      </c>
      <c r="BI86" s="1"/>
    </row>
    <row r="87" spans="1:62" x14ac:dyDescent="0.35">
      <c r="A87" t="s">
        <v>3096</v>
      </c>
      <c r="B87">
        <v>0</v>
      </c>
      <c r="C87">
        <v>0</v>
      </c>
      <c r="D87">
        <v>0.66666666666666663</v>
      </c>
      <c r="H87" t="s">
        <v>3096</v>
      </c>
      <c r="I87">
        <v>3.3333333333333335</v>
      </c>
      <c r="J87">
        <v>0</v>
      </c>
      <c r="K87">
        <v>0</v>
      </c>
      <c r="L87">
        <v>0</v>
      </c>
      <c r="M87">
        <v>0</v>
      </c>
      <c r="N87">
        <v>0</v>
      </c>
      <c r="O87">
        <v>0</v>
      </c>
      <c r="Q87" t="s">
        <v>3096</v>
      </c>
      <c r="R87">
        <v>0</v>
      </c>
      <c r="S87">
        <v>0</v>
      </c>
      <c r="T87">
        <v>0</v>
      </c>
      <c r="U87">
        <v>0</v>
      </c>
      <c r="V87">
        <v>0</v>
      </c>
      <c r="AA87" t="s">
        <v>3096</v>
      </c>
      <c r="AB87">
        <v>0</v>
      </c>
      <c r="AC87">
        <v>0.27777777777777779</v>
      </c>
      <c r="AD87">
        <v>0</v>
      </c>
      <c r="AE87">
        <v>0</v>
      </c>
      <c r="AF87">
        <v>0</v>
      </c>
      <c r="AG87">
        <v>0</v>
      </c>
      <c r="AH87">
        <v>0.49180327868852458</v>
      </c>
      <c r="BI87" s="1"/>
    </row>
    <row r="88" spans="1:62" x14ac:dyDescent="0.35">
      <c r="A88" t="s">
        <v>3095</v>
      </c>
      <c r="B88">
        <v>0</v>
      </c>
      <c r="C88">
        <v>0</v>
      </c>
      <c r="D88">
        <v>2.4945329647710532</v>
      </c>
      <c r="H88" t="s">
        <v>3095</v>
      </c>
      <c r="I88">
        <v>4.7144926942854202</v>
      </c>
      <c r="J88">
        <v>0</v>
      </c>
      <c r="K88">
        <v>0</v>
      </c>
      <c r="L88">
        <v>0</v>
      </c>
      <c r="M88">
        <v>0</v>
      </c>
      <c r="N88">
        <v>0</v>
      </c>
      <c r="O88">
        <v>0</v>
      </c>
      <c r="Q88" t="s">
        <v>3095</v>
      </c>
      <c r="R88">
        <v>0</v>
      </c>
      <c r="S88">
        <v>0</v>
      </c>
      <c r="T88">
        <v>0</v>
      </c>
      <c r="U88">
        <v>0</v>
      </c>
      <c r="V88">
        <v>0</v>
      </c>
      <c r="AA88" t="s">
        <v>3095</v>
      </c>
      <c r="AB88">
        <v>0</v>
      </c>
      <c r="AC88">
        <v>1.6433814918014333</v>
      </c>
      <c r="AD88">
        <v>0</v>
      </c>
      <c r="AE88">
        <v>0</v>
      </c>
      <c r="AF88">
        <v>0</v>
      </c>
      <c r="AG88">
        <v>0</v>
      </c>
      <c r="AH88">
        <v>4.0189206194242653</v>
      </c>
      <c r="BI88" s="1"/>
    </row>
    <row r="89" spans="1:62" x14ac:dyDescent="0.35">
      <c r="A89" s="16" t="s">
        <v>3109</v>
      </c>
      <c r="BI89" s="1"/>
    </row>
    <row r="90" spans="1:62" x14ac:dyDescent="0.35">
      <c r="A90" t="s">
        <v>267</v>
      </c>
      <c r="B90">
        <v>1</v>
      </c>
      <c r="I90">
        <v>1</v>
      </c>
      <c r="R90">
        <v>0</v>
      </c>
      <c r="AB90">
        <v>0</v>
      </c>
      <c r="AK90">
        <v>0</v>
      </c>
      <c r="AW90">
        <v>0</v>
      </c>
      <c r="BJ90" s="1"/>
    </row>
    <row r="91" spans="1:62" x14ac:dyDescent="0.35">
      <c r="A91" t="s">
        <v>3098</v>
      </c>
      <c r="B91">
        <f>MAX(B84:F84,B87:D87)</f>
        <v>0.66666666666666663</v>
      </c>
      <c r="I91">
        <f>MAX(I84:L84,I87:O87)</f>
        <v>3.3333333333333335</v>
      </c>
      <c r="R91">
        <f>MAX(R84:Y84,R87:V87)</f>
        <v>0</v>
      </c>
      <c r="AB91">
        <f>MAX(AB84:AF84,AB87:AH87)</f>
        <v>0.49180327868852458</v>
      </c>
      <c r="AK91">
        <f>MAX(AK84:AT84)</f>
        <v>0</v>
      </c>
      <c r="AW91">
        <f>MAX(AW84:BF84)</f>
        <v>0</v>
      </c>
      <c r="BJ91" s="1"/>
    </row>
    <row r="92" spans="1:62" x14ac:dyDescent="0.35">
      <c r="A92" t="s">
        <v>3099</v>
      </c>
      <c r="B92">
        <f>MAX(F84,D87)</f>
        <v>0.66666666666666663</v>
      </c>
      <c r="I92">
        <f>MAX(L84,O87)</f>
        <v>0</v>
      </c>
      <c r="R92">
        <f>MAX(Y84,V87)</f>
        <v>0</v>
      </c>
      <c r="AB92">
        <f>MAX(AF84,AH87)</f>
        <v>0.49180327868852458</v>
      </c>
      <c r="AK92">
        <f>AT84</f>
        <v>0</v>
      </c>
      <c r="AW92">
        <f>BF84</f>
        <v>0</v>
      </c>
      <c r="BJ92" s="1"/>
    </row>
    <row r="93" spans="1:62" x14ac:dyDescent="0.35">
      <c r="A93" t="s">
        <v>3100</v>
      </c>
      <c r="B93">
        <f>MAX(F85,D88)</f>
        <v>2.4945329647710532</v>
      </c>
      <c r="I93">
        <f>MAX(L85,O88)</f>
        <v>0</v>
      </c>
      <c r="R93">
        <f>MAX(Y85,V88)</f>
        <v>0</v>
      </c>
      <c r="AB93">
        <f>MAX(AF85,AH88)</f>
        <v>4.0189206194242653</v>
      </c>
      <c r="AK93">
        <f>AT85</f>
        <v>0</v>
      </c>
      <c r="AW93">
        <f>BF85</f>
        <v>0</v>
      </c>
      <c r="BJ93" s="1"/>
    </row>
    <row r="94" spans="1:62" x14ac:dyDescent="0.35">
      <c r="A94" t="s">
        <v>3101</v>
      </c>
      <c r="B94" t="s">
        <v>3188</v>
      </c>
      <c r="I94" t="s">
        <v>3098</v>
      </c>
      <c r="R94" t="s">
        <v>3098</v>
      </c>
      <c r="AB94" t="s">
        <v>3098</v>
      </c>
      <c r="AK94" t="s">
        <v>3098</v>
      </c>
      <c r="AW94" t="s">
        <v>3098</v>
      </c>
      <c r="BJ94" s="1"/>
    </row>
    <row r="95" spans="1:62" x14ac:dyDescent="0.35">
      <c r="A95" t="s">
        <v>3102</v>
      </c>
      <c r="B95">
        <f>2*B91</f>
        <v>1.3333333333333333</v>
      </c>
      <c r="I95">
        <f>I91</f>
        <v>3.3333333333333335</v>
      </c>
      <c r="R95">
        <f>R91</f>
        <v>0</v>
      </c>
      <c r="AB95">
        <f>AB91</f>
        <v>0.49180327868852458</v>
      </c>
      <c r="AK95">
        <f>AK91</f>
        <v>0</v>
      </c>
      <c r="AW95">
        <f>AW91</f>
        <v>0</v>
      </c>
      <c r="BJ95" s="1"/>
    </row>
    <row r="96" spans="1:62" x14ac:dyDescent="0.35">
      <c r="BI96" s="1"/>
    </row>
    <row r="97" spans="1:62" x14ac:dyDescent="0.35">
      <c r="BI97" s="1"/>
    </row>
    <row r="98" spans="1:62" x14ac:dyDescent="0.35">
      <c r="A98" t="s">
        <v>3104</v>
      </c>
      <c r="BI98" s="1"/>
    </row>
    <row r="99" spans="1:62" x14ac:dyDescent="0.35">
      <c r="A99" t="s">
        <v>3096</v>
      </c>
      <c r="B99">
        <v>1.25</v>
      </c>
      <c r="C99">
        <v>12.5</v>
      </c>
      <c r="D99">
        <v>1.6666666666666667</v>
      </c>
      <c r="E99">
        <v>30</v>
      </c>
      <c r="F99">
        <v>0</v>
      </c>
      <c r="H99" t="s">
        <v>3096</v>
      </c>
      <c r="I99">
        <v>60</v>
      </c>
      <c r="J99">
        <v>23.333333333333332</v>
      </c>
      <c r="K99">
        <v>63.333333333333336</v>
      </c>
      <c r="L99">
        <v>10</v>
      </c>
      <c r="Q99" t="s">
        <v>3096</v>
      </c>
      <c r="R99">
        <v>0</v>
      </c>
      <c r="S99">
        <v>0</v>
      </c>
      <c r="T99">
        <v>0</v>
      </c>
      <c r="U99">
        <v>0</v>
      </c>
      <c r="V99">
        <v>14.166666666666668</v>
      </c>
      <c r="W99">
        <v>4.1025641025641022</v>
      </c>
      <c r="X99">
        <v>13.75</v>
      </c>
      <c r="Y99">
        <v>9.0476190476190474</v>
      </c>
      <c r="AA99" t="s">
        <v>3096</v>
      </c>
      <c r="AB99">
        <v>30.882352941176471</v>
      </c>
      <c r="AC99">
        <v>40</v>
      </c>
      <c r="AD99">
        <v>24.285714285714285</v>
      </c>
      <c r="AE99">
        <v>23.333333333333332</v>
      </c>
      <c r="AF99">
        <v>3.3333333333333335</v>
      </c>
      <c r="AJ99" t="s">
        <v>3096</v>
      </c>
      <c r="AK99">
        <v>7.2727272727272725</v>
      </c>
      <c r="AL99">
        <v>23.636363636363637</v>
      </c>
      <c r="AM99">
        <v>0.90909090909090906</v>
      </c>
      <c r="AN99">
        <v>12.727272727272727</v>
      </c>
      <c r="AO99">
        <v>20.454545454545457</v>
      </c>
      <c r="AP99">
        <v>4.0909090909090908</v>
      </c>
      <c r="AQ99">
        <v>2.7272727272727271</v>
      </c>
      <c r="AR99">
        <v>0.90909090909090906</v>
      </c>
      <c r="AS99">
        <v>4.545454545454545</v>
      </c>
      <c r="AT99">
        <v>30.909090909090907</v>
      </c>
      <c r="AV99" t="s">
        <v>3096</v>
      </c>
      <c r="AW99">
        <v>6.6666666666666661</v>
      </c>
      <c r="AX99">
        <v>21.666666666666668</v>
      </c>
      <c r="AY99">
        <v>0.55555555555555558</v>
      </c>
      <c r="AZ99">
        <v>40.555555555555557</v>
      </c>
      <c r="BA99">
        <v>11.176470588235293</v>
      </c>
      <c r="BB99">
        <v>4.4444444444444446</v>
      </c>
      <c r="BC99">
        <v>0.55555555555555558</v>
      </c>
      <c r="BD99">
        <v>13.846153846153847</v>
      </c>
      <c r="BE99">
        <v>2.2222222222222223</v>
      </c>
      <c r="BF99">
        <v>14.782608695652174</v>
      </c>
      <c r="BI99" s="1"/>
    </row>
    <row r="100" spans="1:62" x14ac:dyDescent="0.35">
      <c r="A100" t="s">
        <v>3095</v>
      </c>
      <c r="B100">
        <v>3.5355339059327378</v>
      </c>
      <c r="C100">
        <v>18.1429508808977</v>
      </c>
      <c r="D100">
        <v>4.0824829046386295</v>
      </c>
      <c r="E100">
        <v>30</v>
      </c>
      <c r="F100">
        <v>0</v>
      </c>
      <c r="H100" t="s">
        <v>3095</v>
      </c>
      <c r="I100">
        <v>30.937725468153882</v>
      </c>
      <c r="J100">
        <v>15.275252316519468</v>
      </c>
      <c r="K100">
        <v>54.211519890968646</v>
      </c>
      <c r="L100">
        <v>0</v>
      </c>
      <c r="Q100" t="s">
        <v>3095</v>
      </c>
      <c r="R100">
        <v>0</v>
      </c>
      <c r="S100">
        <v>0</v>
      </c>
      <c r="T100">
        <v>0</v>
      </c>
      <c r="U100">
        <v>0</v>
      </c>
      <c r="V100">
        <v>19.905077774581066</v>
      </c>
      <c r="W100">
        <v>7.2918715028101859</v>
      </c>
      <c r="X100">
        <v>22.160131510697955</v>
      </c>
      <c r="Y100">
        <v>12.324964985944662</v>
      </c>
      <c r="AA100" t="s">
        <v>3095</v>
      </c>
      <c r="AB100">
        <v>28.411604166905086</v>
      </c>
      <c r="AC100">
        <v>43.703546766824317</v>
      </c>
      <c r="AD100">
        <v>45.825756949558404</v>
      </c>
      <c r="AE100">
        <v>18.257418583505537</v>
      </c>
      <c r="AF100">
        <v>5.5277079839256666</v>
      </c>
      <c r="AJ100" t="s">
        <v>3095</v>
      </c>
      <c r="AK100">
        <v>7.385489458759964</v>
      </c>
      <c r="AL100">
        <v>20.754178633131467</v>
      </c>
      <c r="AM100">
        <v>3.0151134457776365</v>
      </c>
      <c r="AN100">
        <v>15.763402186230245</v>
      </c>
      <c r="AO100">
        <v>28.410259716216206</v>
      </c>
      <c r="AP100">
        <v>6.9163211200390213</v>
      </c>
      <c r="AQ100">
        <v>5.8480025820047477</v>
      </c>
      <c r="AR100">
        <v>3.0151134457776361</v>
      </c>
      <c r="AS100">
        <v>7.745966692414834</v>
      </c>
      <c r="AT100">
        <v>28.799951899911733</v>
      </c>
      <c r="AV100" t="s">
        <v>3095</v>
      </c>
      <c r="AW100">
        <v>7.993052538854533</v>
      </c>
      <c r="AX100">
        <v>19.411269552013206</v>
      </c>
      <c r="AY100">
        <v>2.3570226039551585</v>
      </c>
      <c r="AZ100">
        <v>56.525198267814034</v>
      </c>
      <c r="BA100">
        <v>17.299268940690904</v>
      </c>
      <c r="BB100">
        <v>9.0387690757773402</v>
      </c>
      <c r="BC100">
        <v>2.3570226039551585</v>
      </c>
      <c r="BD100">
        <v>14.819171472698967</v>
      </c>
      <c r="BE100">
        <v>4.714045207910317</v>
      </c>
      <c r="BF100">
        <v>15.219085168290631</v>
      </c>
      <c r="BI100" s="1"/>
    </row>
    <row r="101" spans="1:62" x14ac:dyDescent="0.35">
      <c r="A101" t="s">
        <v>3097</v>
      </c>
      <c r="BI101" s="1"/>
    </row>
    <row r="102" spans="1:62" x14ac:dyDescent="0.35">
      <c r="A102" t="s">
        <v>3096</v>
      </c>
      <c r="B102">
        <v>1.4285714285714286</v>
      </c>
      <c r="C102">
        <v>13.75</v>
      </c>
      <c r="D102">
        <v>24</v>
      </c>
      <c r="H102" t="s">
        <v>3096</v>
      </c>
      <c r="I102">
        <v>0</v>
      </c>
      <c r="J102">
        <v>4.9206349206349209</v>
      </c>
      <c r="K102">
        <v>5.384615384615385</v>
      </c>
      <c r="L102">
        <v>3.125</v>
      </c>
      <c r="M102">
        <v>1.3333333333333333</v>
      </c>
      <c r="N102">
        <v>0.51282051282051277</v>
      </c>
      <c r="O102">
        <v>18.571428571428573</v>
      </c>
      <c r="Q102" t="s">
        <v>3096</v>
      </c>
      <c r="R102">
        <v>0</v>
      </c>
      <c r="S102">
        <v>0.11904761904761904</v>
      </c>
      <c r="T102">
        <v>0</v>
      </c>
      <c r="U102">
        <v>0.60606060606060608</v>
      </c>
      <c r="V102">
        <v>0.25641025641025639</v>
      </c>
      <c r="AA102" t="s">
        <v>3096</v>
      </c>
      <c r="AB102">
        <v>1.6666666666666667</v>
      </c>
      <c r="AC102">
        <v>5</v>
      </c>
      <c r="AD102">
        <v>10</v>
      </c>
      <c r="AE102">
        <v>9.375</v>
      </c>
      <c r="AF102">
        <v>0.967741935483871</v>
      </c>
      <c r="AG102">
        <v>2.34375</v>
      </c>
      <c r="AH102">
        <v>7.6229508196721314</v>
      </c>
    </row>
    <row r="103" spans="1:62" x14ac:dyDescent="0.35">
      <c r="A103" t="s">
        <v>3095</v>
      </c>
      <c r="B103">
        <v>3.4994134091738474</v>
      </c>
      <c r="C103">
        <v>25.466248851307924</v>
      </c>
      <c r="D103">
        <v>29.845172143088543</v>
      </c>
      <c r="H103" t="s">
        <v>3095</v>
      </c>
      <c r="I103">
        <v>0</v>
      </c>
      <c r="J103">
        <v>7.9429264040464176</v>
      </c>
      <c r="K103">
        <v>10.08858793248187</v>
      </c>
      <c r="L103">
        <v>8.0769237288190574</v>
      </c>
      <c r="M103">
        <v>3.3994754061742061</v>
      </c>
      <c r="N103">
        <v>2.2057566360319045</v>
      </c>
      <c r="O103">
        <v>30.905982402244504</v>
      </c>
      <c r="Q103" t="s">
        <v>3095</v>
      </c>
      <c r="R103">
        <v>0</v>
      </c>
      <c r="S103">
        <v>1.0845827790177174</v>
      </c>
      <c r="T103">
        <v>0</v>
      </c>
      <c r="U103">
        <v>2.386104169124132</v>
      </c>
      <c r="V103">
        <v>1.5806305153069029</v>
      </c>
      <c r="AA103" t="s">
        <v>3095</v>
      </c>
      <c r="AB103">
        <v>5.000158195307967</v>
      </c>
      <c r="AC103">
        <v>6.8719514161105835</v>
      </c>
      <c r="AD103">
        <v>12.249192743645473</v>
      </c>
      <c r="AE103">
        <v>18.8649067975084</v>
      </c>
      <c r="AF103">
        <v>2.9565547613485048</v>
      </c>
      <c r="AG103">
        <v>5.2268367225827435</v>
      </c>
      <c r="AH103">
        <v>25.863991304332529</v>
      </c>
    </row>
    <row r="104" spans="1:62" x14ac:dyDescent="0.35">
      <c r="A104" s="16" t="s">
        <v>3110</v>
      </c>
    </row>
    <row r="105" spans="1:62" x14ac:dyDescent="0.35">
      <c r="A105" t="s">
        <v>267</v>
      </c>
      <c r="B105">
        <v>0</v>
      </c>
      <c r="I105">
        <v>1</v>
      </c>
      <c r="R105">
        <v>1</v>
      </c>
      <c r="AB105">
        <v>1</v>
      </c>
      <c r="AK105">
        <v>0</v>
      </c>
      <c r="AW105">
        <v>1</v>
      </c>
      <c r="BJ105" s="1"/>
    </row>
    <row r="106" spans="1:62" x14ac:dyDescent="0.35">
      <c r="A106" t="s">
        <v>3098</v>
      </c>
      <c r="B106">
        <f>MAX(B99:F99,B102:D102)</f>
        <v>30</v>
      </c>
      <c r="I106">
        <f>MAX(I99:L99,I102:O102)</f>
        <v>63.333333333333336</v>
      </c>
      <c r="R106">
        <f>MAX(R99:Y99,R102:V102)</f>
        <v>14.166666666666668</v>
      </c>
      <c r="AB106">
        <f>MAX(AB99:AF99,AB102:AH102)</f>
        <v>40</v>
      </c>
      <c r="AK106">
        <f>MAX(AK99:AT99)</f>
        <v>30.909090909090907</v>
      </c>
      <c r="AW106">
        <f>MAX(AW99:BF99)</f>
        <v>40.555555555555557</v>
      </c>
      <c r="BJ106" s="1"/>
    </row>
    <row r="107" spans="1:62" x14ac:dyDescent="0.35">
      <c r="A107" t="s">
        <v>3099</v>
      </c>
      <c r="B107">
        <f>MAX(F99,D102)</f>
        <v>24</v>
      </c>
      <c r="I107">
        <f>MAX(L99,O102)</f>
        <v>18.571428571428573</v>
      </c>
      <c r="R107">
        <f>MAX(Y99,V102)</f>
        <v>9.0476190476190474</v>
      </c>
      <c r="AB107">
        <f>MAX(AF99,AH102)</f>
        <v>7.6229508196721314</v>
      </c>
      <c r="AK107">
        <f>AT99</f>
        <v>30.909090909090907</v>
      </c>
      <c r="AW107">
        <f>BF99</f>
        <v>14.782608695652174</v>
      </c>
      <c r="BJ107" s="1"/>
    </row>
    <row r="108" spans="1:62" x14ac:dyDescent="0.35">
      <c r="A108" t="s">
        <v>3100</v>
      </c>
      <c r="B108">
        <f>MAX(F100,D103)</f>
        <v>29.845172143088543</v>
      </c>
      <c r="I108">
        <f>MAX(L100,O103)</f>
        <v>30.905982402244504</v>
      </c>
      <c r="R108">
        <f>MAX(Y100,V103)</f>
        <v>12.324964985944662</v>
      </c>
      <c r="AB108">
        <f>MAX(AF100,AH103)</f>
        <v>25.863991304332529</v>
      </c>
      <c r="AK108">
        <f>AT100</f>
        <v>28.799951899911733</v>
      </c>
      <c r="AW108">
        <f>BF100</f>
        <v>15.219085168290631</v>
      </c>
      <c r="BJ108" s="1"/>
    </row>
    <row r="109" spans="1:62" x14ac:dyDescent="0.35">
      <c r="A109" t="s">
        <v>3101</v>
      </c>
      <c r="B109" t="s">
        <v>3098</v>
      </c>
      <c r="I109" t="s">
        <v>3098</v>
      </c>
      <c r="R109" t="s">
        <v>3190</v>
      </c>
      <c r="AB109" t="s">
        <v>3098</v>
      </c>
      <c r="AK109" t="s">
        <v>3098</v>
      </c>
      <c r="AW109" t="s">
        <v>3098</v>
      </c>
      <c r="BJ109" s="1"/>
    </row>
    <row r="110" spans="1:62" x14ac:dyDescent="0.35">
      <c r="A110" t="s">
        <v>3102</v>
      </c>
      <c r="B110">
        <f>B106</f>
        <v>30</v>
      </c>
      <c r="I110">
        <f>I106</f>
        <v>63.333333333333336</v>
      </c>
      <c r="R110">
        <f>R106+R108</f>
        <v>26.491631652611332</v>
      </c>
      <c r="AB110">
        <f>AB106</f>
        <v>40</v>
      </c>
      <c r="AK110">
        <f>AK106</f>
        <v>30.909090909090907</v>
      </c>
      <c r="AW110">
        <f>AW106</f>
        <v>40.555555555555557</v>
      </c>
      <c r="BJ110" s="1"/>
    </row>
    <row r="112" spans="1:62" x14ac:dyDescent="0.35">
      <c r="BI112" s="1"/>
    </row>
    <row r="113" spans="1:62" x14ac:dyDescent="0.35">
      <c r="A113" t="s">
        <v>3104</v>
      </c>
      <c r="BI113" s="1"/>
    </row>
    <row r="114" spans="1:62" x14ac:dyDescent="0.35">
      <c r="A114" t="s">
        <v>3096</v>
      </c>
      <c r="B114">
        <v>0</v>
      </c>
      <c r="C114">
        <v>137.5</v>
      </c>
      <c r="D114">
        <v>0</v>
      </c>
      <c r="E114">
        <v>0</v>
      </c>
      <c r="F114">
        <v>0</v>
      </c>
      <c r="H114" t="s">
        <v>3096</v>
      </c>
      <c r="I114">
        <v>4.2857142857142856</v>
      </c>
      <c r="J114">
        <v>0</v>
      </c>
      <c r="K114">
        <v>16.666666666666668</v>
      </c>
      <c r="L114">
        <v>0</v>
      </c>
      <c r="Q114" t="s">
        <v>3096</v>
      </c>
      <c r="R114">
        <v>0</v>
      </c>
      <c r="S114">
        <v>0</v>
      </c>
      <c r="T114">
        <v>13.333333333333334</v>
      </c>
      <c r="U114">
        <v>0</v>
      </c>
      <c r="V114">
        <v>0</v>
      </c>
      <c r="W114">
        <v>1.7948717948717949</v>
      </c>
      <c r="X114">
        <v>6.25</v>
      </c>
      <c r="Y114">
        <v>0</v>
      </c>
      <c r="AA114" t="s">
        <v>3096</v>
      </c>
      <c r="AB114">
        <v>0</v>
      </c>
      <c r="AC114">
        <v>2</v>
      </c>
      <c r="AD114">
        <v>0</v>
      </c>
      <c r="AE114">
        <v>3.3333333333333335</v>
      </c>
      <c r="AF114">
        <v>0</v>
      </c>
      <c r="AJ114" t="s">
        <v>3096</v>
      </c>
      <c r="AK114">
        <v>0</v>
      </c>
      <c r="AL114">
        <v>0</v>
      </c>
      <c r="AM114">
        <v>0</v>
      </c>
      <c r="AN114">
        <v>0</v>
      </c>
      <c r="AO114">
        <v>0</v>
      </c>
      <c r="AP114">
        <v>0</v>
      </c>
      <c r="AQ114">
        <v>0</v>
      </c>
      <c r="AR114">
        <v>0</v>
      </c>
      <c r="AS114">
        <v>0</v>
      </c>
      <c r="AT114">
        <v>0</v>
      </c>
      <c r="AV114" t="s">
        <v>3096</v>
      </c>
      <c r="AW114">
        <v>0</v>
      </c>
      <c r="AX114">
        <v>0</v>
      </c>
      <c r="AY114">
        <v>0</v>
      </c>
      <c r="AZ114">
        <v>0</v>
      </c>
      <c r="BA114">
        <v>0</v>
      </c>
      <c r="BB114">
        <v>0</v>
      </c>
      <c r="BC114">
        <v>0</v>
      </c>
      <c r="BD114">
        <v>0</v>
      </c>
      <c r="BE114">
        <v>0</v>
      </c>
      <c r="BF114">
        <v>0</v>
      </c>
      <c r="BI114" s="1"/>
    </row>
    <row r="115" spans="1:62" x14ac:dyDescent="0.35">
      <c r="A115" t="s">
        <v>3095</v>
      </c>
      <c r="B115">
        <v>0</v>
      </c>
      <c r="C115">
        <v>189.29694486000912</v>
      </c>
      <c r="D115">
        <v>0</v>
      </c>
      <c r="E115">
        <v>0</v>
      </c>
      <c r="F115">
        <v>0</v>
      </c>
      <c r="H115" t="s">
        <v>3095</v>
      </c>
      <c r="I115">
        <v>7.8679579246944318</v>
      </c>
      <c r="J115">
        <v>0</v>
      </c>
      <c r="K115">
        <v>25</v>
      </c>
      <c r="L115">
        <v>0</v>
      </c>
      <c r="Q115" t="s">
        <v>3095</v>
      </c>
      <c r="R115">
        <v>0</v>
      </c>
      <c r="S115">
        <v>0</v>
      </c>
      <c r="T115">
        <v>23.094010767585029</v>
      </c>
      <c r="U115">
        <v>0</v>
      </c>
      <c r="V115">
        <v>0</v>
      </c>
      <c r="W115">
        <v>7.9046271831240427</v>
      </c>
      <c r="X115">
        <v>14.078859531733588</v>
      </c>
      <c r="Y115">
        <v>0</v>
      </c>
      <c r="AA115" t="s">
        <v>3095</v>
      </c>
      <c r="AB115">
        <v>0</v>
      </c>
      <c r="AC115">
        <v>4.4721359549995796</v>
      </c>
      <c r="AD115">
        <v>0</v>
      </c>
      <c r="AE115">
        <v>5.7735026918962573</v>
      </c>
      <c r="AF115">
        <v>0</v>
      </c>
      <c r="AJ115" t="s">
        <v>3095</v>
      </c>
      <c r="AK115">
        <v>0</v>
      </c>
      <c r="AL115">
        <v>0</v>
      </c>
      <c r="AM115">
        <v>0</v>
      </c>
      <c r="AN115">
        <v>0</v>
      </c>
      <c r="AO115">
        <v>0</v>
      </c>
      <c r="AP115">
        <v>0</v>
      </c>
      <c r="AQ115">
        <v>0</v>
      </c>
      <c r="AR115">
        <v>0</v>
      </c>
      <c r="AS115">
        <v>0</v>
      </c>
      <c r="AT115">
        <v>0</v>
      </c>
      <c r="AV115" t="s">
        <v>3095</v>
      </c>
      <c r="AW115">
        <v>0</v>
      </c>
      <c r="AX115">
        <v>0</v>
      </c>
      <c r="AY115">
        <v>0</v>
      </c>
      <c r="AZ115">
        <v>0</v>
      </c>
      <c r="BA115">
        <v>0</v>
      </c>
      <c r="BB115">
        <v>0</v>
      </c>
      <c r="BC115">
        <v>0</v>
      </c>
      <c r="BD115">
        <v>0</v>
      </c>
      <c r="BE115">
        <v>0</v>
      </c>
      <c r="BF115">
        <v>0</v>
      </c>
      <c r="BI115" s="1"/>
    </row>
    <row r="116" spans="1:62" x14ac:dyDescent="0.35">
      <c r="A116" t="s">
        <v>3097</v>
      </c>
      <c r="BI116" s="1"/>
    </row>
    <row r="117" spans="1:62" x14ac:dyDescent="0.35">
      <c r="A117" t="s">
        <v>3096</v>
      </c>
      <c r="B117">
        <v>22.142857142857142</v>
      </c>
      <c r="C117">
        <v>0</v>
      </c>
      <c r="D117">
        <v>0</v>
      </c>
      <c r="H117" t="s">
        <v>3096</v>
      </c>
      <c r="I117">
        <v>11.666666666666666</v>
      </c>
      <c r="J117">
        <v>0.47619047619047616</v>
      </c>
      <c r="K117">
        <v>0</v>
      </c>
      <c r="L117">
        <v>0</v>
      </c>
      <c r="M117">
        <v>6</v>
      </c>
      <c r="N117">
        <v>0.76923076923076927</v>
      </c>
      <c r="O117">
        <v>0</v>
      </c>
      <c r="Q117" t="s">
        <v>3096</v>
      </c>
      <c r="R117">
        <v>0</v>
      </c>
      <c r="S117">
        <v>0</v>
      </c>
      <c r="T117">
        <v>0</v>
      </c>
      <c r="U117">
        <v>0</v>
      </c>
      <c r="V117">
        <v>0</v>
      </c>
      <c r="AA117" t="s">
        <v>3096</v>
      </c>
      <c r="AB117">
        <v>0.55555555555555558</v>
      </c>
      <c r="AC117">
        <v>1.1111111111111112</v>
      </c>
      <c r="AD117">
        <v>0</v>
      </c>
      <c r="AE117">
        <v>0</v>
      </c>
      <c r="AF117">
        <v>0</v>
      </c>
      <c r="AG117">
        <v>0</v>
      </c>
      <c r="AH117">
        <v>0</v>
      </c>
      <c r="BI117" s="1"/>
    </row>
    <row r="118" spans="1:62" x14ac:dyDescent="0.35">
      <c r="A118" t="s">
        <v>3095</v>
      </c>
      <c r="B118">
        <v>64.053764958622324</v>
      </c>
      <c r="C118">
        <v>0</v>
      </c>
      <c r="D118">
        <v>0</v>
      </c>
      <c r="H118" t="s">
        <v>3095</v>
      </c>
      <c r="I118">
        <v>26.089936120790181</v>
      </c>
      <c r="J118">
        <v>2.1296078002567458</v>
      </c>
      <c r="K118">
        <v>0</v>
      </c>
      <c r="L118">
        <v>0</v>
      </c>
      <c r="M118">
        <v>12.000455606811485</v>
      </c>
      <c r="N118">
        <v>2.6647324606823934</v>
      </c>
      <c r="O118">
        <v>0</v>
      </c>
      <c r="Q118" t="s">
        <v>3095</v>
      </c>
      <c r="R118">
        <v>0</v>
      </c>
      <c r="S118">
        <v>0</v>
      </c>
      <c r="T118">
        <v>0</v>
      </c>
      <c r="U118">
        <v>0</v>
      </c>
      <c r="V118">
        <v>0</v>
      </c>
      <c r="AA118" t="s">
        <v>3095</v>
      </c>
      <c r="AB118">
        <v>2.2906867093391696</v>
      </c>
      <c r="AC118">
        <v>3.9284331501034169</v>
      </c>
      <c r="AD118">
        <v>0</v>
      </c>
      <c r="AE118">
        <v>0</v>
      </c>
      <c r="AF118">
        <v>0</v>
      </c>
      <c r="AG118">
        <v>0</v>
      </c>
      <c r="AH118">
        <v>0</v>
      </c>
      <c r="BI118" s="1"/>
    </row>
    <row r="119" spans="1:62" x14ac:dyDescent="0.35">
      <c r="A119" s="16" t="s">
        <v>3111</v>
      </c>
      <c r="BI119" s="1"/>
    </row>
    <row r="120" spans="1:62" x14ac:dyDescent="0.35">
      <c r="A120" t="s">
        <v>267</v>
      </c>
      <c r="B120">
        <v>1</v>
      </c>
      <c r="I120">
        <v>1</v>
      </c>
      <c r="R120">
        <v>0</v>
      </c>
      <c r="AB120">
        <v>0</v>
      </c>
      <c r="AK120">
        <v>0</v>
      </c>
      <c r="AW120">
        <v>0</v>
      </c>
      <c r="BJ120" s="1"/>
    </row>
    <row r="121" spans="1:62" x14ac:dyDescent="0.35">
      <c r="A121" t="s">
        <v>3098</v>
      </c>
      <c r="B121">
        <f>MAX(B114:F114,B117:D117)</f>
        <v>137.5</v>
      </c>
      <c r="I121">
        <f>MAX(I114:L114,I117:O117)</f>
        <v>16.666666666666668</v>
      </c>
      <c r="R121">
        <f>MAX(R114:Y114,R117:V117)</f>
        <v>13.333333333333334</v>
      </c>
      <c r="AB121">
        <f>MAX(AB114:AF114,AB117:AH117)</f>
        <v>3.3333333333333335</v>
      </c>
      <c r="AK121">
        <f>MAX(AK114:AT114)</f>
        <v>0</v>
      </c>
      <c r="AW121">
        <f>MAX(AW114:BF114)</f>
        <v>0</v>
      </c>
      <c r="BJ121" s="1"/>
    </row>
    <row r="122" spans="1:62" x14ac:dyDescent="0.35">
      <c r="A122" t="s">
        <v>3099</v>
      </c>
      <c r="B122">
        <f>MAX(F114,D117)</f>
        <v>0</v>
      </c>
      <c r="I122">
        <f>MAX(L114,O117)</f>
        <v>0</v>
      </c>
      <c r="R122">
        <f>MAX(Y114,V117)</f>
        <v>0</v>
      </c>
      <c r="AB122">
        <f>MAX(AF114,AH117)</f>
        <v>0</v>
      </c>
      <c r="AK122">
        <f>AT114</f>
        <v>0</v>
      </c>
      <c r="AW122">
        <f>BF114</f>
        <v>0</v>
      </c>
      <c r="BJ122" s="1"/>
    </row>
    <row r="123" spans="1:62" x14ac:dyDescent="0.35">
      <c r="A123" t="s">
        <v>3100</v>
      </c>
      <c r="B123">
        <f>MAX(F115,D118)</f>
        <v>0</v>
      </c>
      <c r="I123">
        <f>MAX(L115,O118)</f>
        <v>0</v>
      </c>
      <c r="R123">
        <f>MAX(Y115,V118)</f>
        <v>0</v>
      </c>
      <c r="AB123">
        <f>MAX(AF115,AH118)</f>
        <v>0</v>
      </c>
      <c r="AK123">
        <f>AT115</f>
        <v>0</v>
      </c>
      <c r="AW123">
        <f>BF115</f>
        <v>0</v>
      </c>
      <c r="BJ123" s="1"/>
    </row>
    <row r="124" spans="1:62" x14ac:dyDescent="0.35">
      <c r="A124" t="s">
        <v>3101</v>
      </c>
      <c r="B124" t="s">
        <v>3098</v>
      </c>
      <c r="I124" t="s">
        <v>3188</v>
      </c>
      <c r="R124" t="s">
        <v>3189</v>
      </c>
      <c r="AB124" t="s">
        <v>3098</v>
      </c>
      <c r="AK124" t="s">
        <v>3098</v>
      </c>
      <c r="AW124" t="s">
        <v>3098</v>
      </c>
      <c r="BJ124" s="1"/>
    </row>
    <row r="125" spans="1:62" x14ac:dyDescent="0.35">
      <c r="A125" t="s">
        <v>3102</v>
      </c>
      <c r="B125">
        <f>B121</f>
        <v>137.5</v>
      </c>
      <c r="I125">
        <f>2*I121</f>
        <v>33.333333333333336</v>
      </c>
      <c r="R125">
        <f>0.5*R121</f>
        <v>6.666666666666667</v>
      </c>
      <c r="AB125">
        <f>AB121</f>
        <v>3.3333333333333335</v>
      </c>
      <c r="AK125">
        <f>AK121</f>
        <v>0</v>
      </c>
      <c r="AW125">
        <f>AW121</f>
        <v>0</v>
      </c>
      <c r="BJ125" s="1"/>
    </row>
    <row r="126" spans="1:62" x14ac:dyDescent="0.35">
      <c r="BI126" s="1"/>
    </row>
    <row r="127" spans="1:62" x14ac:dyDescent="0.35">
      <c r="BI127" s="1"/>
    </row>
    <row r="128" spans="1:62" x14ac:dyDescent="0.35">
      <c r="A128" t="s">
        <v>3104</v>
      </c>
      <c r="BI128" s="1"/>
    </row>
    <row r="129" spans="1:62" x14ac:dyDescent="0.35">
      <c r="A129" t="s">
        <v>3096</v>
      </c>
      <c r="B129">
        <v>1.25</v>
      </c>
      <c r="C129">
        <v>0</v>
      </c>
      <c r="D129">
        <v>40</v>
      </c>
      <c r="E129">
        <v>0</v>
      </c>
      <c r="F129">
        <v>0</v>
      </c>
      <c r="H129" t="s">
        <v>3096</v>
      </c>
      <c r="I129">
        <v>0</v>
      </c>
      <c r="J129">
        <v>0</v>
      </c>
      <c r="K129">
        <v>0</v>
      </c>
      <c r="L129">
        <v>0</v>
      </c>
      <c r="Q129" t="s">
        <v>3096</v>
      </c>
      <c r="R129">
        <v>0</v>
      </c>
      <c r="S129">
        <v>0</v>
      </c>
      <c r="T129">
        <v>0</v>
      </c>
      <c r="U129">
        <v>0</v>
      </c>
      <c r="V129">
        <v>0</v>
      </c>
      <c r="W129">
        <v>7.1794871794871797</v>
      </c>
      <c r="X129">
        <v>0</v>
      </c>
      <c r="Y129">
        <v>0</v>
      </c>
      <c r="AA129" t="s">
        <v>3096</v>
      </c>
      <c r="AB129">
        <v>180.29411764705881</v>
      </c>
      <c r="AC129">
        <v>0</v>
      </c>
      <c r="AD129">
        <v>31.428571428571427</v>
      </c>
      <c r="AE129">
        <v>3.3333333333333335</v>
      </c>
      <c r="AF129">
        <v>8.8888888888888893</v>
      </c>
      <c r="AJ129" t="s">
        <v>3096</v>
      </c>
      <c r="AK129">
        <v>168.18181818181819</v>
      </c>
      <c r="AL129">
        <v>170.90909090909091</v>
      </c>
      <c r="AM129">
        <v>319.54545454545456</v>
      </c>
      <c r="AN129">
        <v>522.27272727272725</v>
      </c>
      <c r="AO129">
        <v>1162.7272727272727</v>
      </c>
      <c r="AP129">
        <v>2366.6693655454542</v>
      </c>
      <c r="AQ129">
        <v>1723.1942544454544</v>
      </c>
      <c r="AR129">
        <v>1960</v>
      </c>
      <c r="AS129">
        <v>1916.3636363636363</v>
      </c>
      <c r="AT129">
        <v>2100.7166854181819</v>
      </c>
      <c r="AV129" t="s">
        <v>3096</v>
      </c>
      <c r="AW129">
        <v>156.66666666666666</v>
      </c>
      <c r="AX129">
        <v>138.88888888888889</v>
      </c>
      <c r="AY129">
        <v>282.22222222222223</v>
      </c>
      <c r="AZ129">
        <v>401.66666666666669</v>
      </c>
      <c r="BA129">
        <v>824.70588235294122</v>
      </c>
      <c r="BB129">
        <v>1788.3333333333333</v>
      </c>
      <c r="BC129">
        <v>1540.5555555555557</v>
      </c>
      <c r="BD129">
        <v>444.42307692307691</v>
      </c>
      <c r="BE129">
        <v>1400.3493351366667</v>
      </c>
      <c r="BF129">
        <v>1273.9130434782608</v>
      </c>
      <c r="BI129" s="1"/>
    </row>
    <row r="130" spans="1:62" x14ac:dyDescent="0.35">
      <c r="A130" t="s">
        <v>3095</v>
      </c>
      <c r="B130">
        <v>3.415650255319866</v>
      </c>
      <c r="C130">
        <v>0</v>
      </c>
      <c r="D130">
        <v>62.289646009589745</v>
      </c>
      <c r="E130">
        <v>0</v>
      </c>
      <c r="F130">
        <v>0</v>
      </c>
      <c r="H130" t="s">
        <v>3095</v>
      </c>
      <c r="I130">
        <v>0</v>
      </c>
      <c r="J130">
        <v>0</v>
      </c>
      <c r="K130">
        <v>0</v>
      </c>
      <c r="L130">
        <v>0</v>
      </c>
      <c r="Q130" t="s">
        <v>3095</v>
      </c>
      <c r="R130">
        <v>0</v>
      </c>
      <c r="S130">
        <v>0</v>
      </c>
      <c r="T130">
        <v>0</v>
      </c>
      <c r="U130">
        <v>0</v>
      </c>
      <c r="V130">
        <v>0</v>
      </c>
      <c r="W130">
        <v>37.483239619350854</v>
      </c>
      <c r="X130">
        <v>0</v>
      </c>
      <c r="Y130">
        <v>0</v>
      </c>
      <c r="AA130" t="s">
        <v>3095</v>
      </c>
      <c r="AB130">
        <v>219.30310136288469</v>
      </c>
      <c r="AC130">
        <v>0</v>
      </c>
      <c r="AD130">
        <v>65.936477367380249</v>
      </c>
      <c r="AE130">
        <v>5.7735026918962573</v>
      </c>
      <c r="AF130">
        <v>16.914819275153697</v>
      </c>
      <c r="AJ130" t="s">
        <v>3095</v>
      </c>
      <c r="AK130">
        <v>59.802705928441355</v>
      </c>
      <c r="AL130">
        <v>101.78918882199112</v>
      </c>
      <c r="AM130">
        <v>158.72939754507243</v>
      </c>
      <c r="AN130">
        <v>275.09187760735705</v>
      </c>
      <c r="AO130">
        <v>787.90367926048407</v>
      </c>
      <c r="AP130">
        <v>437.30830737657544</v>
      </c>
      <c r="AQ130">
        <v>581.39894420398116</v>
      </c>
      <c r="AR130">
        <v>213.72880011828073</v>
      </c>
      <c r="AS130">
        <v>376.96877131329416</v>
      </c>
      <c r="AT130">
        <v>504.42839244617113</v>
      </c>
      <c r="AV130" t="s">
        <v>3095</v>
      </c>
      <c r="AW130">
        <v>120.51970793193949</v>
      </c>
      <c r="AX130">
        <v>101.33746121623351</v>
      </c>
      <c r="AY130">
        <v>115.22640401837823</v>
      </c>
      <c r="AZ130">
        <v>201.85172193236011</v>
      </c>
      <c r="BA130">
        <v>593.01262262133616</v>
      </c>
      <c r="BB130">
        <v>573.53650071033735</v>
      </c>
      <c r="BC130">
        <v>483.8627931701086</v>
      </c>
      <c r="BD130">
        <v>635.66365955941239</v>
      </c>
      <c r="BE130">
        <v>486.37676334444035</v>
      </c>
      <c r="BF130">
        <v>570.46025381771392</v>
      </c>
      <c r="BI130" s="1"/>
    </row>
    <row r="131" spans="1:62" x14ac:dyDescent="0.35">
      <c r="A131" t="s">
        <v>3097</v>
      </c>
      <c r="BI131" s="1"/>
    </row>
    <row r="132" spans="1:62" x14ac:dyDescent="0.35">
      <c r="A132" t="s">
        <v>3096</v>
      </c>
      <c r="B132">
        <v>0</v>
      </c>
      <c r="C132">
        <v>1.25</v>
      </c>
      <c r="D132">
        <v>0</v>
      </c>
      <c r="H132" t="s">
        <v>3096</v>
      </c>
      <c r="I132">
        <v>3.3333333333333335</v>
      </c>
      <c r="J132">
        <v>31.269841269841269</v>
      </c>
      <c r="K132">
        <v>10.384615384615385</v>
      </c>
      <c r="L132">
        <v>54.375</v>
      </c>
      <c r="M132">
        <v>2</v>
      </c>
      <c r="N132">
        <v>12.564102564102564</v>
      </c>
      <c r="O132">
        <v>0</v>
      </c>
      <c r="Q132" t="s">
        <v>3096</v>
      </c>
      <c r="R132">
        <v>0.83333333333333337</v>
      </c>
      <c r="S132">
        <v>0</v>
      </c>
      <c r="T132">
        <v>0</v>
      </c>
      <c r="U132">
        <v>0</v>
      </c>
      <c r="V132">
        <v>0</v>
      </c>
      <c r="AA132" t="s">
        <v>3096</v>
      </c>
      <c r="AB132">
        <v>90.555555555555557</v>
      </c>
      <c r="AC132">
        <v>29.444444444444443</v>
      </c>
      <c r="AD132">
        <v>7.5</v>
      </c>
      <c r="AE132">
        <v>39.375</v>
      </c>
      <c r="AF132">
        <v>11.290322580645162</v>
      </c>
      <c r="AG132">
        <v>13.125</v>
      </c>
      <c r="AH132">
        <v>0</v>
      </c>
      <c r="BI132" s="1"/>
    </row>
    <row r="133" spans="1:62" x14ac:dyDescent="0.35">
      <c r="A133" t="s">
        <v>3095</v>
      </c>
      <c r="B133">
        <v>0</v>
      </c>
      <c r="C133">
        <v>3.3074245846103287</v>
      </c>
      <c r="D133">
        <v>0</v>
      </c>
      <c r="H133" t="s">
        <v>3095</v>
      </c>
      <c r="I133">
        <v>4.7144926942854202</v>
      </c>
      <c r="J133">
        <v>36.274944655144715</v>
      </c>
      <c r="K133">
        <v>21.747407018956263</v>
      </c>
      <c r="L133">
        <v>154.43593580056256</v>
      </c>
      <c r="M133">
        <v>4.000151868937162</v>
      </c>
      <c r="N133">
        <v>18.358239677986766</v>
      </c>
      <c r="O133">
        <v>0</v>
      </c>
      <c r="Q133" t="s">
        <v>3095</v>
      </c>
      <c r="R133">
        <v>2.7639851636955175</v>
      </c>
      <c r="S133">
        <v>0</v>
      </c>
      <c r="T133">
        <v>0</v>
      </c>
      <c r="U133">
        <v>0</v>
      </c>
      <c r="V133">
        <v>0</v>
      </c>
      <c r="AA133" t="s">
        <v>3095</v>
      </c>
      <c r="AB133">
        <v>366.12438062888259</v>
      </c>
      <c r="AC133">
        <v>36.128772601825879</v>
      </c>
      <c r="AD133">
        <v>8.2927426895969969</v>
      </c>
      <c r="AE133">
        <v>74.035461469927625</v>
      </c>
      <c r="AF133">
        <v>28.595803008472583</v>
      </c>
      <c r="AG133">
        <v>14.12844391067601</v>
      </c>
      <c r="AH133">
        <v>0</v>
      </c>
      <c r="BI133" s="1"/>
    </row>
    <row r="134" spans="1:62" x14ac:dyDescent="0.35">
      <c r="A134" s="16" t="s">
        <v>3112</v>
      </c>
      <c r="BI134" s="1"/>
    </row>
    <row r="135" spans="1:62" x14ac:dyDescent="0.35">
      <c r="A135" t="s">
        <v>267</v>
      </c>
      <c r="B135">
        <v>0</v>
      </c>
      <c r="I135">
        <v>1</v>
      </c>
      <c r="R135">
        <v>0</v>
      </c>
      <c r="AB135">
        <v>1</v>
      </c>
      <c r="AK135">
        <v>0</v>
      </c>
      <c r="AW135">
        <v>1</v>
      </c>
      <c r="BJ135" s="1"/>
    </row>
    <row r="136" spans="1:62" x14ac:dyDescent="0.35">
      <c r="A136" t="s">
        <v>3098</v>
      </c>
      <c r="B136">
        <f>MAX(B129:F129,B132:D132)</f>
        <v>40</v>
      </c>
      <c r="I136">
        <f>MAX(I129:L129,I132:O132)</f>
        <v>54.375</v>
      </c>
      <c r="R136">
        <f>MAX(R129:Y129,R132:V132)</f>
        <v>7.1794871794871797</v>
      </c>
      <c r="AB136">
        <f>MAX(AB129:AF129,AB132:AH132)</f>
        <v>180.29411764705881</v>
      </c>
      <c r="AK136">
        <f>MAX(AK129:AT129)</f>
        <v>2366.6693655454542</v>
      </c>
      <c r="AW136">
        <f>MAX(AW129:BF129)</f>
        <v>1788.3333333333333</v>
      </c>
      <c r="BJ136" s="1"/>
    </row>
    <row r="137" spans="1:62" x14ac:dyDescent="0.35">
      <c r="A137" t="s">
        <v>3099</v>
      </c>
      <c r="B137">
        <f>MAX(F129,D132)</f>
        <v>0</v>
      </c>
      <c r="I137">
        <f>MAX(L129,O132)</f>
        <v>0</v>
      </c>
      <c r="R137">
        <f>MAX(Y129,V132)</f>
        <v>0</v>
      </c>
      <c r="AB137">
        <f>MAX(AF129,AH132)</f>
        <v>8.8888888888888893</v>
      </c>
      <c r="AK137">
        <f>AT129</f>
        <v>2100.7166854181819</v>
      </c>
      <c r="AW137">
        <f>BF129</f>
        <v>1273.9130434782608</v>
      </c>
      <c r="BJ137" s="1"/>
    </row>
    <row r="138" spans="1:62" x14ac:dyDescent="0.35">
      <c r="A138" t="s">
        <v>3100</v>
      </c>
      <c r="B138">
        <f>MAX(F130,D133)</f>
        <v>0</v>
      </c>
      <c r="I138">
        <f>MAX(L130,O133)</f>
        <v>0</v>
      </c>
      <c r="R138">
        <f>MAX(Y130,V133)</f>
        <v>0</v>
      </c>
      <c r="AB138">
        <f>MAX(AF130,AH133)</f>
        <v>16.914819275153697</v>
      </c>
      <c r="AK138">
        <f>AT130</f>
        <v>504.42839244617113</v>
      </c>
      <c r="AW138">
        <f>BF130</f>
        <v>570.46025381771392</v>
      </c>
      <c r="BJ138" s="1"/>
    </row>
    <row r="139" spans="1:62" x14ac:dyDescent="0.35">
      <c r="A139" t="s">
        <v>3101</v>
      </c>
      <c r="B139" t="s">
        <v>3189</v>
      </c>
      <c r="I139" t="s">
        <v>3098</v>
      </c>
      <c r="R139" t="s">
        <v>3098</v>
      </c>
      <c r="AB139" t="s">
        <v>3098</v>
      </c>
      <c r="AK139" t="s">
        <v>3098</v>
      </c>
      <c r="AW139" t="s">
        <v>3190</v>
      </c>
      <c r="BJ139" s="1"/>
    </row>
    <row r="140" spans="1:62" x14ac:dyDescent="0.35">
      <c r="A140" t="s">
        <v>3102</v>
      </c>
      <c r="B140">
        <f>0.5*B136</f>
        <v>20</v>
      </c>
      <c r="I140">
        <f>I136</f>
        <v>54.375</v>
      </c>
      <c r="R140">
        <f>R136</f>
        <v>7.1794871794871797</v>
      </c>
      <c r="AB140">
        <f>AB136</f>
        <v>180.29411764705881</v>
      </c>
      <c r="AK140">
        <f>AK136</f>
        <v>2366.6693655454542</v>
      </c>
      <c r="AW140">
        <f>AW136+AW138</f>
        <v>2358.7935871510472</v>
      </c>
      <c r="BJ140" s="1"/>
    </row>
    <row r="141" spans="1:62" x14ac:dyDescent="0.35">
      <c r="BI141" s="1"/>
    </row>
    <row r="142" spans="1:62" x14ac:dyDescent="0.35">
      <c r="BI142" s="1"/>
    </row>
    <row r="143" spans="1:62" x14ac:dyDescent="0.35">
      <c r="A143" t="s">
        <v>3104</v>
      </c>
      <c r="BI143" s="1"/>
    </row>
    <row r="144" spans="1:62" x14ac:dyDescent="0.35">
      <c r="A144" t="s">
        <v>3096</v>
      </c>
      <c r="B144">
        <v>240</v>
      </c>
      <c r="C144">
        <v>53.125</v>
      </c>
      <c r="D144">
        <v>46.666666666666664</v>
      </c>
      <c r="E144">
        <v>6.666666666666667</v>
      </c>
      <c r="F144">
        <v>173.33333333333334</v>
      </c>
      <c r="H144" t="s">
        <v>3096</v>
      </c>
      <c r="I144">
        <v>190</v>
      </c>
      <c r="J144">
        <v>53.333333333333336</v>
      </c>
      <c r="K144">
        <v>93.333333333333329</v>
      </c>
      <c r="L144">
        <v>40</v>
      </c>
      <c r="Q144" t="s">
        <v>3096</v>
      </c>
      <c r="R144">
        <v>65</v>
      </c>
      <c r="S144">
        <v>73.333333333333329</v>
      </c>
      <c r="T144">
        <v>153.33333333333334</v>
      </c>
      <c r="U144">
        <v>10</v>
      </c>
      <c r="V144">
        <v>19.166666666666668</v>
      </c>
      <c r="W144">
        <v>16.666666666666668</v>
      </c>
      <c r="X144">
        <v>173.75</v>
      </c>
      <c r="Y144">
        <v>55.714285714285715</v>
      </c>
      <c r="AA144" t="s">
        <v>3096</v>
      </c>
      <c r="AB144">
        <v>4.4117647058823533</v>
      </c>
      <c r="AC144">
        <v>80</v>
      </c>
      <c r="AD144">
        <v>1.4285714285714286</v>
      </c>
      <c r="AE144">
        <v>0</v>
      </c>
      <c r="AF144">
        <v>7.7777777777777777</v>
      </c>
      <c r="AJ144" t="s">
        <v>3096</v>
      </c>
      <c r="AK144">
        <v>0</v>
      </c>
      <c r="AL144">
        <v>0</v>
      </c>
      <c r="AM144">
        <v>0</v>
      </c>
      <c r="AN144">
        <v>0</v>
      </c>
      <c r="AO144">
        <v>0</v>
      </c>
      <c r="AP144">
        <v>0</v>
      </c>
      <c r="AQ144">
        <v>0</v>
      </c>
      <c r="AR144">
        <v>0</v>
      </c>
      <c r="AS144">
        <v>0</v>
      </c>
      <c r="AT144">
        <v>0</v>
      </c>
      <c r="AV144" t="s">
        <v>3096</v>
      </c>
      <c r="AW144">
        <v>0</v>
      </c>
      <c r="AX144">
        <v>0</v>
      </c>
      <c r="AY144">
        <v>0</v>
      </c>
      <c r="AZ144">
        <v>0</v>
      </c>
      <c r="BA144">
        <v>0</v>
      </c>
      <c r="BB144">
        <v>0</v>
      </c>
      <c r="BC144">
        <v>0</v>
      </c>
      <c r="BD144">
        <v>0</v>
      </c>
      <c r="BE144">
        <v>0</v>
      </c>
      <c r="BF144">
        <v>0</v>
      </c>
      <c r="BG144">
        <v>0</v>
      </c>
      <c r="BI144" s="1"/>
    </row>
    <row r="145" spans="1:62" x14ac:dyDescent="0.35">
      <c r="A145" t="s">
        <v>3095</v>
      </c>
      <c r="B145">
        <v>361.93922141707714</v>
      </c>
      <c r="C145">
        <v>86.233694110828864</v>
      </c>
      <c r="D145">
        <v>39.832984656772418</v>
      </c>
      <c r="E145">
        <v>5.7735026918962573</v>
      </c>
      <c r="F145">
        <v>63.508529610858851</v>
      </c>
      <c r="H145" t="s">
        <v>3095</v>
      </c>
      <c r="I145">
        <v>125.96295751794122</v>
      </c>
      <c r="J145">
        <v>40.414518843273797</v>
      </c>
      <c r="K145">
        <v>71.937472849690792</v>
      </c>
      <c r="L145">
        <v>0</v>
      </c>
      <c r="Q145" t="s">
        <v>3095</v>
      </c>
      <c r="R145">
        <v>91.923881554251182</v>
      </c>
      <c r="S145">
        <v>20.816659994661322</v>
      </c>
      <c r="T145">
        <v>41.633319989322686</v>
      </c>
      <c r="U145" t="e">
        <v>#DIV/0!</v>
      </c>
      <c r="V145">
        <v>27.455197664338147</v>
      </c>
      <c r="W145">
        <v>44.267924311029283</v>
      </c>
      <c r="X145">
        <v>202.19774620758901</v>
      </c>
      <c r="Y145">
        <v>81.459893725159532</v>
      </c>
      <c r="AA145" t="s">
        <v>3095</v>
      </c>
      <c r="AB145">
        <v>13.526892736119191</v>
      </c>
      <c r="AC145">
        <v>70.356236397351438</v>
      </c>
      <c r="AD145">
        <v>3.7796447300922722</v>
      </c>
      <c r="AE145">
        <v>0</v>
      </c>
      <c r="AF145">
        <v>15.634719199411432</v>
      </c>
      <c r="AJ145" t="s">
        <v>3095</v>
      </c>
      <c r="AK145">
        <v>0</v>
      </c>
      <c r="AL145">
        <v>0</v>
      </c>
      <c r="AM145">
        <v>0</v>
      </c>
      <c r="AN145">
        <v>0</v>
      </c>
      <c r="AO145">
        <v>0</v>
      </c>
      <c r="AP145">
        <v>0</v>
      </c>
      <c r="AQ145">
        <v>0</v>
      </c>
      <c r="AR145">
        <v>0</v>
      </c>
      <c r="AS145">
        <v>0</v>
      </c>
      <c r="AT145">
        <v>0</v>
      </c>
      <c r="AV145" t="s">
        <v>3095</v>
      </c>
      <c r="AW145">
        <v>0</v>
      </c>
      <c r="AX145">
        <v>0</v>
      </c>
      <c r="AY145">
        <v>0</v>
      </c>
      <c r="AZ145">
        <v>0</v>
      </c>
      <c r="BA145">
        <v>0</v>
      </c>
      <c r="BB145">
        <v>0</v>
      </c>
      <c r="BC145">
        <v>0</v>
      </c>
      <c r="BD145">
        <v>0</v>
      </c>
      <c r="BE145">
        <v>0</v>
      </c>
      <c r="BF145">
        <v>0</v>
      </c>
      <c r="BG145">
        <v>0</v>
      </c>
      <c r="BI145" s="1"/>
    </row>
    <row r="146" spans="1:62" x14ac:dyDescent="0.35">
      <c r="A146" t="s">
        <v>3097</v>
      </c>
      <c r="BI146" s="1"/>
    </row>
    <row r="147" spans="1:62" x14ac:dyDescent="0.35">
      <c r="A147" t="s">
        <v>3096</v>
      </c>
      <c r="B147">
        <v>10.714285714285714</v>
      </c>
      <c r="C147">
        <v>1.25</v>
      </c>
      <c r="D147">
        <v>20.666666666666668</v>
      </c>
      <c r="H147" t="s">
        <v>3096</v>
      </c>
      <c r="I147">
        <v>3.3333333333333335</v>
      </c>
      <c r="J147">
        <v>2.8571428571428572</v>
      </c>
      <c r="K147">
        <v>5.384615384615385</v>
      </c>
      <c r="L147">
        <v>8.75</v>
      </c>
      <c r="M147">
        <v>2.6666666666666665</v>
      </c>
      <c r="N147">
        <v>3.3333333333333335</v>
      </c>
      <c r="O147">
        <v>15.714285714285714</v>
      </c>
      <c r="Q147" t="s">
        <v>3096</v>
      </c>
      <c r="R147">
        <v>0</v>
      </c>
      <c r="S147">
        <v>0</v>
      </c>
      <c r="T147">
        <v>0</v>
      </c>
      <c r="U147">
        <v>0.30303030303030304</v>
      </c>
      <c r="V147">
        <v>2.1794871794871793</v>
      </c>
      <c r="AA147" t="s">
        <v>3096</v>
      </c>
      <c r="AB147">
        <v>0</v>
      </c>
      <c r="AC147">
        <v>1.6666666666666667</v>
      </c>
      <c r="AD147">
        <v>17.5</v>
      </c>
      <c r="AE147">
        <v>11.25</v>
      </c>
      <c r="AF147">
        <v>1.935483870967742</v>
      </c>
      <c r="AG147">
        <v>5.625</v>
      </c>
      <c r="AH147">
        <v>5.9016393442622954</v>
      </c>
      <c r="BI147" s="1"/>
    </row>
    <row r="148" spans="1:62" x14ac:dyDescent="0.35">
      <c r="A148" t="s">
        <v>3095</v>
      </c>
      <c r="B148">
        <v>19.073675762817263</v>
      </c>
      <c r="C148">
        <v>3.3074245846103287</v>
      </c>
      <c r="D148">
        <v>23.796327843219444</v>
      </c>
      <c r="H148" t="s">
        <v>3095</v>
      </c>
      <c r="I148">
        <v>7.4542674630829087</v>
      </c>
      <c r="J148">
        <v>9.3314738467166052</v>
      </c>
      <c r="K148">
        <v>8.4266854557861191</v>
      </c>
      <c r="L148">
        <v>13.863417350350719</v>
      </c>
      <c r="M148">
        <v>6.7989508123484121</v>
      </c>
      <c r="N148">
        <v>6.5372999626356298</v>
      </c>
      <c r="O148">
        <v>24.703314110605394</v>
      </c>
      <c r="Q148" t="s">
        <v>3095</v>
      </c>
      <c r="R148">
        <v>0</v>
      </c>
      <c r="S148">
        <v>0</v>
      </c>
      <c r="T148">
        <v>0</v>
      </c>
      <c r="U148">
        <v>1.714227839851546</v>
      </c>
      <c r="V148">
        <v>11.945200567208113</v>
      </c>
      <c r="AA148" t="s">
        <v>3095</v>
      </c>
      <c r="AB148">
        <v>0</v>
      </c>
      <c r="AC148">
        <v>5.0000790957770809</v>
      </c>
      <c r="AD148">
        <v>17.856113409721221</v>
      </c>
      <c r="AE148">
        <v>11.659638816585975</v>
      </c>
      <c r="AF148">
        <v>4.6969313742017889</v>
      </c>
      <c r="AG148">
        <v>9.6623514976901106</v>
      </c>
      <c r="AH148">
        <v>17.913998824715339</v>
      </c>
      <c r="BI148" s="1"/>
    </row>
    <row r="149" spans="1:62" x14ac:dyDescent="0.35">
      <c r="A149" s="16" t="s">
        <v>3113</v>
      </c>
      <c r="BI149" s="1"/>
    </row>
    <row r="150" spans="1:62" x14ac:dyDescent="0.35">
      <c r="A150" t="s">
        <v>267</v>
      </c>
      <c r="B150">
        <v>0</v>
      </c>
      <c r="I150">
        <v>1</v>
      </c>
      <c r="R150">
        <v>0</v>
      </c>
      <c r="AB150">
        <v>0</v>
      </c>
      <c r="AK150">
        <v>0</v>
      </c>
      <c r="AW150">
        <v>0</v>
      </c>
      <c r="BJ150" s="1"/>
    </row>
    <row r="151" spans="1:62" x14ac:dyDescent="0.35">
      <c r="A151" t="s">
        <v>3098</v>
      </c>
      <c r="B151">
        <f>MAX(B144:F144,B147:D147)</f>
        <v>240</v>
      </c>
      <c r="I151">
        <f>MAX(I144:L144,I147:O147)</f>
        <v>190</v>
      </c>
      <c r="R151">
        <f>MAX(R144:Y144,R147:V147)</f>
        <v>173.75</v>
      </c>
      <c r="AB151">
        <f>MAX(AB144:AF144,AB147:AH147)</f>
        <v>80</v>
      </c>
      <c r="AK151">
        <f>MAX(AK144:AT144)</f>
        <v>0</v>
      </c>
      <c r="AW151">
        <f>MAX(AW144:BF144)</f>
        <v>0</v>
      </c>
      <c r="BJ151" s="1"/>
    </row>
    <row r="152" spans="1:62" x14ac:dyDescent="0.35">
      <c r="A152" t="s">
        <v>3099</v>
      </c>
      <c r="B152">
        <f>MAX(F144,D147)</f>
        <v>173.33333333333334</v>
      </c>
      <c r="I152">
        <f>MAX(L144,O147)</f>
        <v>40</v>
      </c>
      <c r="R152">
        <f>MAX(Y144,V147)</f>
        <v>55.714285714285715</v>
      </c>
      <c r="AB152">
        <f>MAX(AF144,AH147)</f>
        <v>7.7777777777777777</v>
      </c>
      <c r="AK152">
        <f>AT144</f>
        <v>0</v>
      </c>
      <c r="AW152">
        <f>BF144</f>
        <v>0</v>
      </c>
      <c r="BJ152" s="1"/>
    </row>
    <row r="153" spans="1:62" x14ac:dyDescent="0.35">
      <c r="A153" t="s">
        <v>3100</v>
      </c>
      <c r="B153">
        <f>MAX(F145,D148)</f>
        <v>63.508529610858851</v>
      </c>
      <c r="I153">
        <f>MAX(L145,O148)</f>
        <v>24.703314110605394</v>
      </c>
      <c r="R153">
        <f>MAX(Y145,V148)</f>
        <v>81.459893725159532</v>
      </c>
      <c r="AB153">
        <f>MAX(AF145,AH148)</f>
        <v>17.913998824715339</v>
      </c>
      <c r="AK153">
        <f>AT145</f>
        <v>0</v>
      </c>
      <c r="AW153">
        <f>BF145</f>
        <v>0</v>
      </c>
      <c r="BJ153" s="1"/>
    </row>
    <row r="154" spans="1:62" x14ac:dyDescent="0.35">
      <c r="A154" t="s">
        <v>3101</v>
      </c>
      <c r="B154" t="s">
        <v>3189</v>
      </c>
      <c r="I154" t="s">
        <v>3190</v>
      </c>
      <c r="R154" t="s">
        <v>3098</v>
      </c>
      <c r="AB154" t="s">
        <v>3098</v>
      </c>
      <c r="AK154" t="s">
        <v>3098</v>
      </c>
      <c r="AW154" t="s">
        <v>3098</v>
      </c>
      <c r="BJ154" s="1"/>
    </row>
    <row r="155" spans="1:62" x14ac:dyDescent="0.35">
      <c r="A155" t="s">
        <v>3102</v>
      </c>
      <c r="B155">
        <f>0.5*B151</f>
        <v>120</v>
      </c>
      <c r="I155">
        <f>I151+I153</f>
        <v>214.70331411060539</v>
      </c>
      <c r="R155">
        <f>R151</f>
        <v>173.75</v>
      </c>
      <c r="AB155">
        <f>AB151</f>
        <v>80</v>
      </c>
      <c r="AK155">
        <f>AK151</f>
        <v>0</v>
      </c>
      <c r="AW155">
        <f>AW151</f>
        <v>0</v>
      </c>
      <c r="BJ155" s="1"/>
    </row>
    <row r="156" spans="1:62" x14ac:dyDescent="0.35">
      <c r="BI156" s="1"/>
    </row>
    <row r="157" spans="1:62" x14ac:dyDescent="0.35">
      <c r="BI157" s="1"/>
    </row>
    <row r="158" spans="1:62" x14ac:dyDescent="0.35">
      <c r="A158" t="s">
        <v>3104</v>
      </c>
      <c r="BI158" s="1"/>
    </row>
    <row r="159" spans="1:62" x14ac:dyDescent="0.35">
      <c r="A159" t="s">
        <v>3096</v>
      </c>
      <c r="B159">
        <v>0</v>
      </c>
      <c r="C159">
        <v>1.25</v>
      </c>
      <c r="D159">
        <v>0</v>
      </c>
      <c r="E159">
        <v>10</v>
      </c>
      <c r="F159">
        <v>0</v>
      </c>
      <c r="H159" t="s">
        <v>3096</v>
      </c>
      <c r="I159">
        <v>0</v>
      </c>
      <c r="J159">
        <v>0</v>
      </c>
      <c r="K159">
        <v>0</v>
      </c>
      <c r="L159">
        <v>0</v>
      </c>
      <c r="Q159" t="s">
        <v>3096</v>
      </c>
      <c r="R159">
        <v>0</v>
      </c>
      <c r="S159">
        <v>0</v>
      </c>
      <c r="T159">
        <v>0</v>
      </c>
      <c r="U159">
        <v>0</v>
      </c>
      <c r="V159">
        <v>0</v>
      </c>
      <c r="W159">
        <v>0</v>
      </c>
      <c r="X159">
        <v>0</v>
      </c>
      <c r="Y159">
        <v>0</v>
      </c>
      <c r="AA159" t="s">
        <v>3096</v>
      </c>
      <c r="AB159">
        <v>0.29411764705882354</v>
      </c>
      <c r="AC159">
        <v>2</v>
      </c>
      <c r="AD159">
        <v>0</v>
      </c>
      <c r="AE159">
        <v>0</v>
      </c>
      <c r="AF159">
        <v>0</v>
      </c>
      <c r="AJ159" t="s">
        <v>3096</v>
      </c>
      <c r="AK159">
        <v>0</v>
      </c>
      <c r="AL159">
        <v>0</v>
      </c>
      <c r="AM159">
        <v>0</v>
      </c>
      <c r="AN159">
        <v>0</v>
      </c>
      <c r="AO159">
        <v>0</v>
      </c>
      <c r="AP159">
        <v>0</v>
      </c>
      <c r="AQ159">
        <v>0.45454545454545453</v>
      </c>
      <c r="AR159">
        <v>0</v>
      </c>
      <c r="AS159">
        <v>0</v>
      </c>
      <c r="AT159">
        <v>0</v>
      </c>
      <c r="AV159" t="s">
        <v>3096</v>
      </c>
      <c r="AW159">
        <v>0</v>
      </c>
      <c r="AX159">
        <v>0</v>
      </c>
      <c r="AY159">
        <v>0</v>
      </c>
      <c r="AZ159">
        <v>0</v>
      </c>
      <c r="BA159">
        <v>0</v>
      </c>
      <c r="BB159">
        <v>0</v>
      </c>
      <c r="BC159">
        <v>0</v>
      </c>
      <c r="BD159">
        <v>0.38461538461538464</v>
      </c>
      <c r="BE159">
        <v>0</v>
      </c>
      <c r="BF159">
        <v>0</v>
      </c>
      <c r="BI159" s="1"/>
    </row>
    <row r="160" spans="1:62" x14ac:dyDescent="0.35">
      <c r="A160" t="s">
        <v>3095</v>
      </c>
      <c r="B160">
        <v>0</v>
      </c>
      <c r="C160">
        <v>3.5355339059327378</v>
      </c>
      <c r="D160">
        <v>0</v>
      </c>
      <c r="E160">
        <v>10</v>
      </c>
      <c r="F160">
        <v>0</v>
      </c>
      <c r="H160" t="s">
        <v>3095</v>
      </c>
      <c r="I160">
        <v>0</v>
      </c>
      <c r="J160">
        <v>0</v>
      </c>
      <c r="K160">
        <v>0</v>
      </c>
      <c r="L160">
        <v>0</v>
      </c>
      <c r="Q160" t="s">
        <v>3095</v>
      </c>
      <c r="R160">
        <v>0</v>
      </c>
      <c r="S160">
        <v>0</v>
      </c>
      <c r="T160">
        <v>0</v>
      </c>
      <c r="U160">
        <v>0</v>
      </c>
      <c r="V160">
        <v>0</v>
      </c>
      <c r="W160">
        <v>0</v>
      </c>
      <c r="X160">
        <v>0</v>
      </c>
      <c r="Y160">
        <v>0</v>
      </c>
      <c r="AA160" t="s">
        <v>3095</v>
      </c>
      <c r="AB160">
        <v>1.7149858514250884</v>
      </c>
      <c r="AC160">
        <v>4.4721359549995796</v>
      </c>
      <c r="AD160">
        <v>0</v>
      </c>
      <c r="AE160">
        <v>0</v>
      </c>
      <c r="AF160">
        <v>0</v>
      </c>
      <c r="AJ160" t="s">
        <v>3095</v>
      </c>
      <c r="AK160">
        <v>0</v>
      </c>
      <c r="AL160">
        <v>0</v>
      </c>
      <c r="AM160">
        <v>0</v>
      </c>
      <c r="AN160">
        <v>0</v>
      </c>
      <c r="AO160">
        <v>0</v>
      </c>
      <c r="AP160">
        <v>0</v>
      </c>
      <c r="AQ160">
        <v>2.1320071635561044</v>
      </c>
      <c r="AR160">
        <v>0</v>
      </c>
      <c r="AS160">
        <v>0</v>
      </c>
      <c r="AT160">
        <v>0</v>
      </c>
      <c r="AV160" t="s">
        <v>3095</v>
      </c>
      <c r="AW160">
        <v>0</v>
      </c>
      <c r="AX160">
        <v>0</v>
      </c>
      <c r="AY160">
        <v>0</v>
      </c>
      <c r="AZ160">
        <v>0</v>
      </c>
      <c r="BA160">
        <v>0</v>
      </c>
      <c r="BB160">
        <v>0</v>
      </c>
      <c r="BC160">
        <v>0</v>
      </c>
      <c r="BD160">
        <v>1.9418390934515435</v>
      </c>
      <c r="BE160">
        <v>0</v>
      </c>
      <c r="BF160">
        <v>0</v>
      </c>
      <c r="BI160" s="1"/>
    </row>
    <row r="161" spans="1:62" x14ac:dyDescent="0.35">
      <c r="A161" t="s">
        <v>3097</v>
      </c>
      <c r="BI161" s="1"/>
    </row>
    <row r="162" spans="1:62" x14ac:dyDescent="0.35">
      <c r="A162" t="s">
        <v>3096</v>
      </c>
      <c r="B162">
        <v>0</v>
      </c>
      <c r="C162">
        <v>0</v>
      </c>
      <c r="D162">
        <v>0</v>
      </c>
      <c r="H162" t="s">
        <v>3096</v>
      </c>
      <c r="I162">
        <v>0</v>
      </c>
      <c r="J162">
        <v>3.4920634920634921</v>
      </c>
      <c r="K162">
        <v>0</v>
      </c>
      <c r="L162">
        <v>0</v>
      </c>
      <c r="M162">
        <v>1.3333333333333333</v>
      </c>
      <c r="N162">
        <v>0.25641025641025639</v>
      </c>
      <c r="O162">
        <v>0</v>
      </c>
      <c r="Q162" t="s">
        <v>3096</v>
      </c>
      <c r="R162">
        <v>0</v>
      </c>
      <c r="S162">
        <v>0</v>
      </c>
      <c r="T162">
        <v>0</v>
      </c>
      <c r="U162">
        <v>0</v>
      </c>
      <c r="V162">
        <v>0</v>
      </c>
      <c r="AA162" t="s">
        <v>3096</v>
      </c>
      <c r="AB162">
        <v>0</v>
      </c>
      <c r="AC162">
        <v>1.6666666666666667</v>
      </c>
      <c r="AD162">
        <v>0</v>
      </c>
      <c r="AE162">
        <v>0</v>
      </c>
      <c r="AF162">
        <v>0.64516129032258063</v>
      </c>
      <c r="AG162">
        <v>0.15625</v>
      </c>
      <c r="AH162">
        <v>0</v>
      </c>
      <c r="BI162" s="1"/>
    </row>
    <row r="163" spans="1:62" x14ac:dyDescent="0.35">
      <c r="A163" t="s">
        <v>3095</v>
      </c>
      <c r="B163">
        <v>0</v>
      </c>
      <c r="C163">
        <v>0</v>
      </c>
      <c r="D163">
        <v>0</v>
      </c>
      <c r="H163" t="s">
        <v>3095</v>
      </c>
      <c r="I163">
        <v>0</v>
      </c>
      <c r="J163">
        <v>7.5926151358145706</v>
      </c>
      <c r="K163">
        <v>0</v>
      </c>
      <c r="L163">
        <v>0</v>
      </c>
      <c r="M163">
        <v>3.3994754061742061</v>
      </c>
      <c r="N163">
        <v>1.5806420557463257</v>
      </c>
      <c r="O163">
        <v>0</v>
      </c>
      <c r="Q163" t="s">
        <v>3095</v>
      </c>
      <c r="R163">
        <v>0</v>
      </c>
      <c r="S163">
        <v>0</v>
      </c>
      <c r="T163">
        <v>0</v>
      </c>
      <c r="U163">
        <v>0</v>
      </c>
      <c r="V163">
        <v>0</v>
      </c>
      <c r="AA163" t="s">
        <v>3095</v>
      </c>
      <c r="AB163">
        <v>0</v>
      </c>
      <c r="AC163">
        <v>3.7268389170110785</v>
      </c>
      <c r="AD163">
        <v>0</v>
      </c>
      <c r="AE163">
        <v>0</v>
      </c>
      <c r="AF163">
        <v>2.4567461332145881</v>
      </c>
      <c r="AG163">
        <v>1.240206962551279</v>
      </c>
      <c r="AH163">
        <v>0</v>
      </c>
      <c r="BI163" s="1"/>
    </row>
    <row r="164" spans="1:62" x14ac:dyDescent="0.35">
      <c r="A164" s="16" t="s">
        <v>3114</v>
      </c>
      <c r="BI164" s="1"/>
    </row>
    <row r="165" spans="1:62" x14ac:dyDescent="0.35">
      <c r="A165" t="s">
        <v>267</v>
      </c>
      <c r="B165">
        <v>0</v>
      </c>
      <c r="I165">
        <v>0</v>
      </c>
      <c r="R165">
        <v>0</v>
      </c>
      <c r="AB165">
        <v>0</v>
      </c>
      <c r="AK165">
        <v>1</v>
      </c>
      <c r="AW165">
        <v>1</v>
      </c>
      <c r="BJ165" s="1"/>
    </row>
    <row r="166" spans="1:62" x14ac:dyDescent="0.35">
      <c r="A166" t="s">
        <v>3098</v>
      </c>
      <c r="B166">
        <f>MAX(B159:F159,B162:D162)</f>
        <v>10</v>
      </c>
      <c r="I166">
        <f>MAX(I159:L159,I162:O162)</f>
        <v>3.4920634920634921</v>
      </c>
      <c r="R166">
        <f>MAX(R159:Y159,R162:V162)</f>
        <v>0</v>
      </c>
      <c r="AB166">
        <f>MAX(AB159:AF159,AB162:AH162)</f>
        <v>2</v>
      </c>
      <c r="AK166">
        <f>MAX(AK159:AT159)</f>
        <v>0.45454545454545453</v>
      </c>
      <c r="AW166">
        <f>MAX(AW159:BF159)</f>
        <v>0.38461538461538464</v>
      </c>
      <c r="BJ166" s="1"/>
    </row>
    <row r="167" spans="1:62" x14ac:dyDescent="0.35">
      <c r="A167" t="s">
        <v>3099</v>
      </c>
      <c r="B167">
        <f>MAX(F159,D162)</f>
        <v>0</v>
      </c>
      <c r="I167">
        <f>MAX(L159,O162)</f>
        <v>0</v>
      </c>
      <c r="R167">
        <f>MAX(Y159,V162)</f>
        <v>0</v>
      </c>
      <c r="AB167">
        <f>MAX(AF159,AH162)</f>
        <v>0</v>
      </c>
      <c r="AK167">
        <f>AT159</f>
        <v>0</v>
      </c>
      <c r="AW167">
        <f>BF159</f>
        <v>0</v>
      </c>
      <c r="BJ167" s="1"/>
    </row>
    <row r="168" spans="1:62" x14ac:dyDescent="0.35">
      <c r="A168" t="s">
        <v>3100</v>
      </c>
      <c r="B168">
        <f>MAX(F160,D163)</f>
        <v>0</v>
      </c>
      <c r="I168">
        <f>MAX(L160,O163)</f>
        <v>0</v>
      </c>
      <c r="R168">
        <f>MAX(Y160,V163)</f>
        <v>0</v>
      </c>
      <c r="AB168">
        <f>MAX(AF160,AH163)</f>
        <v>0</v>
      </c>
      <c r="AK168">
        <f>AT160</f>
        <v>0</v>
      </c>
      <c r="AW168">
        <f>BF160</f>
        <v>0</v>
      </c>
      <c r="BJ168" s="1"/>
    </row>
    <row r="169" spans="1:62" x14ac:dyDescent="0.35">
      <c r="A169" t="s">
        <v>3101</v>
      </c>
      <c r="B169" t="s">
        <v>3189</v>
      </c>
      <c r="I169" t="s">
        <v>3098</v>
      </c>
      <c r="R169" t="s">
        <v>3098</v>
      </c>
      <c r="AB169" t="s">
        <v>3098</v>
      </c>
      <c r="AK169" t="s">
        <v>3190</v>
      </c>
      <c r="AW169" t="s">
        <v>3190</v>
      </c>
      <c r="BJ169" s="1"/>
    </row>
    <row r="170" spans="1:62" x14ac:dyDescent="0.35">
      <c r="A170" t="s">
        <v>3102</v>
      </c>
      <c r="B170">
        <f>0.5*B166</f>
        <v>5</v>
      </c>
      <c r="I170">
        <f>I166</f>
        <v>3.4920634920634921</v>
      </c>
      <c r="R170">
        <f>R166</f>
        <v>0</v>
      </c>
      <c r="AB170">
        <f>AB166</f>
        <v>2</v>
      </c>
      <c r="AK170">
        <f>AK166+AQ160</f>
        <v>2.586552618101559</v>
      </c>
      <c r="AW170">
        <f>AW166+BD160</f>
        <v>2.3264544780669283</v>
      </c>
      <c r="BJ170" s="1"/>
    </row>
    <row r="171" spans="1:62" x14ac:dyDescent="0.35">
      <c r="BI171" s="1"/>
    </row>
    <row r="172" spans="1:62" x14ac:dyDescent="0.35">
      <c r="BI172" s="1"/>
    </row>
    <row r="173" spans="1:62" x14ac:dyDescent="0.35">
      <c r="A173" t="s">
        <v>3104</v>
      </c>
      <c r="BI173" s="1"/>
    </row>
    <row r="174" spans="1:62" x14ac:dyDescent="0.35">
      <c r="A174" t="s">
        <v>3096</v>
      </c>
      <c r="B174">
        <v>0</v>
      </c>
      <c r="C174">
        <v>0</v>
      </c>
      <c r="D174">
        <v>0</v>
      </c>
      <c r="E174">
        <v>0</v>
      </c>
      <c r="F174">
        <v>0</v>
      </c>
      <c r="H174" t="s">
        <v>3096</v>
      </c>
      <c r="I174">
        <v>0</v>
      </c>
      <c r="J174">
        <v>0</v>
      </c>
      <c r="K174">
        <v>1.1111111111111112</v>
      </c>
      <c r="L174">
        <v>0</v>
      </c>
      <c r="Q174" t="s">
        <v>3096</v>
      </c>
      <c r="R174">
        <v>0</v>
      </c>
      <c r="S174">
        <v>0</v>
      </c>
      <c r="T174">
        <v>0</v>
      </c>
      <c r="U174">
        <v>0</v>
      </c>
      <c r="V174">
        <v>0</v>
      </c>
      <c r="W174">
        <v>0</v>
      </c>
      <c r="X174">
        <v>0</v>
      </c>
      <c r="Y174">
        <v>0</v>
      </c>
      <c r="AA174" t="s">
        <v>3096</v>
      </c>
      <c r="AB174">
        <v>0.58823529411764708</v>
      </c>
      <c r="AC174">
        <v>0</v>
      </c>
      <c r="AD174">
        <v>1.4285714285714286</v>
      </c>
      <c r="AE174">
        <v>0</v>
      </c>
      <c r="AF174">
        <v>0</v>
      </c>
      <c r="AJ174" t="s">
        <v>3096</v>
      </c>
      <c r="AK174">
        <v>2.7272727272727271</v>
      </c>
      <c r="AL174">
        <v>4.0909090909090908</v>
      </c>
      <c r="AM174">
        <v>0.90909090909090906</v>
      </c>
      <c r="AN174">
        <v>1.3636363636363635</v>
      </c>
      <c r="AO174">
        <v>0.90909090909090906</v>
      </c>
      <c r="AP174">
        <v>2.2727272727272729</v>
      </c>
      <c r="AQ174">
        <v>0.45454545454545453</v>
      </c>
      <c r="AR174">
        <v>0.90909090909090906</v>
      </c>
      <c r="AS174">
        <v>2.7272727272727271</v>
      </c>
      <c r="AT174">
        <v>0.90909090909090906</v>
      </c>
      <c r="AV174" t="s">
        <v>3096</v>
      </c>
      <c r="AW174">
        <v>0</v>
      </c>
      <c r="AX174">
        <v>2.2222222222222223</v>
      </c>
      <c r="AY174">
        <v>0.55555555555555558</v>
      </c>
      <c r="AZ174">
        <v>1.6666666666666667</v>
      </c>
      <c r="BA174">
        <v>0.58823529411764708</v>
      </c>
      <c r="BB174">
        <v>0</v>
      </c>
      <c r="BC174">
        <v>0.55555555555555558</v>
      </c>
      <c r="BD174">
        <v>0.96153846153846156</v>
      </c>
      <c r="BE174">
        <v>0</v>
      </c>
      <c r="BF174">
        <v>1.3043478260869565</v>
      </c>
      <c r="BI174" s="1"/>
    </row>
    <row r="175" spans="1:62" x14ac:dyDescent="0.35">
      <c r="A175" t="s">
        <v>3095</v>
      </c>
      <c r="B175">
        <v>0</v>
      </c>
      <c r="C175">
        <v>0</v>
      </c>
      <c r="D175">
        <v>0</v>
      </c>
      <c r="E175">
        <v>0</v>
      </c>
      <c r="F175">
        <v>0</v>
      </c>
      <c r="H175" t="s">
        <v>3095</v>
      </c>
      <c r="I175">
        <v>0</v>
      </c>
      <c r="J175">
        <v>0</v>
      </c>
      <c r="K175">
        <v>3.3333333333333335</v>
      </c>
      <c r="L175">
        <v>0</v>
      </c>
      <c r="Q175" t="s">
        <v>3095</v>
      </c>
      <c r="R175">
        <v>0</v>
      </c>
      <c r="S175">
        <v>0</v>
      </c>
      <c r="T175">
        <v>0</v>
      </c>
      <c r="U175">
        <v>0</v>
      </c>
      <c r="V175">
        <v>0</v>
      </c>
      <c r="W175">
        <v>0</v>
      </c>
      <c r="X175">
        <v>0</v>
      </c>
      <c r="Y175">
        <v>0</v>
      </c>
      <c r="AA175" t="s">
        <v>3095</v>
      </c>
      <c r="AB175">
        <v>2.3883257361061285</v>
      </c>
      <c r="AC175">
        <v>0</v>
      </c>
      <c r="AD175">
        <v>3.7796447300922722</v>
      </c>
      <c r="AE175">
        <v>0</v>
      </c>
      <c r="AF175">
        <v>0</v>
      </c>
      <c r="AJ175" t="s">
        <v>3095</v>
      </c>
      <c r="AK175">
        <v>4.6709936649691377</v>
      </c>
      <c r="AL175">
        <v>7.3413965903024128</v>
      </c>
      <c r="AM175">
        <v>2.9424494316824985</v>
      </c>
      <c r="AN175">
        <v>4.675625290960757</v>
      </c>
      <c r="AO175">
        <v>2.9424494316824985</v>
      </c>
      <c r="AP175">
        <v>5.2841345480672537</v>
      </c>
      <c r="AQ175">
        <v>2.1320071635561044</v>
      </c>
      <c r="AR175">
        <v>3.0151134457776361</v>
      </c>
      <c r="AS175">
        <v>6.4666979068286325</v>
      </c>
      <c r="AT175">
        <v>2.9424494316824985</v>
      </c>
      <c r="AV175" t="s">
        <v>3095</v>
      </c>
      <c r="AW175">
        <v>0</v>
      </c>
      <c r="AX175">
        <v>5.4831888055331621</v>
      </c>
      <c r="AY175">
        <v>2.3570226039551585</v>
      </c>
      <c r="AZ175">
        <v>3.8348249442368521</v>
      </c>
      <c r="BA175">
        <v>2.4253562503633299</v>
      </c>
      <c r="BB175">
        <v>0</v>
      </c>
      <c r="BC175">
        <v>2.3570226039551585</v>
      </c>
      <c r="BD175">
        <v>4.5415793161373079</v>
      </c>
      <c r="BE175">
        <v>0</v>
      </c>
      <c r="BF175">
        <v>3.4435022157509096</v>
      </c>
      <c r="BI175" s="1"/>
    </row>
    <row r="176" spans="1:62" x14ac:dyDescent="0.35">
      <c r="A176" t="s">
        <v>3097</v>
      </c>
      <c r="BI176" s="1"/>
    </row>
    <row r="177" spans="1:62" x14ac:dyDescent="0.35">
      <c r="A177" t="s">
        <v>3096</v>
      </c>
      <c r="B177">
        <v>0</v>
      </c>
      <c r="C177">
        <v>0</v>
      </c>
      <c r="D177">
        <v>0</v>
      </c>
      <c r="H177" t="s">
        <v>3096</v>
      </c>
      <c r="I177">
        <v>0</v>
      </c>
      <c r="J177">
        <v>2.3809523809523809</v>
      </c>
      <c r="K177">
        <v>0</v>
      </c>
      <c r="L177">
        <v>0</v>
      </c>
      <c r="M177">
        <v>0</v>
      </c>
      <c r="N177">
        <v>0.25641025641025639</v>
      </c>
      <c r="O177">
        <v>0</v>
      </c>
      <c r="Q177" t="s">
        <v>3096</v>
      </c>
      <c r="R177">
        <v>0</v>
      </c>
      <c r="S177">
        <v>0</v>
      </c>
      <c r="T177">
        <v>0</v>
      </c>
      <c r="U177">
        <v>0</v>
      </c>
      <c r="V177">
        <v>0</v>
      </c>
      <c r="AA177" t="s">
        <v>3096</v>
      </c>
      <c r="AB177">
        <v>0</v>
      </c>
      <c r="AC177">
        <v>0.83333333333333337</v>
      </c>
      <c r="AD177">
        <v>0</v>
      </c>
      <c r="AE177">
        <v>0</v>
      </c>
      <c r="AF177">
        <v>0</v>
      </c>
      <c r="AG177">
        <v>0.15625</v>
      </c>
      <c r="AH177">
        <v>0</v>
      </c>
      <c r="BI177" s="1"/>
    </row>
    <row r="178" spans="1:62" x14ac:dyDescent="0.35">
      <c r="A178" t="s">
        <v>3095</v>
      </c>
      <c r="B178">
        <v>0</v>
      </c>
      <c r="C178">
        <v>0</v>
      </c>
      <c r="D178">
        <v>0</v>
      </c>
      <c r="H178" t="s">
        <v>3095</v>
      </c>
      <c r="I178">
        <v>0</v>
      </c>
      <c r="J178">
        <v>5.5533377174288399</v>
      </c>
      <c r="K178">
        <v>0</v>
      </c>
      <c r="L178">
        <v>0</v>
      </c>
      <c r="M178">
        <v>0</v>
      </c>
      <c r="N178">
        <v>1.5806420557463257</v>
      </c>
      <c r="O178">
        <v>0</v>
      </c>
      <c r="Q178" t="s">
        <v>3095</v>
      </c>
      <c r="R178">
        <v>0</v>
      </c>
      <c r="S178">
        <v>0</v>
      </c>
      <c r="T178">
        <v>0</v>
      </c>
      <c r="U178">
        <v>0</v>
      </c>
      <c r="V178">
        <v>0</v>
      </c>
      <c r="AA178" t="s">
        <v>3095</v>
      </c>
      <c r="AB178">
        <v>0</v>
      </c>
      <c r="AC178">
        <v>2.7638977137986802</v>
      </c>
      <c r="AD178">
        <v>0</v>
      </c>
      <c r="AE178">
        <v>0</v>
      </c>
      <c r="AF178">
        <v>0</v>
      </c>
      <c r="AG178">
        <v>1.240206962551279</v>
      </c>
      <c r="AH178">
        <v>0</v>
      </c>
      <c r="BI178" s="1"/>
    </row>
    <row r="179" spans="1:62" x14ac:dyDescent="0.35">
      <c r="A179" s="16" t="s">
        <v>3115</v>
      </c>
      <c r="BI179" s="1"/>
    </row>
    <row r="180" spans="1:62" x14ac:dyDescent="0.35">
      <c r="A180" t="s">
        <v>267</v>
      </c>
      <c r="B180">
        <v>0</v>
      </c>
      <c r="I180">
        <v>0</v>
      </c>
      <c r="R180">
        <v>0</v>
      </c>
      <c r="AB180">
        <v>1</v>
      </c>
      <c r="AK180">
        <v>0</v>
      </c>
      <c r="AW180">
        <v>1</v>
      </c>
      <c r="BJ180" s="1"/>
    </row>
    <row r="181" spans="1:62" x14ac:dyDescent="0.35">
      <c r="A181" t="s">
        <v>3098</v>
      </c>
      <c r="B181">
        <f>MAX(B174:F174,B177:D177)</f>
        <v>0</v>
      </c>
      <c r="I181">
        <f>MAX(I174:L174,I177:O177)</f>
        <v>2.3809523809523809</v>
      </c>
      <c r="R181">
        <f>MAX(R174:Y174,R177:V177)</f>
        <v>0</v>
      </c>
      <c r="AB181">
        <f>MAX(AB174:AF174,AB177:AH177)</f>
        <v>1.4285714285714286</v>
      </c>
      <c r="AK181">
        <f>MAX(AK174:AT174)</f>
        <v>4.0909090909090908</v>
      </c>
      <c r="AW181">
        <f>MAX(AW174:BF174)</f>
        <v>2.2222222222222223</v>
      </c>
      <c r="BJ181" s="1"/>
    </row>
    <row r="182" spans="1:62" x14ac:dyDescent="0.35">
      <c r="A182" t="s">
        <v>3099</v>
      </c>
      <c r="B182">
        <f>MAX(F174,D177)</f>
        <v>0</v>
      </c>
      <c r="I182">
        <f>MAX(L174,O177)</f>
        <v>0</v>
      </c>
      <c r="R182">
        <f>MAX(Y174,V177)</f>
        <v>0</v>
      </c>
      <c r="AB182">
        <f>MAX(AF174,AH177)</f>
        <v>0</v>
      </c>
      <c r="AK182">
        <f>AT174</f>
        <v>0.90909090909090906</v>
      </c>
      <c r="AW182">
        <f>BF174</f>
        <v>1.3043478260869565</v>
      </c>
      <c r="BJ182" s="1"/>
    </row>
    <row r="183" spans="1:62" x14ac:dyDescent="0.35">
      <c r="A183" t="s">
        <v>3100</v>
      </c>
      <c r="B183">
        <f>MAX(F175,D178)</f>
        <v>0</v>
      </c>
      <c r="I183">
        <f>MAX(L175,O178)</f>
        <v>0</v>
      </c>
      <c r="R183">
        <f>MAX(Y175,V178)</f>
        <v>0</v>
      </c>
      <c r="AB183">
        <f>MAX(AF175,AH178)</f>
        <v>0</v>
      </c>
      <c r="AK183">
        <f>AT175</f>
        <v>2.9424494316824985</v>
      </c>
      <c r="AW183">
        <f>BF175</f>
        <v>3.4435022157509096</v>
      </c>
      <c r="BJ183" s="1"/>
    </row>
    <row r="184" spans="1:62" x14ac:dyDescent="0.35">
      <c r="A184" t="s">
        <v>3101</v>
      </c>
      <c r="B184" t="s">
        <v>3098</v>
      </c>
      <c r="I184" t="s">
        <v>3098</v>
      </c>
      <c r="R184" t="s">
        <v>3098</v>
      </c>
      <c r="AB184" t="s">
        <v>3188</v>
      </c>
      <c r="AK184" t="s">
        <v>3098</v>
      </c>
      <c r="AW184" t="s">
        <v>3188</v>
      </c>
      <c r="BJ184" s="1"/>
    </row>
    <row r="185" spans="1:62" x14ac:dyDescent="0.35">
      <c r="A185" t="s">
        <v>3102</v>
      </c>
      <c r="B185">
        <f>B181</f>
        <v>0</v>
      </c>
      <c r="I185">
        <f>I181</f>
        <v>2.3809523809523809</v>
      </c>
      <c r="R185">
        <f>R181</f>
        <v>0</v>
      </c>
      <c r="AB185">
        <f>2*AB181</f>
        <v>2.8571428571428572</v>
      </c>
      <c r="AK185">
        <f>AK181</f>
        <v>4.0909090909090908</v>
      </c>
      <c r="AW185">
        <f>2*AW181</f>
        <v>4.4444444444444446</v>
      </c>
      <c r="BJ185" s="1"/>
    </row>
    <row r="186" spans="1:62" x14ac:dyDescent="0.35">
      <c r="BI186" s="1"/>
    </row>
    <row r="187" spans="1:62" x14ac:dyDescent="0.35">
      <c r="BI187" s="1"/>
    </row>
    <row r="188" spans="1:62" x14ac:dyDescent="0.35">
      <c r="A188" t="s">
        <v>3104</v>
      </c>
      <c r="BI188" s="1"/>
    </row>
    <row r="189" spans="1:62" x14ac:dyDescent="0.35">
      <c r="A189" t="s">
        <v>3096</v>
      </c>
      <c r="B189">
        <v>0</v>
      </c>
      <c r="C189">
        <v>0</v>
      </c>
      <c r="D189">
        <v>0</v>
      </c>
      <c r="E189">
        <v>0</v>
      </c>
      <c r="F189">
        <v>0</v>
      </c>
      <c r="H189" t="s">
        <v>3096</v>
      </c>
      <c r="I189">
        <v>0</v>
      </c>
      <c r="J189">
        <v>0</v>
      </c>
      <c r="K189">
        <v>0</v>
      </c>
      <c r="L189">
        <v>0</v>
      </c>
      <c r="Q189" t="s">
        <v>3096</v>
      </c>
      <c r="R189">
        <v>0</v>
      </c>
      <c r="S189">
        <v>0</v>
      </c>
      <c r="T189">
        <v>0</v>
      </c>
      <c r="U189">
        <v>0</v>
      </c>
      <c r="V189">
        <v>0</v>
      </c>
      <c r="W189">
        <v>0</v>
      </c>
      <c r="X189">
        <v>0</v>
      </c>
      <c r="Y189">
        <v>0</v>
      </c>
      <c r="AA189" t="s">
        <v>3096</v>
      </c>
      <c r="AB189">
        <v>0</v>
      </c>
      <c r="AC189">
        <v>0</v>
      </c>
      <c r="AD189">
        <v>1.4285714285714286</v>
      </c>
      <c r="AE189">
        <v>0</v>
      </c>
      <c r="AF189">
        <v>0</v>
      </c>
      <c r="AJ189" t="s">
        <v>3096</v>
      </c>
      <c r="AK189">
        <v>0</v>
      </c>
      <c r="AL189">
        <v>0</v>
      </c>
      <c r="AM189">
        <v>0</v>
      </c>
      <c r="AN189">
        <v>0</v>
      </c>
      <c r="AO189">
        <v>0</v>
      </c>
      <c r="AP189">
        <v>0</v>
      </c>
      <c r="AQ189">
        <v>0</v>
      </c>
      <c r="AR189">
        <v>0</v>
      </c>
      <c r="AS189">
        <v>0</v>
      </c>
      <c r="AT189">
        <v>0</v>
      </c>
      <c r="AV189" t="s">
        <v>3096</v>
      </c>
      <c r="AW189">
        <v>0</v>
      </c>
      <c r="AX189">
        <v>0</v>
      </c>
      <c r="AY189">
        <v>0</v>
      </c>
      <c r="AZ189">
        <v>0</v>
      </c>
      <c r="BA189">
        <v>0</v>
      </c>
      <c r="BB189">
        <v>0</v>
      </c>
      <c r="BC189">
        <v>0</v>
      </c>
      <c r="BD189">
        <v>0</v>
      </c>
      <c r="BE189">
        <v>0</v>
      </c>
      <c r="BF189">
        <v>0</v>
      </c>
      <c r="BI189" s="1"/>
    </row>
    <row r="190" spans="1:62" x14ac:dyDescent="0.35">
      <c r="A190" t="s">
        <v>3095</v>
      </c>
      <c r="B190">
        <v>0</v>
      </c>
      <c r="C190">
        <v>0</v>
      </c>
      <c r="D190">
        <v>0</v>
      </c>
      <c r="E190">
        <v>0</v>
      </c>
      <c r="F190">
        <v>0</v>
      </c>
      <c r="H190" t="s">
        <v>3095</v>
      </c>
      <c r="I190">
        <v>0</v>
      </c>
      <c r="J190">
        <v>0</v>
      </c>
      <c r="K190">
        <v>0</v>
      </c>
      <c r="L190">
        <v>0</v>
      </c>
      <c r="Q190" t="s">
        <v>3095</v>
      </c>
      <c r="R190">
        <v>0</v>
      </c>
      <c r="S190">
        <v>0</v>
      </c>
      <c r="T190">
        <v>0</v>
      </c>
      <c r="U190">
        <v>0</v>
      </c>
      <c r="V190">
        <v>0</v>
      </c>
      <c r="W190">
        <v>0</v>
      </c>
      <c r="X190">
        <v>0</v>
      </c>
      <c r="Y190">
        <v>0</v>
      </c>
      <c r="AA190" t="s">
        <v>3095</v>
      </c>
      <c r="AB190">
        <v>0</v>
      </c>
      <c r="AC190">
        <v>0</v>
      </c>
      <c r="AD190">
        <v>3.7796447300922722</v>
      </c>
      <c r="AE190">
        <v>0</v>
      </c>
      <c r="AF190">
        <v>0</v>
      </c>
      <c r="AJ190" t="s">
        <v>3095</v>
      </c>
      <c r="AK190">
        <v>0</v>
      </c>
      <c r="AL190">
        <v>0</v>
      </c>
      <c r="AM190">
        <v>0</v>
      </c>
      <c r="AN190">
        <v>0</v>
      </c>
      <c r="AO190">
        <v>0</v>
      </c>
      <c r="AP190">
        <v>0</v>
      </c>
      <c r="AQ190">
        <v>0</v>
      </c>
      <c r="AR190">
        <v>0</v>
      </c>
      <c r="AS190">
        <v>0</v>
      </c>
      <c r="AT190">
        <v>0</v>
      </c>
      <c r="AV190" t="s">
        <v>3095</v>
      </c>
      <c r="AW190">
        <v>0</v>
      </c>
      <c r="AX190">
        <v>0</v>
      </c>
      <c r="AY190">
        <v>0</v>
      </c>
      <c r="AZ190">
        <v>0</v>
      </c>
      <c r="BA190">
        <v>0</v>
      </c>
      <c r="BB190">
        <v>0</v>
      </c>
      <c r="BC190">
        <v>0</v>
      </c>
      <c r="BD190">
        <v>0</v>
      </c>
      <c r="BE190">
        <v>0</v>
      </c>
      <c r="BF190">
        <v>0</v>
      </c>
      <c r="BI190" s="1"/>
    </row>
    <row r="191" spans="1:62" x14ac:dyDescent="0.35">
      <c r="A191" t="s">
        <v>3097</v>
      </c>
      <c r="BI191" s="1"/>
    </row>
    <row r="192" spans="1:62" x14ac:dyDescent="0.35">
      <c r="A192" t="s">
        <v>3096</v>
      </c>
      <c r="B192">
        <v>0</v>
      </c>
      <c r="C192">
        <v>0</v>
      </c>
      <c r="D192">
        <v>0</v>
      </c>
      <c r="H192" t="s">
        <v>3096</v>
      </c>
      <c r="I192">
        <v>0</v>
      </c>
      <c r="J192">
        <v>0.15873015873015872</v>
      </c>
      <c r="K192">
        <v>0</v>
      </c>
      <c r="L192">
        <v>0</v>
      </c>
      <c r="M192">
        <v>0</v>
      </c>
      <c r="N192">
        <v>0</v>
      </c>
      <c r="O192">
        <v>0</v>
      </c>
      <c r="Q192" t="s">
        <v>3096</v>
      </c>
      <c r="R192">
        <v>0</v>
      </c>
      <c r="S192">
        <v>0</v>
      </c>
      <c r="T192">
        <v>0</v>
      </c>
      <c r="U192">
        <v>0</v>
      </c>
      <c r="V192">
        <v>0</v>
      </c>
      <c r="AA192" t="s">
        <v>3096</v>
      </c>
      <c r="AB192">
        <v>0</v>
      </c>
      <c r="AC192">
        <v>0</v>
      </c>
      <c r="AD192">
        <v>0</v>
      </c>
      <c r="AE192">
        <v>0</v>
      </c>
      <c r="AF192">
        <v>0</v>
      </c>
      <c r="AG192">
        <v>0</v>
      </c>
      <c r="AH192">
        <v>0</v>
      </c>
      <c r="BI192" s="1"/>
    </row>
    <row r="193" spans="1:62" x14ac:dyDescent="0.35">
      <c r="A193" t="s">
        <v>3095</v>
      </c>
      <c r="B193">
        <v>0</v>
      </c>
      <c r="C193">
        <v>0</v>
      </c>
      <c r="D193">
        <v>0</v>
      </c>
      <c r="H193" t="s">
        <v>3095</v>
      </c>
      <c r="I193">
        <v>0</v>
      </c>
      <c r="J193">
        <v>1.2498538175427008</v>
      </c>
      <c r="K193">
        <v>0</v>
      </c>
      <c r="L193">
        <v>0</v>
      </c>
      <c r="M193">
        <v>0</v>
      </c>
      <c r="N193">
        <v>0</v>
      </c>
      <c r="O193">
        <v>0</v>
      </c>
      <c r="Q193" t="s">
        <v>3095</v>
      </c>
      <c r="R193">
        <v>0</v>
      </c>
      <c r="S193">
        <v>0</v>
      </c>
      <c r="T193">
        <v>0</v>
      </c>
      <c r="U193">
        <v>0</v>
      </c>
      <c r="V193">
        <v>0</v>
      </c>
      <c r="AA193" t="s">
        <v>3095</v>
      </c>
      <c r="AB193">
        <v>0</v>
      </c>
      <c r="AC193">
        <v>0</v>
      </c>
      <c r="AD193">
        <v>0</v>
      </c>
      <c r="AE193">
        <v>0</v>
      </c>
      <c r="AF193">
        <v>0</v>
      </c>
      <c r="AG193">
        <v>0</v>
      </c>
      <c r="AH193">
        <v>0</v>
      </c>
      <c r="BI193" s="1"/>
    </row>
    <row r="194" spans="1:62" x14ac:dyDescent="0.35">
      <c r="A194" s="16" t="s">
        <v>3116</v>
      </c>
      <c r="BI194" s="1"/>
    </row>
    <row r="195" spans="1:62" x14ac:dyDescent="0.35">
      <c r="A195" t="s">
        <v>267</v>
      </c>
      <c r="B195">
        <v>0</v>
      </c>
      <c r="I195">
        <v>1</v>
      </c>
      <c r="R195">
        <v>0</v>
      </c>
      <c r="AB195">
        <v>0</v>
      </c>
      <c r="AK195">
        <v>0</v>
      </c>
      <c r="AW195">
        <v>1</v>
      </c>
      <c r="BJ195" s="1"/>
    </row>
    <row r="196" spans="1:62" x14ac:dyDescent="0.35">
      <c r="A196" t="s">
        <v>3098</v>
      </c>
      <c r="B196">
        <f>MAX(B189:F189,B192:D192)</f>
        <v>0</v>
      </c>
      <c r="I196">
        <f>MAX(I189:L189,I192:O192)</f>
        <v>0.15873015873015872</v>
      </c>
      <c r="R196">
        <f>MAX(R189:Y189,R192:V192)</f>
        <v>0</v>
      </c>
      <c r="AB196">
        <f>MAX(AB189:AF189,AB192:AH192)</f>
        <v>1.4285714285714286</v>
      </c>
      <c r="AK196">
        <f>MAX(AK189:AT189)</f>
        <v>0</v>
      </c>
      <c r="AW196">
        <f>MAX(AW189:BF189)</f>
        <v>0</v>
      </c>
      <c r="BJ196" s="1"/>
    </row>
    <row r="197" spans="1:62" x14ac:dyDescent="0.35">
      <c r="A197" t="s">
        <v>3099</v>
      </c>
      <c r="B197">
        <f>MAX(F189,D192)</f>
        <v>0</v>
      </c>
      <c r="I197">
        <f>MAX(L189,O192)</f>
        <v>0</v>
      </c>
      <c r="R197">
        <f>MAX(Y189,V192)</f>
        <v>0</v>
      </c>
      <c r="AB197">
        <f>MAX(AF189,AH192)</f>
        <v>0</v>
      </c>
      <c r="AK197">
        <f>AT189</f>
        <v>0</v>
      </c>
      <c r="AW197">
        <f>BF189</f>
        <v>0</v>
      </c>
      <c r="BJ197" s="1"/>
    </row>
    <row r="198" spans="1:62" x14ac:dyDescent="0.35">
      <c r="A198" t="s">
        <v>3100</v>
      </c>
      <c r="B198">
        <f>MAX(F190,D193)</f>
        <v>0</v>
      </c>
      <c r="I198">
        <f>MAX(L190,O193)</f>
        <v>0</v>
      </c>
      <c r="R198">
        <f>MAX(Y190,V193)</f>
        <v>0</v>
      </c>
      <c r="AB198">
        <f>MAX(AF190,AH193)</f>
        <v>0</v>
      </c>
      <c r="AK198">
        <f>AT190</f>
        <v>0</v>
      </c>
      <c r="AW198">
        <f>BF190</f>
        <v>0</v>
      </c>
      <c r="BJ198" s="1"/>
    </row>
    <row r="199" spans="1:62" x14ac:dyDescent="0.35">
      <c r="A199" t="s">
        <v>3101</v>
      </c>
      <c r="B199" t="s">
        <v>3098</v>
      </c>
      <c r="I199" t="s">
        <v>3188</v>
      </c>
      <c r="R199" t="s">
        <v>3098</v>
      </c>
      <c r="AB199" t="s">
        <v>3189</v>
      </c>
      <c r="AK199" t="s">
        <v>3098</v>
      </c>
      <c r="AW199" s="58" t="s">
        <v>105</v>
      </c>
      <c r="BJ199" s="1"/>
    </row>
    <row r="200" spans="1:62" x14ac:dyDescent="0.35">
      <c r="A200" t="s">
        <v>3102</v>
      </c>
      <c r="B200">
        <f>B196</f>
        <v>0</v>
      </c>
      <c r="I200">
        <f>2*I196</f>
        <v>0.31746031746031744</v>
      </c>
      <c r="R200">
        <f>R196</f>
        <v>0</v>
      </c>
      <c r="AB200">
        <f>0.5*AB196</f>
        <v>0.7142857142857143</v>
      </c>
      <c r="AK200">
        <f>AK196</f>
        <v>0</v>
      </c>
      <c r="AW200" s="58">
        <f>AB200</f>
        <v>0.7142857142857143</v>
      </c>
      <c r="BJ200" s="1"/>
    </row>
    <row r="201" spans="1:62" x14ac:dyDescent="0.35">
      <c r="BI201" s="1"/>
    </row>
    <row r="202" spans="1:62" x14ac:dyDescent="0.35">
      <c r="BI202" s="1"/>
    </row>
    <row r="203" spans="1:62" x14ac:dyDescent="0.35">
      <c r="A203" t="s">
        <v>3104</v>
      </c>
      <c r="BI203" s="1"/>
    </row>
    <row r="204" spans="1:62" x14ac:dyDescent="0.35">
      <c r="A204" t="s">
        <v>3096</v>
      </c>
      <c r="B204">
        <v>0</v>
      </c>
      <c r="C204">
        <v>0</v>
      </c>
      <c r="D204">
        <v>0</v>
      </c>
      <c r="E204">
        <v>0</v>
      </c>
      <c r="F204">
        <v>3.3333333333333335</v>
      </c>
      <c r="H204" t="s">
        <v>3096</v>
      </c>
      <c r="I204">
        <v>0</v>
      </c>
      <c r="J204">
        <v>0</v>
      </c>
      <c r="K204">
        <v>0</v>
      </c>
      <c r="L204">
        <v>0</v>
      </c>
      <c r="Q204" t="s">
        <v>3096</v>
      </c>
      <c r="R204">
        <v>0</v>
      </c>
      <c r="S204">
        <v>0</v>
      </c>
      <c r="T204">
        <v>0</v>
      </c>
      <c r="U204">
        <v>0</v>
      </c>
      <c r="V204">
        <v>0</v>
      </c>
      <c r="W204">
        <v>0</v>
      </c>
      <c r="X204">
        <v>0</v>
      </c>
      <c r="Y204">
        <v>0</v>
      </c>
      <c r="AA204" t="s">
        <v>3096</v>
      </c>
      <c r="AB204">
        <v>0</v>
      </c>
      <c r="AC204">
        <v>0</v>
      </c>
      <c r="AD204">
        <v>0</v>
      </c>
      <c r="AE204">
        <v>0</v>
      </c>
      <c r="AF204">
        <v>0</v>
      </c>
      <c r="AJ204" t="s">
        <v>3096</v>
      </c>
      <c r="AK204">
        <v>0</v>
      </c>
      <c r="AL204">
        <v>0</v>
      </c>
      <c r="AM204">
        <v>0</v>
      </c>
      <c r="AN204">
        <v>0</v>
      </c>
      <c r="AO204">
        <v>0</v>
      </c>
      <c r="AP204">
        <v>0</v>
      </c>
      <c r="AQ204">
        <v>0</v>
      </c>
      <c r="AR204">
        <v>0</v>
      </c>
      <c r="AS204">
        <v>0</v>
      </c>
      <c r="AT204">
        <v>0</v>
      </c>
      <c r="AV204" t="s">
        <v>3096</v>
      </c>
      <c r="AW204">
        <v>0</v>
      </c>
      <c r="AX204">
        <v>0</v>
      </c>
      <c r="AY204">
        <v>0</v>
      </c>
      <c r="AZ204">
        <v>0</v>
      </c>
      <c r="BA204">
        <v>0</v>
      </c>
      <c r="BB204">
        <v>0</v>
      </c>
      <c r="BC204">
        <v>0</v>
      </c>
      <c r="BD204">
        <v>0</v>
      </c>
      <c r="BE204">
        <v>0</v>
      </c>
      <c r="BF204">
        <v>0</v>
      </c>
      <c r="BI204" s="1"/>
    </row>
    <row r="205" spans="1:62" x14ac:dyDescent="0.35">
      <c r="A205" t="s">
        <v>3095</v>
      </c>
      <c r="B205">
        <v>0</v>
      </c>
      <c r="C205">
        <v>0</v>
      </c>
      <c r="D205">
        <v>0</v>
      </c>
      <c r="E205">
        <v>0</v>
      </c>
      <c r="F205">
        <v>5.7735026918962573</v>
      </c>
      <c r="H205" t="s">
        <v>3095</v>
      </c>
      <c r="I205">
        <v>0</v>
      </c>
      <c r="J205">
        <v>0</v>
      </c>
      <c r="K205">
        <v>0</v>
      </c>
      <c r="L205">
        <v>0</v>
      </c>
      <c r="Q205" t="s">
        <v>3095</v>
      </c>
      <c r="R205">
        <v>0</v>
      </c>
      <c r="S205">
        <v>0</v>
      </c>
      <c r="T205">
        <v>0</v>
      </c>
      <c r="U205">
        <v>0</v>
      </c>
      <c r="V205">
        <v>0</v>
      </c>
      <c r="W205">
        <v>0</v>
      </c>
      <c r="X205">
        <v>0</v>
      </c>
      <c r="Y205">
        <v>0</v>
      </c>
      <c r="AA205" t="s">
        <v>3095</v>
      </c>
      <c r="AB205">
        <v>0</v>
      </c>
      <c r="AC205">
        <v>0</v>
      </c>
      <c r="AD205">
        <v>0</v>
      </c>
      <c r="AE205">
        <v>0</v>
      </c>
      <c r="AF205">
        <v>0</v>
      </c>
      <c r="AJ205" t="s">
        <v>3095</v>
      </c>
      <c r="AK205">
        <v>0</v>
      </c>
      <c r="AL205">
        <v>0</v>
      </c>
      <c r="AM205">
        <v>0</v>
      </c>
      <c r="AN205">
        <v>0</v>
      </c>
      <c r="AO205">
        <v>0</v>
      </c>
      <c r="AP205">
        <v>0</v>
      </c>
      <c r="AQ205">
        <v>0</v>
      </c>
      <c r="AR205">
        <v>0</v>
      </c>
      <c r="AS205">
        <v>0</v>
      </c>
      <c r="AT205">
        <v>0</v>
      </c>
      <c r="AV205" t="s">
        <v>3095</v>
      </c>
      <c r="AW205">
        <v>0</v>
      </c>
      <c r="AX205">
        <v>0</v>
      </c>
      <c r="AY205">
        <v>0</v>
      </c>
      <c r="AZ205">
        <v>0</v>
      </c>
      <c r="BA205">
        <v>0</v>
      </c>
      <c r="BB205">
        <v>0</v>
      </c>
      <c r="BC205">
        <v>0</v>
      </c>
      <c r="BD205">
        <v>0</v>
      </c>
      <c r="BE205">
        <v>0</v>
      </c>
      <c r="BF205">
        <v>0</v>
      </c>
      <c r="BI205" s="1"/>
    </row>
    <row r="206" spans="1:62" x14ac:dyDescent="0.35">
      <c r="A206" t="s">
        <v>3097</v>
      </c>
      <c r="BI206" s="1"/>
    </row>
    <row r="207" spans="1:62" x14ac:dyDescent="0.35">
      <c r="A207" t="s">
        <v>3096</v>
      </c>
      <c r="B207">
        <v>0.7142857142857143</v>
      </c>
      <c r="C207">
        <v>0</v>
      </c>
      <c r="D207">
        <v>0</v>
      </c>
      <c r="H207" t="s">
        <v>3096</v>
      </c>
      <c r="I207">
        <v>0</v>
      </c>
      <c r="J207">
        <v>0</v>
      </c>
      <c r="K207">
        <v>0</v>
      </c>
      <c r="L207">
        <v>0.625</v>
      </c>
      <c r="M207">
        <v>0</v>
      </c>
      <c r="N207">
        <v>0</v>
      </c>
      <c r="O207">
        <v>0</v>
      </c>
      <c r="Q207" t="s">
        <v>3096</v>
      </c>
      <c r="R207">
        <v>0</v>
      </c>
      <c r="S207">
        <v>0</v>
      </c>
      <c r="T207">
        <v>0</v>
      </c>
      <c r="U207">
        <v>0</v>
      </c>
      <c r="V207">
        <v>0</v>
      </c>
      <c r="AA207" t="s">
        <v>3096</v>
      </c>
      <c r="AB207">
        <v>0</v>
      </c>
      <c r="AC207">
        <v>0</v>
      </c>
      <c r="AD207">
        <v>0</v>
      </c>
      <c r="AE207">
        <v>0</v>
      </c>
      <c r="AF207">
        <v>0</v>
      </c>
      <c r="AG207">
        <v>0</v>
      </c>
      <c r="AH207">
        <v>0</v>
      </c>
      <c r="BI207" s="1"/>
    </row>
    <row r="208" spans="1:62" x14ac:dyDescent="0.35">
      <c r="A208" t="s">
        <v>3095</v>
      </c>
      <c r="B208">
        <v>2.5754985335203751</v>
      </c>
      <c r="C208">
        <v>0</v>
      </c>
      <c r="D208">
        <v>0</v>
      </c>
      <c r="H208" t="s">
        <v>3095</v>
      </c>
      <c r="I208">
        <v>0</v>
      </c>
      <c r="J208">
        <v>0</v>
      </c>
      <c r="K208">
        <v>0</v>
      </c>
      <c r="L208">
        <v>2.4206576700956384</v>
      </c>
      <c r="M208">
        <v>0</v>
      </c>
      <c r="N208">
        <v>0</v>
      </c>
      <c r="O208">
        <v>0</v>
      </c>
      <c r="Q208" t="s">
        <v>3095</v>
      </c>
      <c r="R208">
        <v>0</v>
      </c>
      <c r="S208">
        <v>0</v>
      </c>
      <c r="T208">
        <v>0</v>
      </c>
      <c r="U208">
        <v>0</v>
      </c>
      <c r="V208">
        <v>0</v>
      </c>
      <c r="AA208" t="s">
        <v>3095</v>
      </c>
      <c r="AB208">
        <v>0</v>
      </c>
      <c r="AC208">
        <v>0</v>
      </c>
      <c r="AD208">
        <v>0</v>
      </c>
      <c r="AE208">
        <v>0</v>
      </c>
      <c r="AF208">
        <v>0</v>
      </c>
      <c r="AG208">
        <v>0</v>
      </c>
      <c r="AH208">
        <v>0</v>
      </c>
      <c r="BI208" s="1"/>
    </row>
    <row r="209" spans="1:62" x14ac:dyDescent="0.35">
      <c r="A209" s="16" t="s">
        <v>3117</v>
      </c>
      <c r="BI209" s="1"/>
    </row>
    <row r="210" spans="1:62" x14ac:dyDescent="0.35">
      <c r="A210" t="s">
        <v>267</v>
      </c>
      <c r="B210">
        <v>1</v>
      </c>
      <c r="I210">
        <v>1</v>
      </c>
      <c r="R210">
        <v>0</v>
      </c>
      <c r="AB210">
        <v>0</v>
      </c>
      <c r="AK210">
        <v>0</v>
      </c>
      <c r="AW210">
        <v>0</v>
      </c>
      <c r="BJ210" s="1"/>
    </row>
    <row r="211" spans="1:62" x14ac:dyDescent="0.35">
      <c r="A211" t="s">
        <v>3098</v>
      </c>
      <c r="B211">
        <f>MAX(B204:F204,B207:D207)</f>
        <v>3.3333333333333335</v>
      </c>
      <c r="I211">
        <f>MAX(I204:L204,I207:O207)</f>
        <v>0.625</v>
      </c>
      <c r="R211">
        <f>MAX(R204:Y204,R207:V207)</f>
        <v>0</v>
      </c>
      <c r="AB211">
        <f>MAX(AB204:AF204,AB207:AH207)</f>
        <v>0</v>
      </c>
      <c r="AK211">
        <f>MAX(AK204:AT204)</f>
        <v>0</v>
      </c>
      <c r="AW211">
        <f>MAX(AW204:BF204)</f>
        <v>0</v>
      </c>
      <c r="BJ211" s="1"/>
    </row>
    <row r="212" spans="1:62" x14ac:dyDescent="0.35">
      <c r="A212" t="s">
        <v>3099</v>
      </c>
      <c r="B212">
        <f>MAX(F204,D207)</f>
        <v>3.3333333333333335</v>
      </c>
      <c r="I212">
        <f>MAX(L204,O207)</f>
        <v>0</v>
      </c>
      <c r="R212">
        <f>MAX(Y204,V207)</f>
        <v>0</v>
      </c>
      <c r="AB212">
        <f>MAX(AF204,AH207)</f>
        <v>0</v>
      </c>
      <c r="AK212">
        <f>AT204</f>
        <v>0</v>
      </c>
      <c r="AW212">
        <f>BF204</f>
        <v>0</v>
      </c>
      <c r="BJ212" s="1"/>
    </row>
    <row r="213" spans="1:62" x14ac:dyDescent="0.35">
      <c r="A213" t="s">
        <v>3100</v>
      </c>
      <c r="B213">
        <f>MAX(F205,D208)</f>
        <v>5.7735026918962573</v>
      </c>
      <c r="I213">
        <f>MAX(L205,O208)</f>
        <v>0</v>
      </c>
      <c r="R213">
        <f>MAX(Y205,V208)</f>
        <v>0</v>
      </c>
      <c r="AB213">
        <f>MAX(AF205,AH208)</f>
        <v>0</v>
      </c>
      <c r="AK213">
        <f>AT205</f>
        <v>0</v>
      </c>
      <c r="AW213">
        <f>BF205</f>
        <v>0</v>
      </c>
      <c r="BJ213" s="1"/>
    </row>
    <row r="214" spans="1:62" x14ac:dyDescent="0.35">
      <c r="A214" t="s">
        <v>3101</v>
      </c>
      <c r="B214" t="s">
        <v>3188</v>
      </c>
      <c r="I214" t="s">
        <v>3188</v>
      </c>
      <c r="R214" t="s">
        <v>3098</v>
      </c>
      <c r="AB214" t="s">
        <v>3098</v>
      </c>
      <c r="AK214" t="s">
        <v>3098</v>
      </c>
      <c r="AW214" t="s">
        <v>3098</v>
      </c>
      <c r="BJ214" s="1"/>
    </row>
    <row r="215" spans="1:62" x14ac:dyDescent="0.35">
      <c r="A215" t="s">
        <v>3102</v>
      </c>
      <c r="B215">
        <f>2*B211</f>
        <v>6.666666666666667</v>
      </c>
      <c r="I215">
        <f>2*I211</f>
        <v>1.25</v>
      </c>
      <c r="R215">
        <f>R211</f>
        <v>0</v>
      </c>
      <c r="AB215">
        <f>AB211</f>
        <v>0</v>
      </c>
      <c r="AK215">
        <f>AK211</f>
        <v>0</v>
      </c>
      <c r="AW215">
        <f>AW211</f>
        <v>0</v>
      </c>
      <c r="BJ215" s="1"/>
    </row>
    <row r="216" spans="1:62" x14ac:dyDescent="0.35">
      <c r="BI216" s="1"/>
    </row>
    <row r="217" spans="1:62" x14ac:dyDescent="0.35">
      <c r="BI217" s="1"/>
    </row>
    <row r="218" spans="1:62" x14ac:dyDescent="0.35">
      <c r="A218" t="s">
        <v>3104</v>
      </c>
      <c r="BI218" s="1"/>
    </row>
    <row r="219" spans="1:62" x14ac:dyDescent="0.35">
      <c r="A219" t="s">
        <v>3096</v>
      </c>
      <c r="B219">
        <v>0</v>
      </c>
      <c r="C219">
        <v>0.625</v>
      </c>
      <c r="D219">
        <v>0</v>
      </c>
      <c r="E219">
        <v>0</v>
      </c>
      <c r="F219">
        <v>0</v>
      </c>
      <c r="H219" t="s">
        <v>3096</v>
      </c>
      <c r="I219">
        <v>0</v>
      </c>
      <c r="J219">
        <v>0</v>
      </c>
      <c r="K219">
        <v>0</v>
      </c>
      <c r="L219">
        <v>0</v>
      </c>
      <c r="Q219" t="s">
        <v>3096</v>
      </c>
      <c r="R219">
        <v>0</v>
      </c>
      <c r="S219">
        <v>0</v>
      </c>
      <c r="T219">
        <v>0</v>
      </c>
      <c r="U219">
        <v>0</v>
      </c>
      <c r="V219">
        <v>0</v>
      </c>
      <c r="W219">
        <v>0</v>
      </c>
      <c r="X219">
        <v>0</v>
      </c>
      <c r="Y219">
        <v>0</v>
      </c>
      <c r="AA219" t="s">
        <v>3096</v>
      </c>
      <c r="AB219">
        <v>10</v>
      </c>
      <c r="AC219">
        <v>0</v>
      </c>
      <c r="AD219">
        <v>1.4285714285714286</v>
      </c>
      <c r="AE219">
        <v>0</v>
      </c>
      <c r="AF219">
        <v>0</v>
      </c>
      <c r="AJ219" t="s">
        <v>3096</v>
      </c>
      <c r="AK219">
        <v>10.909090909090908</v>
      </c>
      <c r="AL219">
        <v>2.7272727272727271</v>
      </c>
      <c r="AM219">
        <v>3.1818181818181817</v>
      </c>
      <c r="AN219">
        <v>0.90909090909090906</v>
      </c>
      <c r="AO219">
        <v>2.2727272727272729</v>
      </c>
      <c r="AP219">
        <v>1.3636363636363635</v>
      </c>
      <c r="AQ219">
        <v>0.45454545454545453</v>
      </c>
      <c r="AR219">
        <v>0</v>
      </c>
      <c r="AS219">
        <v>0</v>
      </c>
      <c r="AT219">
        <v>0.90909090909090906</v>
      </c>
      <c r="AV219" t="s">
        <v>3096</v>
      </c>
      <c r="AW219">
        <v>3.3333333333333335</v>
      </c>
      <c r="AX219">
        <v>5.5555555555555554</v>
      </c>
      <c r="AY219">
        <v>1.6666666666666667</v>
      </c>
      <c r="AZ219">
        <v>0.55555555555555558</v>
      </c>
      <c r="BA219">
        <v>0</v>
      </c>
      <c r="BB219">
        <v>0.55555555555555558</v>
      </c>
      <c r="BC219">
        <v>0</v>
      </c>
      <c r="BD219">
        <v>3.2692307692307692</v>
      </c>
      <c r="BE219">
        <v>0</v>
      </c>
      <c r="BF219">
        <v>0.43478260869565216</v>
      </c>
      <c r="BI219" s="1"/>
    </row>
    <row r="220" spans="1:62" x14ac:dyDescent="0.35">
      <c r="A220" t="s">
        <v>3095</v>
      </c>
      <c r="B220">
        <v>0</v>
      </c>
      <c r="C220">
        <v>2.5</v>
      </c>
      <c r="D220">
        <v>0</v>
      </c>
      <c r="E220">
        <v>0</v>
      </c>
      <c r="F220">
        <v>0</v>
      </c>
      <c r="H220" t="s">
        <v>3095</v>
      </c>
      <c r="I220">
        <v>0</v>
      </c>
      <c r="J220">
        <v>0</v>
      </c>
      <c r="K220">
        <v>0</v>
      </c>
      <c r="L220">
        <v>0</v>
      </c>
      <c r="Q220" t="s">
        <v>3095</v>
      </c>
      <c r="R220">
        <v>0</v>
      </c>
      <c r="S220">
        <v>0</v>
      </c>
      <c r="T220">
        <v>0</v>
      </c>
      <c r="U220">
        <v>0</v>
      </c>
      <c r="V220">
        <v>0</v>
      </c>
      <c r="W220">
        <v>0</v>
      </c>
      <c r="X220">
        <v>0</v>
      </c>
      <c r="Y220">
        <v>0</v>
      </c>
      <c r="AA220" t="s">
        <v>3095</v>
      </c>
      <c r="AB220">
        <v>22.428337054501011</v>
      </c>
      <c r="AC220">
        <v>0</v>
      </c>
      <c r="AD220">
        <v>3.7796447300922722</v>
      </c>
      <c r="AE220">
        <v>0</v>
      </c>
      <c r="AF220">
        <v>0</v>
      </c>
      <c r="AJ220" t="s">
        <v>3095</v>
      </c>
      <c r="AK220">
        <v>8.3120941459363351</v>
      </c>
      <c r="AL220">
        <v>6.3108509590101898</v>
      </c>
      <c r="AM220">
        <v>6.4633498880140916</v>
      </c>
      <c r="AN220">
        <v>2.9424494316824985</v>
      </c>
      <c r="AO220">
        <v>5.2841345480672537</v>
      </c>
      <c r="AP220">
        <v>3.5125008665710444</v>
      </c>
      <c r="AQ220">
        <v>2.1320071635561044</v>
      </c>
      <c r="AR220">
        <v>0</v>
      </c>
      <c r="AS220">
        <v>0</v>
      </c>
      <c r="AT220">
        <v>4.2640143271122088</v>
      </c>
      <c r="AV220" t="s">
        <v>3095</v>
      </c>
      <c r="AW220">
        <v>7.0710678118654755</v>
      </c>
      <c r="AX220">
        <v>9.2177719792495356</v>
      </c>
      <c r="AY220">
        <v>3.8348249442368521</v>
      </c>
      <c r="AZ220">
        <v>2.3570226039551585</v>
      </c>
      <c r="BA220">
        <v>0</v>
      </c>
      <c r="BB220">
        <v>2.3570226039551585</v>
      </c>
      <c r="BC220">
        <v>0</v>
      </c>
      <c r="BD220">
        <v>9.8461008199929605</v>
      </c>
      <c r="BE220">
        <v>0</v>
      </c>
      <c r="BF220">
        <v>2.0851441405707476</v>
      </c>
      <c r="BI220" s="1"/>
    </row>
    <row r="221" spans="1:62" x14ac:dyDescent="0.35">
      <c r="A221" t="s">
        <v>3097</v>
      </c>
      <c r="BI221" s="1"/>
    </row>
    <row r="222" spans="1:62" x14ac:dyDescent="0.35">
      <c r="A222" t="s">
        <v>3096</v>
      </c>
      <c r="B222">
        <v>0</v>
      </c>
      <c r="C222">
        <v>0</v>
      </c>
      <c r="D222">
        <v>0</v>
      </c>
      <c r="H222" t="s">
        <v>3096</v>
      </c>
      <c r="I222">
        <v>0</v>
      </c>
      <c r="J222">
        <v>1.746031746031746</v>
      </c>
      <c r="K222">
        <v>0.38461538461538464</v>
      </c>
      <c r="L222">
        <v>0</v>
      </c>
      <c r="M222">
        <v>3.3333333333333335</v>
      </c>
      <c r="N222">
        <v>3.4615384615384617</v>
      </c>
      <c r="O222">
        <v>0</v>
      </c>
      <c r="Q222" t="s">
        <v>3096</v>
      </c>
      <c r="R222">
        <v>0</v>
      </c>
      <c r="S222">
        <v>0</v>
      </c>
      <c r="T222">
        <v>0</v>
      </c>
      <c r="U222">
        <v>0</v>
      </c>
      <c r="V222">
        <v>0</v>
      </c>
      <c r="AA222" t="s">
        <v>3096</v>
      </c>
      <c r="AB222">
        <v>1.6666666666666667</v>
      </c>
      <c r="AC222">
        <v>3.3333333333333335</v>
      </c>
      <c r="AD222">
        <v>0</v>
      </c>
      <c r="AE222">
        <v>0</v>
      </c>
      <c r="AF222">
        <v>7.419354838709677</v>
      </c>
      <c r="AG222">
        <v>3.90625</v>
      </c>
      <c r="AH222">
        <v>0</v>
      </c>
      <c r="BI222" s="1"/>
    </row>
    <row r="223" spans="1:62" x14ac:dyDescent="0.35">
      <c r="A223" t="s">
        <v>3095</v>
      </c>
      <c r="B223">
        <v>0</v>
      </c>
      <c r="C223">
        <v>0</v>
      </c>
      <c r="D223">
        <v>0</v>
      </c>
      <c r="H223" t="s">
        <v>3095</v>
      </c>
      <c r="I223">
        <v>0</v>
      </c>
      <c r="J223">
        <v>5.2067834045896682</v>
      </c>
      <c r="K223">
        <v>1.9231190454728164</v>
      </c>
      <c r="L223">
        <v>0</v>
      </c>
      <c r="M223">
        <v>7.8884058670490962</v>
      </c>
      <c r="N223">
        <v>5.9003084638245094</v>
      </c>
      <c r="O223">
        <v>0</v>
      </c>
      <c r="Q223" t="s">
        <v>3095</v>
      </c>
      <c r="R223">
        <v>0</v>
      </c>
      <c r="S223">
        <v>0</v>
      </c>
      <c r="T223">
        <v>0</v>
      </c>
      <c r="U223">
        <v>0</v>
      </c>
      <c r="V223">
        <v>0</v>
      </c>
      <c r="AA223" t="s">
        <v>3095</v>
      </c>
      <c r="AB223">
        <v>5.000158195307967</v>
      </c>
      <c r="AC223">
        <v>6.2361942943894286</v>
      </c>
      <c r="AD223">
        <v>0</v>
      </c>
      <c r="AE223">
        <v>0</v>
      </c>
      <c r="AF223">
        <v>13.670973786207766</v>
      </c>
      <c r="AG223">
        <v>6.279284404162377</v>
      </c>
      <c r="AH223">
        <v>0</v>
      </c>
      <c r="BI223" s="1"/>
    </row>
    <row r="224" spans="1:62" x14ac:dyDescent="0.35">
      <c r="A224" s="16" t="s">
        <v>3118</v>
      </c>
      <c r="BI224" s="1"/>
    </row>
    <row r="225" spans="1:62" x14ac:dyDescent="0.35">
      <c r="A225" t="s">
        <v>267</v>
      </c>
      <c r="B225">
        <v>1</v>
      </c>
      <c r="I225">
        <v>1</v>
      </c>
      <c r="R225">
        <v>0</v>
      </c>
      <c r="AB225">
        <v>1</v>
      </c>
      <c r="AK225">
        <v>0</v>
      </c>
      <c r="AW225">
        <v>1</v>
      </c>
      <c r="BJ225" s="1"/>
    </row>
    <row r="226" spans="1:62" x14ac:dyDescent="0.35">
      <c r="A226" t="s">
        <v>3098</v>
      </c>
      <c r="B226">
        <f>MAX(B219:F219,B222:D222)</f>
        <v>0.625</v>
      </c>
      <c r="I226">
        <f>MAX(I219:L219,I222:O222)</f>
        <v>3.4615384615384617</v>
      </c>
      <c r="R226">
        <f>MAX(R219:Y219,R222:V222)</f>
        <v>0</v>
      </c>
      <c r="AB226">
        <f>MAX(AB219:AF219,AB222:AH222)</f>
        <v>10</v>
      </c>
      <c r="AK226">
        <f>MAX(AK219:AT219)</f>
        <v>10.909090909090908</v>
      </c>
      <c r="AW226">
        <f>MAX(AW219:BF219)</f>
        <v>5.5555555555555554</v>
      </c>
      <c r="BJ226" s="1"/>
    </row>
    <row r="227" spans="1:62" x14ac:dyDescent="0.35">
      <c r="A227" t="s">
        <v>3099</v>
      </c>
      <c r="B227">
        <f>MAX(F219,D222)</f>
        <v>0</v>
      </c>
      <c r="I227">
        <f>MAX(L219,O222)</f>
        <v>0</v>
      </c>
      <c r="R227">
        <f>MAX(Y219,V222)</f>
        <v>0</v>
      </c>
      <c r="AB227">
        <f>MAX(AF219,AH222)</f>
        <v>0</v>
      </c>
      <c r="AK227">
        <f>AT219</f>
        <v>0.90909090909090906</v>
      </c>
      <c r="AW227">
        <f>BF219</f>
        <v>0.43478260869565216</v>
      </c>
      <c r="BJ227" s="1"/>
    </row>
    <row r="228" spans="1:62" x14ac:dyDescent="0.35">
      <c r="A228" t="s">
        <v>3100</v>
      </c>
      <c r="B228">
        <f>MAX(F220,D223)</f>
        <v>0</v>
      </c>
      <c r="I228">
        <f>MAX(L220,O223)</f>
        <v>0</v>
      </c>
      <c r="R228">
        <f>MAX(Y220,V223)</f>
        <v>0</v>
      </c>
      <c r="AB228">
        <f>MAX(AF220,AH223)</f>
        <v>0</v>
      </c>
      <c r="AK228">
        <f>AT220</f>
        <v>4.2640143271122088</v>
      </c>
      <c r="AW228">
        <f>BF220</f>
        <v>2.0851441405707476</v>
      </c>
      <c r="BJ228" s="1"/>
    </row>
    <row r="229" spans="1:62" x14ac:dyDescent="0.35">
      <c r="A229" t="s">
        <v>3101</v>
      </c>
      <c r="B229" t="s">
        <v>3188</v>
      </c>
      <c r="I229" t="s">
        <v>3098</v>
      </c>
      <c r="R229" t="s">
        <v>3098</v>
      </c>
      <c r="AB229" t="s">
        <v>3098</v>
      </c>
      <c r="AK229" t="s">
        <v>3189</v>
      </c>
      <c r="AW229" t="s">
        <v>3188</v>
      </c>
      <c r="BJ229" s="1"/>
    </row>
    <row r="230" spans="1:62" x14ac:dyDescent="0.35">
      <c r="A230" t="s">
        <v>3102</v>
      </c>
      <c r="B230">
        <f>2*B226</f>
        <v>1.25</v>
      </c>
      <c r="I230">
        <f>I226</f>
        <v>3.4615384615384617</v>
      </c>
      <c r="R230">
        <f>R226</f>
        <v>0</v>
      </c>
      <c r="AB230">
        <f>AB226</f>
        <v>10</v>
      </c>
      <c r="AK230">
        <f>0.5*AK226</f>
        <v>5.4545454545454541</v>
      </c>
      <c r="AW230">
        <f>2*AW226</f>
        <v>11.111111111111111</v>
      </c>
      <c r="BJ230" s="1"/>
    </row>
    <row r="231" spans="1:62" x14ac:dyDescent="0.35">
      <c r="BI231" s="1"/>
    </row>
    <row r="232" spans="1:62" x14ac:dyDescent="0.35">
      <c r="BI232" s="1"/>
    </row>
    <row r="233" spans="1:62" x14ac:dyDescent="0.35">
      <c r="A233" t="s">
        <v>3104</v>
      </c>
      <c r="BI233" s="1"/>
    </row>
    <row r="234" spans="1:62" x14ac:dyDescent="0.35">
      <c r="A234" t="s">
        <v>3096</v>
      </c>
      <c r="B234">
        <v>0</v>
      </c>
      <c r="C234">
        <v>0</v>
      </c>
      <c r="D234">
        <v>0</v>
      </c>
      <c r="E234">
        <v>0</v>
      </c>
      <c r="F234">
        <v>0</v>
      </c>
      <c r="H234" t="s">
        <v>3096</v>
      </c>
      <c r="I234">
        <v>0</v>
      </c>
      <c r="J234">
        <v>0</v>
      </c>
      <c r="K234">
        <v>0</v>
      </c>
      <c r="L234">
        <v>0</v>
      </c>
      <c r="Q234" t="s">
        <v>3096</v>
      </c>
      <c r="R234">
        <v>0</v>
      </c>
      <c r="S234">
        <v>0</v>
      </c>
      <c r="T234">
        <v>0</v>
      </c>
      <c r="U234">
        <v>0</v>
      </c>
      <c r="V234">
        <v>0</v>
      </c>
      <c r="W234">
        <v>0</v>
      </c>
      <c r="X234">
        <v>0</v>
      </c>
      <c r="Y234">
        <v>0</v>
      </c>
      <c r="AA234" t="s">
        <v>3096</v>
      </c>
      <c r="AB234">
        <v>0</v>
      </c>
      <c r="AC234">
        <v>0</v>
      </c>
      <c r="AD234">
        <v>1.4285714285714286</v>
      </c>
      <c r="AE234">
        <v>0</v>
      </c>
      <c r="AF234">
        <v>0</v>
      </c>
      <c r="AJ234" t="s">
        <v>3096</v>
      </c>
      <c r="AK234">
        <v>0</v>
      </c>
      <c r="AL234">
        <v>0</v>
      </c>
      <c r="AM234">
        <v>0</v>
      </c>
      <c r="AN234">
        <v>0</v>
      </c>
      <c r="AO234">
        <v>0</v>
      </c>
      <c r="AP234">
        <v>0</v>
      </c>
      <c r="AQ234">
        <v>0</v>
      </c>
      <c r="AR234">
        <v>0</v>
      </c>
      <c r="AS234">
        <v>0</v>
      </c>
      <c r="AT234">
        <v>1.8181818181818181</v>
      </c>
      <c r="AV234" t="s">
        <v>3096</v>
      </c>
      <c r="AW234">
        <v>0</v>
      </c>
      <c r="AX234">
        <v>0</v>
      </c>
      <c r="AY234">
        <v>0</v>
      </c>
      <c r="AZ234">
        <v>0</v>
      </c>
      <c r="BA234">
        <v>0</v>
      </c>
      <c r="BB234">
        <v>0</v>
      </c>
      <c r="BC234">
        <v>0</v>
      </c>
      <c r="BD234">
        <v>0</v>
      </c>
      <c r="BE234">
        <v>0</v>
      </c>
      <c r="BF234">
        <v>0</v>
      </c>
      <c r="BI234" s="1"/>
    </row>
    <row r="235" spans="1:62" x14ac:dyDescent="0.35">
      <c r="A235" t="s">
        <v>3095</v>
      </c>
      <c r="B235">
        <v>0</v>
      </c>
      <c r="C235">
        <v>0</v>
      </c>
      <c r="D235">
        <v>0</v>
      </c>
      <c r="E235">
        <v>0</v>
      </c>
      <c r="F235">
        <v>0</v>
      </c>
      <c r="H235" t="s">
        <v>3095</v>
      </c>
      <c r="I235">
        <v>0</v>
      </c>
      <c r="J235">
        <v>0</v>
      </c>
      <c r="K235">
        <v>0</v>
      </c>
      <c r="L235">
        <v>0</v>
      </c>
      <c r="Q235" t="s">
        <v>3095</v>
      </c>
      <c r="R235">
        <v>0</v>
      </c>
      <c r="S235">
        <v>0</v>
      </c>
      <c r="T235">
        <v>0</v>
      </c>
      <c r="U235">
        <v>0</v>
      </c>
      <c r="V235">
        <v>0</v>
      </c>
      <c r="W235">
        <v>0</v>
      </c>
      <c r="X235">
        <v>0</v>
      </c>
      <c r="Y235">
        <v>0</v>
      </c>
      <c r="AA235" t="s">
        <v>3095</v>
      </c>
      <c r="AB235">
        <v>0</v>
      </c>
      <c r="AC235">
        <v>0</v>
      </c>
      <c r="AD235">
        <v>3.7796447300922722</v>
      </c>
      <c r="AE235">
        <v>0</v>
      </c>
      <c r="AF235">
        <v>0</v>
      </c>
      <c r="AJ235" t="s">
        <v>3095</v>
      </c>
      <c r="AK235">
        <v>0</v>
      </c>
      <c r="AL235">
        <v>0</v>
      </c>
      <c r="AM235">
        <v>0</v>
      </c>
      <c r="AN235">
        <v>0</v>
      </c>
      <c r="AO235">
        <v>0</v>
      </c>
      <c r="AP235">
        <v>0</v>
      </c>
      <c r="AQ235">
        <v>0</v>
      </c>
      <c r="AR235">
        <v>0</v>
      </c>
      <c r="AS235">
        <v>0</v>
      </c>
      <c r="AT235">
        <v>8.5280286542244177</v>
      </c>
      <c r="AV235" t="s">
        <v>3095</v>
      </c>
      <c r="AW235">
        <v>0</v>
      </c>
      <c r="AX235">
        <v>0</v>
      </c>
      <c r="AY235">
        <v>0</v>
      </c>
      <c r="AZ235">
        <v>0</v>
      </c>
      <c r="BA235">
        <v>0</v>
      </c>
      <c r="BB235">
        <v>0</v>
      </c>
      <c r="BC235">
        <v>0</v>
      </c>
      <c r="BD235">
        <v>0</v>
      </c>
      <c r="BE235">
        <v>0</v>
      </c>
      <c r="BF235">
        <v>0</v>
      </c>
      <c r="BI235" s="1"/>
    </row>
    <row r="236" spans="1:62" x14ac:dyDescent="0.35">
      <c r="A236" t="s">
        <v>3097</v>
      </c>
      <c r="BI236" s="1"/>
    </row>
    <row r="237" spans="1:62" x14ac:dyDescent="0.35">
      <c r="A237" t="s">
        <v>3096</v>
      </c>
      <c r="B237">
        <v>0.7142857142857143</v>
      </c>
      <c r="C237">
        <v>0</v>
      </c>
      <c r="D237">
        <v>0</v>
      </c>
      <c r="H237" t="s">
        <v>3096</v>
      </c>
      <c r="I237">
        <v>0</v>
      </c>
      <c r="J237">
        <v>0</v>
      </c>
      <c r="K237">
        <v>0</v>
      </c>
      <c r="L237">
        <v>0</v>
      </c>
      <c r="M237">
        <v>0</v>
      </c>
      <c r="N237">
        <v>0</v>
      </c>
      <c r="O237">
        <v>0.7142857142857143</v>
      </c>
      <c r="Q237" t="s">
        <v>3096</v>
      </c>
      <c r="R237">
        <v>0</v>
      </c>
      <c r="S237">
        <v>0</v>
      </c>
      <c r="T237">
        <v>0</v>
      </c>
      <c r="U237">
        <v>0</v>
      </c>
      <c r="V237">
        <v>0</v>
      </c>
      <c r="AA237" t="s">
        <v>3096</v>
      </c>
      <c r="AB237">
        <v>0</v>
      </c>
      <c r="AC237">
        <v>0</v>
      </c>
      <c r="AD237">
        <v>0</v>
      </c>
      <c r="AE237">
        <v>0</v>
      </c>
      <c r="AF237">
        <v>0</v>
      </c>
      <c r="AG237">
        <v>0</v>
      </c>
      <c r="AH237">
        <v>0.65573770491803274</v>
      </c>
      <c r="BI237" s="1"/>
    </row>
    <row r="238" spans="1:62" x14ac:dyDescent="0.35">
      <c r="A238" t="s">
        <v>3095</v>
      </c>
      <c r="B238">
        <v>2.5754985335203751</v>
      </c>
      <c r="C238">
        <v>0</v>
      </c>
      <c r="D238">
        <v>0</v>
      </c>
      <c r="H238" t="s">
        <v>3095</v>
      </c>
      <c r="I238">
        <v>0</v>
      </c>
      <c r="J238">
        <v>0</v>
      </c>
      <c r="K238">
        <v>0</v>
      </c>
      <c r="L238">
        <v>0</v>
      </c>
      <c r="M238">
        <v>0</v>
      </c>
      <c r="N238">
        <v>0</v>
      </c>
      <c r="O238">
        <v>2.5754985335203751</v>
      </c>
      <c r="Q238" t="s">
        <v>3095</v>
      </c>
      <c r="R238">
        <v>0</v>
      </c>
      <c r="S238">
        <v>0</v>
      </c>
      <c r="T238">
        <v>0</v>
      </c>
      <c r="U238">
        <v>0</v>
      </c>
      <c r="V238">
        <v>0</v>
      </c>
      <c r="AA238" t="s">
        <v>3095</v>
      </c>
      <c r="AB238">
        <v>0</v>
      </c>
      <c r="AC238">
        <v>0</v>
      </c>
      <c r="AD238">
        <v>0</v>
      </c>
      <c r="AE238">
        <v>0</v>
      </c>
      <c r="AF238">
        <v>0</v>
      </c>
      <c r="AG238">
        <v>0</v>
      </c>
      <c r="AH238">
        <v>3.323480256567199</v>
      </c>
      <c r="BI238" s="1"/>
    </row>
    <row r="239" spans="1:62" x14ac:dyDescent="0.35">
      <c r="A239" s="16" t="s">
        <v>3119</v>
      </c>
      <c r="BI239" s="1"/>
    </row>
    <row r="240" spans="1:62" x14ac:dyDescent="0.35">
      <c r="A240" t="s">
        <v>267</v>
      </c>
      <c r="B240">
        <v>0</v>
      </c>
      <c r="I240">
        <v>0</v>
      </c>
      <c r="R240">
        <v>0</v>
      </c>
      <c r="AB240">
        <v>1</v>
      </c>
      <c r="AK240">
        <v>0</v>
      </c>
      <c r="AW240">
        <v>1</v>
      </c>
      <c r="BJ240" s="1"/>
    </row>
    <row r="241" spans="1:62" x14ac:dyDescent="0.35">
      <c r="A241" t="s">
        <v>3098</v>
      </c>
      <c r="B241">
        <f>MAX(B234:F234,B237:D237)</f>
        <v>0.7142857142857143</v>
      </c>
      <c r="I241">
        <f>MAX(I234:L234,I237:O237)</f>
        <v>0.7142857142857143</v>
      </c>
      <c r="R241">
        <f>MAX(R234:Y234,R237:V237)</f>
        <v>0</v>
      </c>
      <c r="AB241">
        <f>MAX(AB234:AF234,AB237:AH237)</f>
        <v>1.4285714285714286</v>
      </c>
      <c r="AK241">
        <f>MAX(AK234:AT234)</f>
        <v>1.8181818181818181</v>
      </c>
      <c r="AW241">
        <f>MAX(AW234:BF234)</f>
        <v>0</v>
      </c>
      <c r="BJ241" s="1"/>
    </row>
    <row r="242" spans="1:62" x14ac:dyDescent="0.35">
      <c r="A242" t="s">
        <v>3099</v>
      </c>
      <c r="B242">
        <f>MAX(F234,D237)</f>
        <v>0</v>
      </c>
      <c r="I242">
        <f>MAX(L234,O237)</f>
        <v>0.7142857142857143</v>
      </c>
      <c r="R242">
        <f>MAX(Y234,V237)</f>
        <v>0</v>
      </c>
      <c r="AB242">
        <f>MAX(AF234,AH237)</f>
        <v>0.65573770491803274</v>
      </c>
      <c r="AK242">
        <f>AT234</f>
        <v>1.8181818181818181</v>
      </c>
      <c r="AW242">
        <f>BF234</f>
        <v>0</v>
      </c>
      <c r="BJ242" s="1"/>
    </row>
    <row r="243" spans="1:62" x14ac:dyDescent="0.35">
      <c r="A243" t="s">
        <v>3100</v>
      </c>
      <c r="B243">
        <f>MAX(F235,D238)</f>
        <v>0</v>
      </c>
      <c r="I243">
        <f>MAX(L235,O238)</f>
        <v>2.5754985335203751</v>
      </c>
      <c r="R243">
        <f>MAX(Y235,V238)</f>
        <v>0</v>
      </c>
      <c r="AB243">
        <f>MAX(AF235,AH238)</f>
        <v>3.323480256567199</v>
      </c>
      <c r="AK243">
        <f>AT235</f>
        <v>8.5280286542244177</v>
      </c>
      <c r="AW243">
        <f>BF235</f>
        <v>0</v>
      </c>
      <c r="BJ243" s="1"/>
    </row>
    <row r="244" spans="1:62" x14ac:dyDescent="0.35">
      <c r="A244" t="s">
        <v>3101</v>
      </c>
      <c r="B244" t="s">
        <v>3098</v>
      </c>
      <c r="I244" t="s">
        <v>3098</v>
      </c>
      <c r="R244" t="s">
        <v>3098</v>
      </c>
      <c r="AB244" t="s">
        <v>3188</v>
      </c>
      <c r="AK244" t="s">
        <v>3098</v>
      </c>
      <c r="AW244" s="58" t="s">
        <v>105</v>
      </c>
      <c r="BJ244" s="1"/>
    </row>
    <row r="245" spans="1:62" x14ac:dyDescent="0.35">
      <c r="A245" t="s">
        <v>3102</v>
      </c>
      <c r="B245">
        <f>B241</f>
        <v>0.7142857142857143</v>
      </c>
      <c r="I245">
        <f>I241</f>
        <v>0.7142857142857143</v>
      </c>
      <c r="R245">
        <f>R241</f>
        <v>0</v>
      </c>
      <c r="AB245">
        <f>2*AB241</f>
        <v>2.8571428571428572</v>
      </c>
      <c r="AK245">
        <f>AK241</f>
        <v>1.8181818181818181</v>
      </c>
      <c r="AW245" s="58">
        <f>AB245</f>
        <v>2.8571428571428572</v>
      </c>
      <c r="BJ245" s="1"/>
    </row>
    <row r="246" spans="1:62" x14ac:dyDescent="0.35">
      <c r="BI246" s="1"/>
    </row>
    <row r="247" spans="1:62" x14ac:dyDescent="0.35">
      <c r="BI247" s="1"/>
    </row>
    <row r="248" spans="1:62" x14ac:dyDescent="0.35">
      <c r="A248" t="s">
        <v>3104</v>
      </c>
      <c r="BI248" s="1"/>
    </row>
    <row r="249" spans="1:62" x14ac:dyDescent="0.35">
      <c r="A249" t="s">
        <v>3096</v>
      </c>
      <c r="B249">
        <v>3.75</v>
      </c>
      <c r="C249">
        <v>9.375</v>
      </c>
      <c r="D249">
        <v>0</v>
      </c>
      <c r="E249">
        <v>13.333333333333334</v>
      </c>
      <c r="F249">
        <v>0</v>
      </c>
      <c r="H249" t="s">
        <v>3096</v>
      </c>
      <c r="I249">
        <v>0</v>
      </c>
      <c r="J249">
        <v>56.666666666666664</v>
      </c>
      <c r="K249">
        <v>27.777777777777779</v>
      </c>
      <c r="L249">
        <v>10</v>
      </c>
      <c r="Q249" t="s">
        <v>3096</v>
      </c>
      <c r="R249">
        <v>0</v>
      </c>
      <c r="S249">
        <v>0</v>
      </c>
      <c r="T249">
        <v>0</v>
      </c>
      <c r="U249">
        <v>40</v>
      </c>
      <c r="V249">
        <v>30</v>
      </c>
      <c r="W249">
        <v>25.641025641025642</v>
      </c>
      <c r="X249">
        <v>13.75</v>
      </c>
      <c r="Y249">
        <v>62.857142857142854</v>
      </c>
      <c r="AA249" t="s">
        <v>3096</v>
      </c>
      <c r="AB249">
        <v>0.29411764705882354</v>
      </c>
      <c r="AC249">
        <v>20</v>
      </c>
      <c r="AD249">
        <v>14.285714285714286</v>
      </c>
      <c r="AE249">
        <v>76.666666666666671</v>
      </c>
      <c r="AF249">
        <v>57.777777777777779</v>
      </c>
      <c r="AJ249" t="s">
        <v>3096</v>
      </c>
      <c r="AK249">
        <v>0</v>
      </c>
      <c r="AL249">
        <v>0</v>
      </c>
      <c r="AM249">
        <v>0</v>
      </c>
      <c r="AN249">
        <v>0</v>
      </c>
      <c r="AO249">
        <v>0</v>
      </c>
      <c r="AP249">
        <v>0</v>
      </c>
      <c r="AQ249">
        <v>0</v>
      </c>
      <c r="AR249">
        <v>0</v>
      </c>
      <c r="AS249">
        <v>0</v>
      </c>
      <c r="AT249">
        <v>0</v>
      </c>
      <c r="AV249" t="s">
        <v>3096</v>
      </c>
      <c r="AW249">
        <v>0</v>
      </c>
      <c r="AX249">
        <v>0</v>
      </c>
      <c r="AY249">
        <v>0</v>
      </c>
      <c r="AZ249">
        <v>0</v>
      </c>
      <c r="BA249">
        <v>0</v>
      </c>
      <c r="BB249">
        <v>0</v>
      </c>
      <c r="BC249">
        <v>0</v>
      </c>
      <c r="BD249">
        <v>0.57692307692307687</v>
      </c>
      <c r="BE249">
        <v>0</v>
      </c>
      <c r="BF249">
        <v>0.43478260869565216</v>
      </c>
      <c r="BI249" s="1"/>
    </row>
    <row r="250" spans="1:62" x14ac:dyDescent="0.35">
      <c r="A250" t="s">
        <v>3095</v>
      </c>
      <c r="B250">
        <v>7.1879528842826081</v>
      </c>
      <c r="C250">
        <v>19.4828984838841</v>
      </c>
      <c r="D250">
        <v>0</v>
      </c>
      <c r="E250">
        <v>5.7735026918962564</v>
      </c>
      <c r="F250">
        <v>0</v>
      </c>
      <c r="H250" t="s">
        <v>3095</v>
      </c>
      <c r="I250">
        <v>0</v>
      </c>
      <c r="J250">
        <v>55.075705472861017</v>
      </c>
      <c r="K250">
        <v>41.766546953805559</v>
      </c>
      <c r="L250">
        <v>0</v>
      </c>
      <c r="Q250" t="s">
        <v>3095</v>
      </c>
      <c r="R250">
        <v>0</v>
      </c>
      <c r="S250">
        <v>0</v>
      </c>
      <c r="T250">
        <v>0</v>
      </c>
      <c r="U250">
        <v>0</v>
      </c>
      <c r="V250">
        <v>67.823299831252683</v>
      </c>
      <c r="W250">
        <v>39.656078832810259</v>
      </c>
      <c r="X250">
        <v>38.890872965260115</v>
      </c>
      <c r="Y250">
        <v>104.93535424931186</v>
      </c>
      <c r="AA250" t="s">
        <v>3095</v>
      </c>
      <c r="AB250">
        <v>1.7149858514250884</v>
      </c>
      <c r="AC250">
        <v>34.641016151377549</v>
      </c>
      <c r="AD250">
        <v>21.491969707422395</v>
      </c>
      <c r="AE250">
        <v>35.118845842842468</v>
      </c>
      <c r="AF250">
        <v>59.953685828683163</v>
      </c>
      <c r="AJ250" t="s">
        <v>3095</v>
      </c>
      <c r="AK250">
        <v>0</v>
      </c>
      <c r="AL250">
        <v>0</v>
      </c>
      <c r="AM250">
        <v>0</v>
      </c>
      <c r="AN250">
        <v>0</v>
      </c>
      <c r="AO250">
        <v>0</v>
      </c>
      <c r="AP250">
        <v>0</v>
      </c>
      <c r="AQ250">
        <v>0</v>
      </c>
      <c r="AR250">
        <v>0</v>
      </c>
      <c r="AS250">
        <v>0</v>
      </c>
      <c r="AT250">
        <v>0</v>
      </c>
      <c r="AV250" t="s">
        <v>3095</v>
      </c>
      <c r="AW250">
        <v>0</v>
      </c>
      <c r="AX250">
        <v>0</v>
      </c>
      <c r="AY250">
        <v>0</v>
      </c>
      <c r="AZ250">
        <v>0</v>
      </c>
      <c r="BA250">
        <v>0</v>
      </c>
      <c r="BB250">
        <v>0</v>
      </c>
      <c r="BC250">
        <v>0</v>
      </c>
      <c r="BD250">
        <v>2.3543547789870938</v>
      </c>
      <c r="BE250">
        <v>0</v>
      </c>
      <c r="BF250">
        <v>2.0851441405707476</v>
      </c>
      <c r="BI250" s="1"/>
    </row>
    <row r="251" spans="1:62" x14ac:dyDescent="0.35">
      <c r="A251" t="s">
        <v>3097</v>
      </c>
      <c r="BI251" s="1"/>
    </row>
    <row r="252" spans="1:62" x14ac:dyDescent="0.35">
      <c r="A252" t="s">
        <v>3096</v>
      </c>
      <c r="B252">
        <v>36.428571428571431</v>
      </c>
      <c r="C252">
        <v>0</v>
      </c>
      <c r="D252">
        <v>0</v>
      </c>
      <c r="H252" t="s">
        <v>3096</v>
      </c>
      <c r="I252">
        <v>23.333333333333332</v>
      </c>
      <c r="J252">
        <v>0.15873015873015872</v>
      </c>
      <c r="K252">
        <v>4.615384615384615</v>
      </c>
      <c r="L252">
        <v>0.9375</v>
      </c>
      <c r="M252">
        <v>0</v>
      </c>
      <c r="N252">
        <v>0.76923076923076927</v>
      </c>
      <c r="O252">
        <v>0</v>
      </c>
      <c r="Q252" t="s">
        <v>3096</v>
      </c>
      <c r="R252">
        <v>55</v>
      </c>
      <c r="S252">
        <v>43.928571428571431</v>
      </c>
      <c r="T252">
        <v>322.22222222222223</v>
      </c>
      <c r="U252">
        <v>114.84848484848484</v>
      </c>
      <c r="V252">
        <v>0</v>
      </c>
      <c r="AA252" t="s">
        <v>3096</v>
      </c>
      <c r="AB252">
        <v>25</v>
      </c>
      <c r="AC252">
        <v>0</v>
      </c>
      <c r="AD252">
        <v>0</v>
      </c>
      <c r="AE252">
        <v>0</v>
      </c>
      <c r="AF252">
        <v>0</v>
      </c>
      <c r="AG252">
        <v>0.625</v>
      </c>
      <c r="AH252">
        <v>0</v>
      </c>
      <c r="BI252" s="1"/>
    </row>
    <row r="253" spans="1:62" x14ac:dyDescent="0.35">
      <c r="A253" t="s">
        <v>3095</v>
      </c>
      <c r="B253">
        <v>62.407568481981691</v>
      </c>
      <c r="C253">
        <v>0</v>
      </c>
      <c r="D253">
        <v>0</v>
      </c>
      <c r="H253" t="s">
        <v>3095</v>
      </c>
      <c r="I253">
        <v>20.549997224450944</v>
      </c>
      <c r="J253">
        <v>1.2498538175427008</v>
      </c>
      <c r="K253">
        <v>11.173967088591004</v>
      </c>
      <c r="L253">
        <v>3.8401326299246481</v>
      </c>
      <c r="M253">
        <v>0</v>
      </c>
      <c r="N253">
        <v>2.6647324606823934</v>
      </c>
      <c r="O253">
        <v>0</v>
      </c>
      <c r="Q253" t="s">
        <v>3095</v>
      </c>
      <c r="R253">
        <v>40.928706232057841</v>
      </c>
      <c r="S253">
        <v>36.580813264562167</v>
      </c>
      <c r="T253">
        <v>148.0495554101764</v>
      </c>
      <c r="U253">
        <v>98.816537071353594</v>
      </c>
      <c r="V253">
        <v>0</v>
      </c>
      <c r="AA253" t="s">
        <v>3095</v>
      </c>
      <c r="AB253">
        <v>30.777949275656479</v>
      </c>
      <c r="AC253">
        <v>0</v>
      </c>
      <c r="AD253">
        <v>0</v>
      </c>
      <c r="AE253">
        <v>0</v>
      </c>
      <c r="AF253">
        <v>0</v>
      </c>
      <c r="AG253">
        <v>2.420636130450144</v>
      </c>
      <c r="AH253">
        <v>0</v>
      </c>
      <c r="BI253" s="1"/>
    </row>
    <row r="254" spans="1:62" x14ac:dyDescent="0.35">
      <c r="A254" s="16" t="s">
        <v>3120</v>
      </c>
      <c r="BI254" s="1"/>
    </row>
    <row r="255" spans="1:62" x14ac:dyDescent="0.35">
      <c r="A255" t="s">
        <v>267</v>
      </c>
      <c r="B255">
        <v>0</v>
      </c>
      <c r="I255">
        <v>0</v>
      </c>
      <c r="R255">
        <v>1</v>
      </c>
      <c r="AB255">
        <v>1</v>
      </c>
      <c r="AK255">
        <v>0</v>
      </c>
      <c r="AW255">
        <v>0</v>
      </c>
      <c r="BJ255" s="1"/>
    </row>
    <row r="256" spans="1:62" x14ac:dyDescent="0.35">
      <c r="A256" t="s">
        <v>3098</v>
      </c>
      <c r="B256">
        <f>MAX(B249:F249,B252:D252)</f>
        <v>36.428571428571431</v>
      </c>
      <c r="I256">
        <f>MAX(I249:L249,I252:O252)</f>
        <v>56.666666666666664</v>
      </c>
      <c r="R256">
        <f>MAX(R249:Y249,R252:V252)</f>
        <v>322.22222222222223</v>
      </c>
      <c r="AB256">
        <f>MAX(AB249:AF249,AB252:AH252)</f>
        <v>76.666666666666671</v>
      </c>
      <c r="AK256">
        <f>MAX(AK249:AT249)</f>
        <v>0</v>
      </c>
      <c r="AW256">
        <f>MAX(AW249:BF249)</f>
        <v>0.57692307692307687</v>
      </c>
      <c r="BJ256" s="1"/>
    </row>
    <row r="257" spans="1:62" x14ac:dyDescent="0.35">
      <c r="A257" t="s">
        <v>3099</v>
      </c>
      <c r="B257">
        <f>MAX(F249,D252)</f>
        <v>0</v>
      </c>
      <c r="I257">
        <f>MAX(L249,O252)</f>
        <v>10</v>
      </c>
      <c r="R257">
        <f>MAX(Y249,V252)</f>
        <v>62.857142857142854</v>
      </c>
      <c r="AB257">
        <f>MAX(AF249,AH252)</f>
        <v>57.777777777777779</v>
      </c>
      <c r="AK257">
        <f>AT249</f>
        <v>0</v>
      </c>
      <c r="AW257">
        <f>BF249</f>
        <v>0.43478260869565216</v>
      </c>
      <c r="BJ257" s="1"/>
    </row>
    <row r="258" spans="1:62" x14ac:dyDescent="0.35">
      <c r="A258" t="s">
        <v>3100</v>
      </c>
      <c r="B258">
        <f>MAX(F250,D253)</f>
        <v>0</v>
      </c>
      <c r="I258">
        <f>MAX(L250,O253)</f>
        <v>0</v>
      </c>
      <c r="R258">
        <f>MAX(Y250,V253)</f>
        <v>104.93535424931186</v>
      </c>
      <c r="AB258">
        <f>MAX(AF250,AH253)</f>
        <v>59.953685828683163</v>
      </c>
      <c r="AK258">
        <f>AT250</f>
        <v>0</v>
      </c>
      <c r="AW258">
        <f>BF250</f>
        <v>2.0851441405707476</v>
      </c>
      <c r="BJ258" s="1"/>
    </row>
    <row r="259" spans="1:62" x14ac:dyDescent="0.35">
      <c r="A259" t="s">
        <v>3101</v>
      </c>
      <c r="B259" t="s">
        <v>3098</v>
      </c>
      <c r="I259" t="s">
        <v>3098</v>
      </c>
      <c r="R259" t="s">
        <v>3098</v>
      </c>
      <c r="AB259" t="s">
        <v>3190</v>
      </c>
      <c r="AK259" t="s">
        <v>3098</v>
      </c>
      <c r="AW259" t="s">
        <v>3098</v>
      </c>
      <c r="BJ259" s="1"/>
    </row>
    <row r="260" spans="1:62" x14ac:dyDescent="0.35">
      <c r="A260" t="s">
        <v>3102</v>
      </c>
      <c r="B260">
        <f>B256</f>
        <v>36.428571428571431</v>
      </c>
      <c r="I260">
        <f>I256</f>
        <v>56.666666666666664</v>
      </c>
      <c r="R260">
        <f>R256</f>
        <v>322.22222222222223</v>
      </c>
      <c r="AB260">
        <f>AB256+AB258</f>
        <v>136.62035249534983</v>
      </c>
      <c r="AK260">
        <f>AK256</f>
        <v>0</v>
      </c>
      <c r="AW260">
        <f>AW256</f>
        <v>0.57692307692307687</v>
      </c>
      <c r="BJ260" s="1"/>
    </row>
    <row r="261" spans="1:62" x14ac:dyDescent="0.35">
      <c r="BI261" s="1"/>
    </row>
    <row r="262" spans="1:62" x14ac:dyDescent="0.35">
      <c r="BI262" s="1"/>
    </row>
    <row r="263" spans="1:62" x14ac:dyDescent="0.35">
      <c r="A263" t="s">
        <v>3104</v>
      </c>
      <c r="BI263" s="2"/>
    </row>
    <row r="264" spans="1:62" x14ac:dyDescent="0.35">
      <c r="A264" t="s">
        <v>3096</v>
      </c>
      <c r="B264">
        <v>21.25</v>
      </c>
      <c r="C264">
        <v>0</v>
      </c>
      <c r="D264">
        <v>35</v>
      </c>
      <c r="E264">
        <v>0</v>
      </c>
      <c r="F264">
        <v>0</v>
      </c>
      <c r="H264" t="s">
        <v>3096</v>
      </c>
      <c r="I264">
        <v>0</v>
      </c>
      <c r="J264">
        <v>30</v>
      </c>
      <c r="K264">
        <v>6.666666666666667</v>
      </c>
      <c r="L264">
        <v>10</v>
      </c>
      <c r="Q264" t="s">
        <v>3096</v>
      </c>
      <c r="R264">
        <v>15</v>
      </c>
      <c r="S264">
        <v>0</v>
      </c>
      <c r="T264">
        <v>0</v>
      </c>
      <c r="U264">
        <v>10</v>
      </c>
      <c r="V264">
        <v>22.5</v>
      </c>
      <c r="W264">
        <v>16.666666666666668</v>
      </c>
      <c r="X264">
        <v>121.25</v>
      </c>
      <c r="Y264">
        <v>56.666666666666664</v>
      </c>
      <c r="AA264" t="s">
        <v>3096</v>
      </c>
      <c r="AB264">
        <v>0.58823529411764708</v>
      </c>
      <c r="AC264">
        <v>22</v>
      </c>
      <c r="AD264">
        <v>2.8571428571428572</v>
      </c>
      <c r="AE264">
        <v>26.666666666666668</v>
      </c>
      <c r="AF264">
        <v>7.7777777777777777</v>
      </c>
      <c r="AJ264" t="s">
        <v>3096</v>
      </c>
      <c r="AK264">
        <v>0</v>
      </c>
      <c r="AL264">
        <v>0</v>
      </c>
      <c r="AM264">
        <v>0</v>
      </c>
      <c r="AN264">
        <v>0</v>
      </c>
      <c r="AO264">
        <v>0</v>
      </c>
      <c r="AP264">
        <v>0</v>
      </c>
      <c r="AQ264">
        <v>0</v>
      </c>
      <c r="AR264">
        <v>0</v>
      </c>
      <c r="AS264">
        <v>0</v>
      </c>
      <c r="AT264">
        <v>0</v>
      </c>
      <c r="AV264" t="s">
        <v>3096</v>
      </c>
      <c r="AW264">
        <v>0</v>
      </c>
      <c r="AX264">
        <v>0</v>
      </c>
      <c r="AY264">
        <v>0</v>
      </c>
      <c r="AZ264">
        <v>0</v>
      </c>
      <c r="BA264">
        <v>0</v>
      </c>
      <c r="BB264">
        <v>0</v>
      </c>
      <c r="BC264">
        <v>0</v>
      </c>
      <c r="BD264">
        <v>0</v>
      </c>
      <c r="BE264">
        <v>0</v>
      </c>
      <c r="BF264">
        <v>0</v>
      </c>
      <c r="BI264" s="1"/>
    </row>
    <row r="265" spans="1:62" x14ac:dyDescent="0.35">
      <c r="A265" t="s">
        <v>3095</v>
      </c>
      <c r="B265">
        <v>36.855573979159971</v>
      </c>
      <c r="C265">
        <v>0</v>
      </c>
      <c r="D265">
        <v>58.223706512038547</v>
      </c>
      <c r="E265">
        <v>0</v>
      </c>
      <c r="F265">
        <v>0</v>
      </c>
      <c r="H265" t="s">
        <v>3095</v>
      </c>
      <c r="I265">
        <v>0</v>
      </c>
      <c r="J265">
        <v>51.96152422706632</v>
      </c>
      <c r="K265">
        <v>14.142135623730951</v>
      </c>
      <c r="L265">
        <v>0</v>
      </c>
      <c r="Q265" t="s">
        <v>3095</v>
      </c>
      <c r="R265">
        <v>21.213203435596427</v>
      </c>
      <c r="S265">
        <v>0</v>
      </c>
      <c r="T265">
        <v>0</v>
      </c>
      <c r="U265">
        <v>0</v>
      </c>
      <c r="V265">
        <v>31.65869118066518</v>
      </c>
      <c r="W265">
        <v>25.989201536238625</v>
      </c>
      <c r="X265">
        <v>143.96800239735813</v>
      </c>
      <c r="Y265">
        <v>122.69202636411762</v>
      </c>
      <c r="AA265" t="s">
        <v>3095</v>
      </c>
      <c r="AB265">
        <v>3.4299717028501768</v>
      </c>
      <c r="AC265">
        <v>49.193495504995376</v>
      </c>
      <c r="AD265">
        <v>7.5592894601845444</v>
      </c>
      <c r="AE265">
        <v>46.188021535170058</v>
      </c>
      <c r="AF265">
        <v>15.634719199411432</v>
      </c>
      <c r="AJ265" t="s">
        <v>3095</v>
      </c>
      <c r="AK265">
        <v>0</v>
      </c>
      <c r="AL265">
        <v>0</v>
      </c>
      <c r="AM265">
        <v>0</v>
      </c>
      <c r="AN265">
        <v>0</v>
      </c>
      <c r="AO265">
        <v>0</v>
      </c>
      <c r="AP265">
        <v>0</v>
      </c>
      <c r="AQ265">
        <v>0</v>
      </c>
      <c r="AR265">
        <v>0</v>
      </c>
      <c r="AS265">
        <v>0</v>
      </c>
      <c r="AT265">
        <v>0</v>
      </c>
      <c r="AV265" t="s">
        <v>3095</v>
      </c>
      <c r="AW265">
        <v>0</v>
      </c>
      <c r="AX265">
        <v>0</v>
      </c>
      <c r="AY265">
        <v>0</v>
      </c>
      <c r="AZ265">
        <v>0</v>
      </c>
      <c r="BA265">
        <v>0</v>
      </c>
      <c r="BB265">
        <v>0</v>
      </c>
      <c r="BC265">
        <v>0</v>
      </c>
      <c r="BD265">
        <v>0</v>
      </c>
      <c r="BE265">
        <v>0</v>
      </c>
      <c r="BF265">
        <v>0</v>
      </c>
      <c r="BI265" s="1"/>
    </row>
    <row r="266" spans="1:62" x14ac:dyDescent="0.35">
      <c r="A266" t="s">
        <v>3097</v>
      </c>
      <c r="BI266" s="1"/>
    </row>
    <row r="267" spans="1:62" x14ac:dyDescent="0.35">
      <c r="A267" t="s">
        <v>3096</v>
      </c>
      <c r="B267">
        <v>15</v>
      </c>
      <c r="C267">
        <v>0</v>
      </c>
      <c r="D267">
        <v>0</v>
      </c>
      <c r="H267" t="s">
        <v>3096</v>
      </c>
      <c r="I267">
        <v>0</v>
      </c>
      <c r="J267">
        <v>0</v>
      </c>
      <c r="K267">
        <v>0</v>
      </c>
      <c r="L267">
        <v>0</v>
      </c>
      <c r="M267">
        <v>0</v>
      </c>
      <c r="N267">
        <v>0</v>
      </c>
      <c r="O267">
        <v>0</v>
      </c>
      <c r="Q267" t="s">
        <v>3096</v>
      </c>
      <c r="R267">
        <v>239.16666666666666</v>
      </c>
      <c r="S267">
        <v>24.761904761904763</v>
      </c>
      <c r="T267">
        <v>497.22222222222223</v>
      </c>
      <c r="U267">
        <v>12.121212121212121</v>
      </c>
      <c r="V267">
        <v>0</v>
      </c>
      <c r="AA267" t="s">
        <v>3096</v>
      </c>
      <c r="AB267">
        <v>1.1111111111111112</v>
      </c>
      <c r="AC267">
        <v>0</v>
      </c>
      <c r="AD267">
        <v>0</v>
      </c>
      <c r="AE267">
        <v>0</v>
      </c>
      <c r="AF267">
        <v>0</v>
      </c>
      <c r="AG267">
        <v>0</v>
      </c>
      <c r="AH267">
        <v>0</v>
      </c>
      <c r="BI267" s="1"/>
    </row>
    <row r="268" spans="1:62" x14ac:dyDescent="0.35">
      <c r="A268" t="s">
        <v>3095</v>
      </c>
      <c r="B268">
        <v>26.118927170177408</v>
      </c>
      <c r="C268">
        <v>0</v>
      </c>
      <c r="D268">
        <v>0</v>
      </c>
      <c r="H268" t="s">
        <v>3095</v>
      </c>
      <c r="I268">
        <v>0</v>
      </c>
      <c r="J268">
        <v>0</v>
      </c>
      <c r="K268">
        <v>0</v>
      </c>
      <c r="L268">
        <v>0</v>
      </c>
      <c r="M268">
        <v>0</v>
      </c>
      <c r="N268">
        <v>0</v>
      </c>
      <c r="O268">
        <v>0</v>
      </c>
      <c r="Q268" t="s">
        <v>3095</v>
      </c>
      <c r="R268">
        <v>96.739480729343114</v>
      </c>
      <c r="S268">
        <v>23.425632864079255</v>
      </c>
      <c r="T268">
        <v>193.73576793987806</v>
      </c>
      <c r="U268">
        <v>14.721415018961483</v>
      </c>
      <c r="V268">
        <v>0</v>
      </c>
      <c r="AA268" t="s">
        <v>3095</v>
      </c>
      <c r="AB268">
        <v>3.1427962372513361</v>
      </c>
      <c r="AC268">
        <v>0</v>
      </c>
      <c r="AD268">
        <v>0</v>
      </c>
      <c r="AE268">
        <v>0</v>
      </c>
      <c r="AF268">
        <v>0</v>
      </c>
      <c r="AG268">
        <v>0</v>
      </c>
      <c r="AH268">
        <v>0</v>
      </c>
      <c r="BI268" s="1"/>
    </row>
    <row r="269" spans="1:62" x14ac:dyDescent="0.35">
      <c r="A269" s="16" t="s">
        <v>3121</v>
      </c>
      <c r="BI269" s="1"/>
    </row>
    <row r="270" spans="1:62" x14ac:dyDescent="0.35">
      <c r="A270" t="s">
        <v>267</v>
      </c>
      <c r="B270">
        <v>1</v>
      </c>
      <c r="I270">
        <v>0</v>
      </c>
      <c r="R270">
        <v>1</v>
      </c>
      <c r="AB270">
        <v>1</v>
      </c>
      <c r="AK270">
        <v>0</v>
      </c>
      <c r="AW270">
        <v>0</v>
      </c>
      <c r="BJ270" s="1"/>
    </row>
    <row r="271" spans="1:62" x14ac:dyDescent="0.35">
      <c r="A271" t="s">
        <v>3098</v>
      </c>
      <c r="B271">
        <f>MAX(B264:F264,B267:D267)</f>
        <v>35</v>
      </c>
      <c r="I271">
        <f>MAX(I264:L264,I267:O267)</f>
        <v>30</v>
      </c>
      <c r="R271">
        <f>MAX(R264:Y264,R267:V267)</f>
        <v>497.22222222222223</v>
      </c>
      <c r="AB271">
        <f>MAX(AB264:AF264,AB267:AH267)</f>
        <v>26.666666666666668</v>
      </c>
      <c r="AK271">
        <f>MAX(AK264:AT264)</f>
        <v>0</v>
      </c>
      <c r="AW271">
        <f>MAX(AW264:BF264)</f>
        <v>0</v>
      </c>
      <c r="BJ271" s="1"/>
    </row>
    <row r="272" spans="1:62" x14ac:dyDescent="0.35">
      <c r="A272" t="s">
        <v>3099</v>
      </c>
      <c r="B272">
        <f>MAX(F264,D267)</f>
        <v>0</v>
      </c>
      <c r="I272">
        <f>MAX(L264,O267)</f>
        <v>10</v>
      </c>
      <c r="R272">
        <f>MAX(Y264,V267)</f>
        <v>56.666666666666664</v>
      </c>
      <c r="AB272">
        <f>MAX(AF264,AH267)</f>
        <v>7.7777777777777777</v>
      </c>
      <c r="AK272">
        <f>AT264</f>
        <v>0</v>
      </c>
      <c r="AW272">
        <f>BF264</f>
        <v>0</v>
      </c>
      <c r="BJ272" s="1"/>
    </row>
    <row r="273" spans="1:62" x14ac:dyDescent="0.35">
      <c r="A273" t="s">
        <v>3100</v>
      </c>
      <c r="B273">
        <f>MAX(F265,D268)</f>
        <v>0</v>
      </c>
      <c r="I273">
        <f>MAX(L265,O268)</f>
        <v>0</v>
      </c>
      <c r="R273">
        <f>MAX(Y265,V268)</f>
        <v>122.69202636411762</v>
      </c>
      <c r="AB273">
        <f>MAX(AF265,AH268)</f>
        <v>15.634719199411432</v>
      </c>
      <c r="AK273">
        <f>AT265</f>
        <v>0</v>
      </c>
      <c r="AW273">
        <f>BF265</f>
        <v>0</v>
      </c>
      <c r="BJ273" s="1"/>
    </row>
    <row r="274" spans="1:62" x14ac:dyDescent="0.35">
      <c r="A274" t="s">
        <v>3101</v>
      </c>
      <c r="B274" t="s">
        <v>3188</v>
      </c>
      <c r="I274" t="s">
        <v>3098</v>
      </c>
      <c r="R274" t="s">
        <v>3098</v>
      </c>
      <c r="AB274" t="s">
        <v>3188</v>
      </c>
      <c r="AK274" t="s">
        <v>3098</v>
      </c>
      <c r="AW274" t="s">
        <v>3098</v>
      </c>
      <c r="BJ274" s="1"/>
    </row>
    <row r="275" spans="1:62" x14ac:dyDescent="0.35">
      <c r="A275" t="s">
        <v>3102</v>
      </c>
      <c r="B275">
        <f>2*B271</f>
        <v>70</v>
      </c>
      <c r="I275">
        <f>I271</f>
        <v>30</v>
      </c>
      <c r="R275">
        <f>R271</f>
        <v>497.22222222222223</v>
      </c>
      <c r="AB275">
        <f>2*AB271</f>
        <v>53.333333333333336</v>
      </c>
      <c r="AK275">
        <f>AK271</f>
        <v>0</v>
      </c>
      <c r="AW275">
        <f>AW271</f>
        <v>0</v>
      </c>
      <c r="BJ275" s="1"/>
    </row>
    <row r="276" spans="1:62" x14ac:dyDescent="0.35">
      <c r="BI276" s="1"/>
    </row>
    <row r="277" spans="1:62" x14ac:dyDescent="0.35">
      <c r="BI277" s="1"/>
    </row>
    <row r="278" spans="1:62" x14ac:dyDescent="0.35">
      <c r="A278" t="s">
        <v>3104</v>
      </c>
      <c r="BI278" s="1"/>
    </row>
    <row r="279" spans="1:62" x14ac:dyDescent="0.35">
      <c r="A279" t="s">
        <v>3096</v>
      </c>
      <c r="B279">
        <v>0</v>
      </c>
      <c r="C279">
        <v>0</v>
      </c>
      <c r="D279">
        <v>0</v>
      </c>
      <c r="E279">
        <v>0</v>
      </c>
      <c r="F279">
        <v>0</v>
      </c>
      <c r="H279" t="s">
        <v>3096</v>
      </c>
      <c r="I279">
        <v>0</v>
      </c>
      <c r="J279">
        <v>0</v>
      </c>
      <c r="K279">
        <v>0</v>
      </c>
      <c r="L279">
        <v>0</v>
      </c>
      <c r="Q279" t="s">
        <v>3096</v>
      </c>
      <c r="R279">
        <v>0</v>
      </c>
      <c r="S279">
        <v>0</v>
      </c>
      <c r="T279">
        <v>0</v>
      </c>
      <c r="U279">
        <v>0</v>
      </c>
      <c r="V279">
        <v>0</v>
      </c>
      <c r="W279">
        <v>0</v>
      </c>
      <c r="X279">
        <v>0</v>
      </c>
      <c r="Y279">
        <v>0</v>
      </c>
      <c r="AA279" t="s">
        <v>3096</v>
      </c>
      <c r="AB279">
        <v>0</v>
      </c>
      <c r="AC279">
        <v>0</v>
      </c>
      <c r="AD279">
        <v>0</v>
      </c>
      <c r="AE279">
        <v>0</v>
      </c>
      <c r="AF279">
        <v>0</v>
      </c>
      <c r="AJ279" t="s">
        <v>3096</v>
      </c>
      <c r="AK279">
        <v>0</v>
      </c>
      <c r="AL279">
        <v>0</v>
      </c>
      <c r="AM279">
        <v>0</v>
      </c>
      <c r="AN279">
        <v>0</v>
      </c>
      <c r="AO279">
        <v>0</v>
      </c>
      <c r="AP279">
        <v>0</v>
      </c>
      <c r="AQ279">
        <v>0</v>
      </c>
      <c r="AR279">
        <v>0</v>
      </c>
      <c r="AS279">
        <v>0</v>
      </c>
      <c r="AT279">
        <v>0</v>
      </c>
      <c r="AV279" t="s">
        <v>3096</v>
      </c>
      <c r="AW279">
        <v>0</v>
      </c>
      <c r="AX279">
        <v>0</v>
      </c>
      <c r="AY279">
        <v>0</v>
      </c>
      <c r="AZ279">
        <v>0</v>
      </c>
      <c r="BA279">
        <v>0</v>
      </c>
      <c r="BB279">
        <v>0</v>
      </c>
      <c r="BC279">
        <v>0</v>
      </c>
      <c r="BD279">
        <v>0</v>
      </c>
      <c r="BE279">
        <v>0</v>
      </c>
      <c r="BF279">
        <v>0</v>
      </c>
      <c r="BI279" s="1"/>
    </row>
    <row r="280" spans="1:62" x14ac:dyDescent="0.35">
      <c r="A280" t="s">
        <v>3095</v>
      </c>
      <c r="B280">
        <v>0</v>
      </c>
      <c r="C280">
        <v>0</v>
      </c>
      <c r="D280">
        <v>0</v>
      </c>
      <c r="E280">
        <v>0</v>
      </c>
      <c r="F280">
        <v>0</v>
      </c>
      <c r="H280" t="s">
        <v>3095</v>
      </c>
      <c r="I280">
        <v>0</v>
      </c>
      <c r="J280">
        <v>0</v>
      </c>
      <c r="K280">
        <v>0</v>
      </c>
      <c r="L280">
        <v>0</v>
      </c>
      <c r="Q280" t="s">
        <v>3095</v>
      </c>
      <c r="R280">
        <v>0</v>
      </c>
      <c r="S280">
        <v>0</v>
      </c>
      <c r="T280">
        <v>0</v>
      </c>
      <c r="U280">
        <v>0</v>
      </c>
      <c r="V280">
        <v>0</v>
      </c>
      <c r="W280">
        <v>0</v>
      </c>
      <c r="X280">
        <v>0</v>
      </c>
      <c r="Y280">
        <v>0</v>
      </c>
      <c r="AA280" t="s">
        <v>3095</v>
      </c>
      <c r="AB280">
        <v>0</v>
      </c>
      <c r="AC280">
        <v>0</v>
      </c>
      <c r="AD280">
        <v>0</v>
      </c>
      <c r="AE280">
        <v>0</v>
      </c>
      <c r="AF280">
        <v>0</v>
      </c>
      <c r="AJ280" t="s">
        <v>3095</v>
      </c>
      <c r="AK280">
        <v>0</v>
      </c>
      <c r="AL280">
        <v>0</v>
      </c>
      <c r="AM280">
        <v>0</v>
      </c>
      <c r="AN280">
        <v>0</v>
      </c>
      <c r="AO280">
        <v>0</v>
      </c>
      <c r="AP280">
        <v>0</v>
      </c>
      <c r="AQ280">
        <v>0</v>
      </c>
      <c r="AR280">
        <v>0</v>
      </c>
      <c r="AS280">
        <v>0</v>
      </c>
      <c r="AT280">
        <v>0</v>
      </c>
      <c r="AV280" t="s">
        <v>3095</v>
      </c>
      <c r="AW280">
        <v>0</v>
      </c>
      <c r="AX280">
        <v>0</v>
      </c>
      <c r="AY280">
        <v>0</v>
      </c>
      <c r="AZ280">
        <v>0</v>
      </c>
      <c r="BA280">
        <v>0</v>
      </c>
      <c r="BB280">
        <v>0</v>
      </c>
      <c r="BC280">
        <v>0</v>
      </c>
      <c r="BD280">
        <v>0</v>
      </c>
      <c r="BE280">
        <v>0</v>
      </c>
      <c r="BF280">
        <v>0</v>
      </c>
      <c r="BI280" s="1"/>
    </row>
    <row r="281" spans="1:62" x14ac:dyDescent="0.35">
      <c r="A281" t="s">
        <v>3097</v>
      </c>
      <c r="BI281" s="1"/>
    </row>
    <row r="282" spans="1:62" x14ac:dyDescent="0.35">
      <c r="A282" t="s">
        <v>3096</v>
      </c>
      <c r="B282">
        <v>0</v>
      </c>
      <c r="C282">
        <v>0</v>
      </c>
      <c r="D282">
        <v>0</v>
      </c>
      <c r="H282" t="s">
        <v>3096</v>
      </c>
      <c r="I282">
        <v>0</v>
      </c>
      <c r="J282">
        <v>0.15873015873015872</v>
      </c>
      <c r="K282">
        <v>0.38461538461538464</v>
      </c>
      <c r="L282">
        <v>0</v>
      </c>
      <c r="M282">
        <v>0</v>
      </c>
      <c r="N282">
        <v>0</v>
      </c>
      <c r="O282">
        <v>0</v>
      </c>
      <c r="Q282" t="s">
        <v>3096</v>
      </c>
      <c r="R282">
        <v>0</v>
      </c>
      <c r="S282">
        <v>0</v>
      </c>
      <c r="T282">
        <v>0</v>
      </c>
      <c r="U282">
        <v>0</v>
      </c>
      <c r="V282">
        <v>0</v>
      </c>
      <c r="AA282" t="s">
        <v>3096</v>
      </c>
      <c r="AB282">
        <v>0</v>
      </c>
      <c r="AC282">
        <v>0.27777777777777779</v>
      </c>
      <c r="AD282">
        <v>0</v>
      </c>
      <c r="AE282">
        <v>0</v>
      </c>
      <c r="AF282">
        <v>0.32258064516129031</v>
      </c>
      <c r="AG282">
        <v>0.3125</v>
      </c>
      <c r="AH282">
        <v>0</v>
      </c>
      <c r="BI282" s="1"/>
    </row>
    <row r="283" spans="1:62" x14ac:dyDescent="0.35">
      <c r="A283" t="s">
        <v>3095</v>
      </c>
      <c r="B283">
        <v>0</v>
      </c>
      <c r="C283">
        <v>0</v>
      </c>
      <c r="D283">
        <v>0</v>
      </c>
      <c r="H283" t="s">
        <v>3095</v>
      </c>
      <c r="I283">
        <v>0</v>
      </c>
      <c r="J283">
        <v>1.2498538175427008</v>
      </c>
      <c r="K283">
        <v>1.9231190454728164</v>
      </c>
      <c r="L283">
        <v>0</v>
      </c>
      <c r="M283">
        <v>0</v>
      </c>
      <c r="N283">
        <v>0</v>
      </c>
      <c r="O283">
        <v>0</v>
      </c>
      <c r="Q283" t="s">
        <v>3095</v>
      </c>
      <c r="R283">
        <v>0</v>
      </c>
      <c r="S283">
        <v>0</v>
      </c>
      <c r="T283">
        <v>0</v>
      </c>
      <c r="U283">
        <v>0</v>
      </c>
      <c r="V283">
        <v>0</v>
      </c>
      <c r="AA283" t="s">
        <v>3095</v>
      </c>
      <c r="AB283">
        <v>0</v>
      </c>
      <c r="AC283">
        <v>1.6433814918014333</v>
      </c>
      <c r="AD283">
        <v>0</v>
      </c>
      <c r="AE283">
        <v>0</v>
      </c>
      <c r="AF283">
        <v>1.7668794179137766</v>
      </c>
      <c r="AG283">
        <v>1.7399418455667806</v>
      </c>
      <c r="AH283">
        <v>0</v>
      </c>
      <c r="BI283" s="1"/>
    </row>
    <row r="284" spans="1:62" x14ac:dyDescent="0.35">
      <c r="A284" s="16" t="s">
        <v>3122</v>
      </c>
      <c r="BI284" s="1"/>
    </row>
    <row r="285" spans="1:62" x14ac:dyDescent="0.35">
      <c r="A285" t="s">
        <v>267</v>
      </c>
      <c r="B285">
        <v>0</v>
      </c>
      <c r="I285">
        <v>0</v>
      </c>
      <c r="R285">
        <v>0</v>
      </c>
      <c r="AB285">
        <v>0</v>
      </c>
      <c r="AK285">
        <v>0</v>
      </c>
      <c r="AW285">
        <v>1</v>
      </c>
      <c r="BJ285" s="1"/>
    </row>
    <row r="286" spans="1:62" x14ac:dyDescent="0.35">
      <c r="A286" t="s">
        <v>3098</v>
      </c>
      <c r="B286">
        <f>MAX(B279:F279,B282:D282)</f>
        <v>0</v>
      </c>
      <c r="I286">
        <f>MAX(I279:L279,I282:O282)</f>
        <v>0.38461538461538464</v>
      </c>
      <c r="R286">
        <f>MAX(R279:Y279,R282:V282)</f>
        <v>0</v>
      </c>
      <c r="AB286">
        <f>MAX(AB279:AF279,AB282:AH282)</f>
        <v>0.32258064516129031</v>
      </c>
      <c r="AK286">
        <f>MAX(AK279:AT279)</f>
        <v>0</v>
      </c>
      <c r="AW286">
        <f>MAX(AW279:BF279)</f>
        <v>0</v>
      </c>
      <c r="BJ286" s="1"/>
    </row>
    <row r="287" spans="1:62" x14ac:dyDescent="0.35">
      <c r="A287" t="s">
        <v>3099</v>
      </c>
      <c r="B287">
        <f>MAX(F279,D282)</f>
        <v>0</v>
      </c>
      <c r="I287">
        <f>MAX(L279,O282)</f>
        <v>0</v>
      </c>
      <c r="R287">
        <f>MAX(Y279,V282)</f>
        <v>0</v>
      </c>
      <c r="AB287">
        <f>MAX(AF279,AH282)</f>
        <v>0</v>
      </c>
      <c r="AK287">
        <f>AT279</f>
        <v>0</v>
      </c>
      <c r="AW287">
        <f>BF279</f>
        <v>0</v>
      </c>
      <c r="BJ287" s="1"/>
    </row>
    <row r="288" spans="1:62" x14ac:dyDescent="0.35">
      <c r="A288" t="s">
        <v>3100</v>
      </c>
      <c r="B288">
        <f>MAX(F280,D283)</f>
        <v>0</v>
      </c>
      <c r="I288">
        <f>MAX(L280,O283)</f>
        <v>0</v>
      </c>
      <c r="R288">
        <f>MAX(Y280,V283)</f>
        <v>0</v>
      </c>
      <c r="AB288">
        <f>MAX(AF280,AH283)</f>
        <v>0</v>
      </c>
      <c r="AK288">
        <f>AT280</f>
        <v>0</v>
      </c>
      <c r="AW288">
        <f>BF280</f>
        <v>0</v>
      </c>
      <c r="BJ288" s="1"/>
    </row>
    <row r="289" spans="1:62" x14ac:dyDescent="0.35">
      <c r="A289" t="s">
        <v>3101</v>
      </c>
      <c r="B289" t="s">
        <v>3098</v>
      </c>
      <c r="I289" t="s">
        <v>3098</v>
      </c>
      <c r="R289" t="s">
        <v>3098</v>
      </c>
      <c r="AB289" t="s">
        <v>3098</v>
      </c>
      <c r="AK289" t="s">
        <v>3098</v>
      </c>
      <c r="AW289" s="58" t="s">
        <v>3256</v>
      </c>
      <c r="BJ289" s="1"/>
    </row>
    <row r="290" spans="1:62" x14ac:dyDescent="0.35">
      <c r="A290" t="s">
        <v>3102</v>
      </c>
      <c r="B290">
        <f>B286</f>
        <v>0</v>
      </c>
      <c r="I290">
        <f>I286</f>
        <v>0.38461538461538464</v>
      </c>
      <c r="R290">
        <f>R286</f>
        <v>0</v>
      </c>
      <c r="AB290">
        <f>AB286</f>
        <v>0.32258064516129031</v>
      </c>
      <c r="AK290">
        <f>AK286</f>
        <v>0</v>
      </c>
      <c r="AW290" s="58">
        <f>2*AB290</f>
        <v>0.64516129032258063</v>
      </c>
      <c r="BJ290" s="1"/>
    </row>
    <row r="291" spans="1:62" x14ac:dyDescent="0.35">
      <c r="BI291" s="1"/>
    </row>
    <row r="292" spans="1:62" x14ac:dyDescent="0.35">
      <c r="BI292" s="1"/>
    </row>
    <row r="293" spans="1:62" x14ac:dyDescent="0.35">
      <c r="A293" t="s">
        <v>3104</v>
      </c>
      <c r="BI293" s="1"/>
    </row>
    <row r="294" spans="1:62" x14ac:dyDescent="0.35">
      <c r="A294" t="s">
        <v>3096</v>
      </c>
      <c r="B294">
        <v>0</v>
      </c>
      <c r="C294">
        <v>0</v>
      </c>
      <c r="D294">
        <v>0</v>
      </c>
      <c r="E294">
        <v>0</v>
      </c>
      <c r="F294">
        <v>0</v>
      </c>
      <c r="H294" t="s">
        <v>3096</v>
      </c>
      <c r="I294">
        <v>0</v>
      </c>
      <c r="J294">
        <v>0</v>
      </c>
      <c r="K294">
        <v>0</v>
      </c>
      <c r="L294">
        <v>0</v>
      </c>
      <c r="Q294" t="s">
        <v>3096</v>
      </c>
      <c r="R294">
        <v>0</v>
      </c>
      <c r="S294">
        <v>0</v>
      </c>
      <c r="T294">
        <v>0</v>
      </c>
      <c r="U294">
        <v>0</v>
      </c>
      <c r="V294">
        <v>0</v>
      </c>
      <c r="W294">
        <v>0</v>
      </c>
      <c r="X294">
        <v>0</v>
      </c>
      <c r="Y294">
        <v>0</v>
      </c>
      <c r="AA294" t="s">
        <v>3096</v>
      </c>
      <c r="AB294">
        <v>0</v>
      </c>
      <c r="AC294">
        <v>0</v>
      </c>
      <c r="AD294">
        <v>0</v>
      </c>
      <c r="AE294">
        <v>0</v>
      </c>
      <c r="AF294">
        <v>0</v>
      </c>
      <c r="AJ294" t="s">
        <v>3096</v>
      </c>
      <c r="AK294">
        <v>0</v>
      </c>
      <c r="AL294">
        <v>0</v>
      </c>
      <c r="AM294">
        <v>0</v>
      </c>
      <c r="AN294">
        <v>0.45454545454545453</v>
      </c>
      <c r="AO294">
        <v>0</v>
      </c>
      <c r="AP294">
        <v>0</v>
      </c>
      <c r="AQ294">
        <v>0</v>
      </c>
      <c r="AR294">
        <v>0</v>
      </c>
      <c r="AS294">
        <v>0.90909090909090906</v>
      </c>
      <c r="AT294">
        <v>0</v>
      </c>
      <c r="AV294" t="s">
        <v>3096</v>
      </c>
      <c r="AW294">
        <v>1.1111111111111112</v>
      </c>
      <c r="AX294">
        <v>0.55555555555555558</v>
      </c>
      <c r="AY294">
        <v>0</v>
      </c>
      <c r="AZ294">
        <v>0</v>
      </c>
      <c r="BA294">
        <v>0</v>
      </c>
      <c r="BB294">
        <v>0</v>
      </c>
      <c r="BC294">
        <v>0</v>
      </c>
      <c r="BD294">
        <v>0</v>
      </c>
      <c r="BE294">
        <v>0</v>
      </c>
      <c r="BF294">
        <v>0</v>
      </c>
      <c r="BI294" s="1"/>
    </row>
    <row r="295" spans="1:62" x14ac:dyDescent="0.35">
      <c r="A295" t="s">
        <v>3095</v>
      </c>
      <c r="B295">
        <v>0</v>
      </c>
      <c r="C295">
        <v>0</v>
      </c>
      <c r="D295">
        <v>0</v>
      </c>
      <c r="E295">
        <v>0</v>
      </c>
      <c r="F295">
        <v>0</v>
      </c>
      <c r="H295" t="s">
        <v>3095</v>
      </c>
      <c r="I295">
        <v>0</v>
      </c>
      <c r="J295">
        <v>0</v>
      </c>
      <c r="K295">
        <v>0</v>
      </c>
      <c r="L295">
        <v>0</v>
      </c>
      <c r="Q295" t="s">
        <v>3095</v>
      </c>
      <c r="R295">
        <v>0</v>
      </c>
      <c r="S295">
        <v>0</v>
      </c>
      <c r="T295">
        <v>0</v>
      </c>
      <c r="U295">
        <v>0</v>
      </c>
      <c r="V295">
        <v>0</v>
      </c>
      <c r="W295">
        <v>0</v>
      </c>
      <c r="X295">
        <v>0</v>
      </c>
      <c r="Y295">
        <v>0</v>
      </c>
      <c r="AA295" t="s">
        <v>3095</v>
      </c>
      <c r="AB295">
        <v>0</v>
      </c>
      <c r="AC295">
        <v>0</v>
      </c>
      <c r="AD295">
        <v>0</v>
      </c>
      <c r="AE295">
        <v>0</v>
      </c>
      <c r="AF295">
        <v>0</v>
      </c>
      <c r="AJ295" t="s">
        <v>3095</v>
      </c>
      <c r="AK295">
        <v>0</v>
      </c>
      <c r="AL295">
        <v>0</v>
      </c>
      <c r="AM295">
        <v>0</v>
      </c>
      <c r="AN295">
        <v>2.1320071635561044</v>
      </c>
      <c r="AO295">
        <v>0</v>
      </c>
      <c r="AP295">
        <v>0</v>
      </c>
      <c r="AQ295">
        <v>0</v>
      </c>
      <c r="AR295">
        <v>0</v>
      </c>
      <c r="AS295">
        <v>3.0151134457776361</v>
      </c>
      <c r="AT295">
        <v>0</v>
      </c>
      <c r="AV295" t="s">
        <v>3095</v>
      </c>
      <c r="AW295">
        <v>3.3333333333333335</v>
      </c>
      <c r="AX295">
        <v>2.3570226039551585</v>
      </c>
      <c r="AY295">
        <v>0</v>
      </c>
      <c r="AZ295">
        <v>0</v>
      </c>
      <c r="BA295">
        <v>0</v>
      </c>
      <c r="BB295">
        <v>0</v>
      </c>
      <c r="BC295">
        <v>0</v>
      </c>
      <c r="BD295">
        <v>0</v>
      </c>
      <c r="BE295">
        <v>0</v>
      </c>
      <c r="BF295">
        <v>0</v>
      </c>
      <c r="BI295" s="1"/>
    </row>
    <row r="296" spans="1:62" x14ac:dyDescent="0.35">
      <c r="A296" t="s">
        <v>3097</v>
      </c>
      <c r="BI296" s="1"/>
    </row>
    <row r="297" spans="1:62" x14ac:dyDescent="0.35">
      <c r="A297" t="s">
        <v>3096</v>
      </c>
      <c r="B297">
        <v>0</v>
      </c>
      <c r="C297">
        <v>0</v>
      </c>
      <c r="D297">
        <v>0</v>
      </c>
      <c r="H297" t="s">
        <v>3096</v>
      </c>
      <c r="I297">
        <v>0</v>
      </c>
      <c r="J297">
        <v>0.15873015873015872</v>
      </c>
      <c r="K297">
        <v>0</v>
      </c>
      <c r="L297">
        <v>0</v>
      </c>
      <c r="M297">
        <v>0</v>
      </c>
      <c r="N297">
        <v>0</v>
      </c>
      <c r="O297">
        <v>0</v>
      </c>
      <c r="Q297" t="s">
        <v>3096</v>
      </c>
      <c r="R297">
        <v>0</v>
      </c>
      <c r="S297">
        <v>0</v>
      </c>
      <c r="T297">
        <v>0</v>
      </c>
      <c r="U297">
        <v>0</v>
      </c>
      <c r="V297">
        <v>0</v>
      </c>
      <c r="AA297" t="s">
        <v>3096</v>
      </c>
      <c r="AB297">
        <v>0</v>
      </c>
      <c r="AC297">
        <v>0</v>
      </c>
      <c r="AD297">
        <v>0</v>
      </c>
      <c r="AE297">
        <v>0</v>
      </c>
      <c r="AF297">
        <v>0</v>
      </c>
      <c r="AG297">
        <v>0.15625</v>
      </c>
      <c r="AH297">
        <v>0</v>
      </c>
      <c r="BI297" s="1"/>
    </row>
    <row r="298" spans="1:62" x14ac:dyDescent="0.35">
      <c r="A298" t="s">
        <v>3095</v>
      </c>
      <c r="B298">
        <v>0</v>
      </c>
      <c r="C298">
        <v>0</v>
      </c>
      <c r="D298">
        <v>0</v>
      </c>
      <c r="H298" t="s">
        <v>3095</v>
      </c>
      <c r="I298">
        <v>0</v>
      </c>
      <c r="J298">
        <v>1.2498538175427008</v>
      </c>
      <c r="K298">
        <v>0</v>
      </c>
      <c r="L298">
        <v>0</v>
      </c>
      <c r="M298">
        <v>0</v>
      </c>
      <c r="N298">
        <v>0</v>
      </c>
      <c r="O298">
        <v>0</v>
      </c>
      <c r="Q298" t="s">
        <v>3095</v>
      </c>
      <c r="R298">
        <v>0</v>
      </c>
      <c r="S298">
        <v>0</v>
      </c>
      <c r="T298">
        <v>0</v>
      </c>
      <c r="U298">
        <v>0</v>
      </c>
      <c r="V298">
        <v>0</v>
      </c>
      <c r="AA298" t="s">
        <v>3095</v>
      </c>
      <c r="AB298">
        <v>0</v>
      </c>
      <c r="AC298">
        <v>0</v>
      </c>
      <c r="AD298">
        <v>0</v>
      </c>
      <c r="AE298">
        <v>0</v>
      </c>
      <c r="AF298">
        <v>0</v>
      </c>
      <c r="AG298">
        <v>1.240206962551279</v>
      </c>
      <c r="AH298">
        <v>0</v>
      </c>
      <c r="BI298" s="1"/>
    </row>
    <row r="299" spans="1:62" x14ac:dyDescent="0.35">
      <c r="A299" s="16" t="s">
        <v>3123</v>
      </c>
      <c r="BI299" s="1"/>
    </row>
    <row r="300" spans="1:62" x14ac:dyDescent="0.35">
      <c r="A300" t="s">
        <v>267</v>
      </c>
      <c r="B300">
        <v>0</v>
      </c>
      <c r="I300">
        <v>1</v>
      </c>
      <c r="R300">
        <v>1</v>
      </c>
      <c r="AB300">
        <v>1</v>
      </c>
      <c r="AK300">
        <v>0</v>
      </c>
      <c r="AW300">
        <v>1</v>
      </c>
      <c r="BJ300" s="1"/>
    </row>
    <row r="301" spans="1:62" x14ac:dyDescent="0.35">
      <c r="A301" t="s">
        <v>3098</v>
      </c>
      <c r="B301">
        <f>MAX(B294:F294,B297:D297)</f>
        <v>0</v>
      </c>
      <c r="I301">
        <f>MAX(I294:L294,I297:O297)</f>
        <v>0.15873015873015872</v>
      </c>
      <c r="R301">
        <f>MAX(R294:Y294,R297:V297)</f>
        <v>0</v>
      </c>
      <c r="AB301">
        <f>MAX(AB294:AF294,AB297:AH297)</f>
        <v>0.15625</v>
      </c>
      <c r="AK301">
        <f>MAX(AK294:AT294)</f>
        <v>0.90909090909090906</v>
      </c>
      <c r="AW301">
        <f>MAX(AW294:BF294)</f>
        <v>1.1111111111111112</v>
      </c>
      <c r="BJ301" s="1"/>
    </row>
    <row r="302" spans="1:62" x14ac:dyDescent="0.35">
      <c r="A302" t="s">
        <v>3099</v>
      </c>
      <c r="B302">
        <f>MAX(F294,D297)</f>
        <v>0</v>
      </c>
      <c r="I302">
        <f>MAX(L294,O297)</f>
        <v>0</v>
      </c>
      <c r="R302">
        <f>MAX(Y294,V297)</f>
        <v>0</v>
      </c>
      <c r="AB302">
        <f>MAX(AF294,AH297)</f>
        <v>0</v>
      </c>
      <c r="AK302">
        <f>AT294</f>
        <v>0</v>
      </c>
      <c r="AW302">
        <f>BF294</f>
        <v>0</v>
      </c>
      <c r="BJ302" s="1"/>
    </row>
    <row r="303" spans="1:62" x14ac:dyDescent="0.35">
      <c r="A303" t="s">
        <v>3100</v>
      </c>
      <c r="B303">
        <f>MAX(F295,D298)</f>
        <v>0</v>
      </c>
      <c r="I303">
        <f>MAX(L295,O298)</f>
        <v>0</v>
      </c>
      <c r="R303">
        <f>MAX(Y295,V298)</f>
        <v>0</v>
      </c>
      <c r="AB303">
        <f>MAX(AF295,AH298)</f>
        <v>0</v>
      </c>
      <c r="AK303">
        <f>AT295</f>
        <v>0</v>
      </c>
      <c r="AW303">
        <f>BF295</f>
        <v>0</v>
      </c>
      <c r="BJ303" s="1"/>
    </row>
    <row r="304" spans="1:62" x14ac:dyDescent="0.35">
      <c r="A304" t="s">
        <v>3101</v>
      </c>
      <c r="B304" t="s">
        <v>3098</v>
      </c>
      <c r="I304" t="s">
        <v>3188</v>
      </c>
      <c r="R304" s="58" t="s">
        <v>3257</v>
      </c>
      <c r="AB304" t="s">
        <v>3188</v>
      </c>
      <c r="AK304" t="s">
        <v>3098</v>
      </c>
      <c r="AW304" t="s">
        <v>3188</v>
      </c>
      <c r="BJ304" s="1"/>
    </row>
    <row r="305" spans="1:62" x14ac:dyDescent="0.35">
      <c r="A305" t="s">
        <v>3102</v>
      </c>
      <c r="B305">
        <f>B301</f>
        <v>0</v>
      </c>
      <c r="I305">
        <f>2*I301</f>
        <v>0.31746031746031744</v>
      </c>
      <c r="R305" s="58">
        <f>0.5*AB305</f>
        <v>0.15625</v>
      </c>
      <c r="AB305">
        <f>2*AB301</f>
        <v>0.3125</v>
      </c>
      <c r="AK305">
        <f>AK301</f>
        <v>0.90909090909090906</v>
      </c>
      <c r="AW305">
        <f>2*AW301</f>
        <v>2.2222222222222223</v>
      </c>
      <c r="BJ305" s="1"/>
    </row>
    <row r="306" spans="1:62" x14ac:dyDescent="0.35">
      <c r="BI306" s="1"/>
    </row>
    <row r="307" spans="1:62" x14ac:dyDescent="0.35">
      <c r="BI307" s="1"/>
    </row>
    <row r="308" spans="1:62" x14ac:dyDescent="0.35">
      <c r="A308" t="s">
        <v>3104</v>
      </c>
      <c r="BI308" s="1"/>
    </row>
    <row r="309" spans="1:62" x14ac:dyDescent="0.35">
      <c r="A309" t="s">
        <v>3096</v>
      </c>
      <c r="B309">
        <v>0</v>
      </c>
      <c r="C309">
        <v>0</v>
      </c>
      <c r="D309">
        <v>0</v>
      </c>
      <c r="E309">
        <v>16.666666666666668</v>
      </c>
      <c r="F309">
        <v>0</v>
      </c>
      <c r="H309" t="s">
        <v>3096</v>
      </c>
      <c r="I309">
        <v>0</v>
      </c>
      <c r="J309">
        <v>0</v>
      </c>
      <c r="K309">
        <v>0</v>
      </c>
      <c r="L309">
        <v>0</v>
      </c>
      <c r="Q309" t="s">
        <v>3096</v>
      </c>
      <c r="R309">
        <v>0</v>
      </c>
      <c r="S309">
        <v>0</v>
      </c>
      <c r="T309">
        <v>0</v>
      </c>
      <c r="U309">
        <v>0</v>
      </c>
      <c r="V309">
        <v>0</v>
      </c>
      <c r="W309">
        <v>1.0256410256410255</v>
      </c>
      <c r="X309">
        <v>0</v>
      </c>
      <c r="Y309">
        <v>0</v>
      </c>
      <c r="AA309" t="s">
        <v>3096</v>
      </c>
      <c r="AB309">
        <v>19.705882352941178</v>
      </c>
      <c r="AC309">
        <v>0</v>
      </c>
      <c r="AD309">
        <v>0</v>
      </c>
      <c r="AE309">
        <v>0</v>
      </c>
      <c r="AF309">
        <v>1.1111111111111112</v>
      </c>
      <c r="AJ309" t="s">
        <v>3096</v>
      </c>
      <c r="AK309">
        <v>5.4545454545454541</v>
      </c>
      <c r="AL309">
        <v>6.8181818181818183</v>
      </c>
      <c r="AM309">
        <v>18.181818181818183</v>
      </c>
      <c r="AN309">
        <v>19.09090909090909</v>
      </c>
      <c r="AO309">
        <v>16.363636363636363</v>
      </c>
      <c r="AP309">
        <v>15.454545454545455</v>
      </c>
      <c r="AQ309">
        <v>10</v>
      </c>
      <c r="AR309">
        <v>12.727272727272727</v>
      </c>
      <c r="AS309">
        <v>23.636363636363637</v>
      </c>
      <c r="AT309">
        <v>22.727272727272727</v>
      </c>
      <c r="AV309" t="s">
        <v>3096</v>
      </c>
      <c r="AW309">
        <v>1.1111111111111112</v>
      </c>
      <c r="AX309">
        <v>9.4444444444444446</v>
      </c>
      <c r="AY309">
        <v>21.111111111111111</v>
      </c>
      <c r="AZ309">
        <v>18.333333333333332</v>
      </c>
      <c r="BA309">
        <v>14.117647058823529</v>
      </c>
      <c r="BB309">
        <v>14.444444444444445</v>
      </c>
      <c r="BC309">
        <v>18.888888888888889</v>
      </c>
      <c r="BD309">
        <v>20.384615384615383</v>
      </c>
      <c r="BE309">
        <v>21.111111111111111</v>
      </c>
      <c r="BF309">
        <v>27.391304347826086</v>
      </c>
      <c r="BI309" s="1"/>
    </row>
    <row r="310" spans="1:62" x14ac:dyDescent="0.35">
      <c r="A310" t="s">
        <v>3095</v>
      </c>
      <c r="B310">
        <v>0</v>
      </c>
      <c r="C310">
        <v>0</v>
      </c>
      <c r="D310">
        <v>0</v>
      </c>
      <c r="E310">
        <v>20.816659994661325</v>
      </c>
      <c r="F310">
        <v>0</v>
      </c>
      <c r="H310" t="s">
        <v>3095</v>
      </c>
      <c r="I310">
        <v>0</v>
      </c>
      <c r="J310">
        <v>0</v>
      </c>
      <c r="K310">
        <v>0</v>
      </c>
      <c r="L310">
        <v>0</v>
      </c>
      <c r="Q310" t="s">
        <v>3095</v>
      </c>
      <c r="R310">
        <v>0</v>
      </c>
      <c r="S310">
        <v>0</v>
      </c>
      <c r="T310">
        <v>0</v>
      </c>
      <c r="U310">
        <v>0</v>
      </c>
      <c r="V310">
        <v>0</v>
      </c>
      <c r="W310">
        <v>5.0235612210294107</v>
      </c>
      <c r="X310">
        <v>0</v>
      </c>
      <c r="Y310">
        <v>0</v>
      </c>
      <c r="AA310" t="s">
        <v>3095</v>
      </c>
      <c r="AB310">
        <v>22.358686755717233</v>
      </c>
      <c r="AC310">
        <v>0</v>
      </c>
      <c r="AD310">
        <v>0</v>
      </c>
      <c r="AE310">
        <v>0</v>
      </c>
      <c r="AF310">
        <v>3.3333333333333335</v>
      </c>
      <c r="AJ310" t="s">
        <v>3095</v>
      </c>
      <c r="AK310">
        <v>8.2019953226472442</v>
      </c>
      <c r="AL310">
        <v>12.867960816866656</v>
      </c>
      <c r="AM310">
        <v>10.527227119356303</v>
      </c>
      <c r="AN310">
        <v>13.059968245090436</v>
      </c>
      <c r="AO310">
        <v>15.289415743128766</v>
      </c>
      <c r="AP310">
        <v>12.238608980744084</v>
      </c>
      <c r="AQ310">
        <v>11.126972805283735</v>
      </c>
      <c r="AR310">
        <v>14.893561757289014</v>
      </c>
      <c r="AS310">
        <v>14.33368568981982</v>
      </c>
      <c r="AT310">
        <v>12.414207752110245</v>
      </c>
      <c r="AV310" t="s">
        <v>3095</v>
      </c>
      <c r="AW310">
        <v>3.3333333333333335</v>
      </c>
      <c r="AX310">
        <v>10.556415513645341</v>
      </c>
      <c r="AY310">
        <v>12.782749814122839</v>
      </c>
      <c r="AZ310">
        <v>12.485285456935955</v>
      </c>
      <c r="BA310">
        <v>10.036697371030327</v>
      </c>
      <c r="BB310">
        <v>12.472191289246471</v>
      </c>
      <c r="BC310">
        <v>14.095843729891316</v>
      </c>
      <c r="BD310">
        <v>19.799142233503545</v>
      </c>
      <c r="BE310">
        <v>17.638342073763937</v>
      </c>
      <c r="BF310">
        <v>21.578059417411563</v>
      </c>
      <c r="BI310" s="1"/>
    </row>
    <row r="311" spans="1:62" x14ac:dyDescent="0.35">
      <c r="A311" t="s">
        <v>3097</v>
      </c>
      <c r="BI311" s="1"/>
    </row>
    <row r="312" spans="1:62" x14ac:dyDescent="0.35">
      <c r="A312" t="s">
        <v>3096</v>
      </c>
      <c r="B312">
        <v>3.5714285714285716</v>
      </c>
      <c r="C312">
        <v>0</v>
      </c>
      <c r="D312">
        <v>0</v>
      </c>
      <c r="H312" t="s">
        <v>3096</v>
      </c>
      <c r="I312">
        <v>1.6666666666666667</v>
      </c>
      <c r="J312">
        <v>2.6984126984126986</v>
      </c>
      <c r="K312">
        <v>0</v>
      </c>
      <c r="L312">
        <v>6.25</v>
      </c>
      <c r="M312">
        <v>0</v>
      </c>
      <c r="N312">
        <v>0</v>
      </c>
      <c r="O312">
        <v>0</v>
      </c>
      <c r="Q312" t="s">
        <v>3096</v>
      </c>
      <c r="R312">
        <v>0</v>
      </c>
      <c r="S312">
        <v>0</v>
      </c>
      <c r="T312">
        <v>0</v>
      </c>
      <c r="U312">
        <v>0</v>
      </c>
      <c r="V312">
        <v>0</v>
      </c>
      <c r="AA312" t="s">
        <v>3096</v>
      </c>
      <c r="AB312">
        <v>0.55555555555555558</v>
      </c>
      <c r="AC312">
        <v>0</v>
      </c>
      <c r="AD312">
        <v>0</v>
      </c>
      <c r="AE312">
        <v>1.875</v>
      </c>
      <c r="AF312">
        <v>0</v>
      </c>
      <c r="AG312">
        <v>0</v>
      </c>
      <c r="AH312">
        <v>0</v>
      </c>
      <c r="BI312" s="1"/>
    </row>
    <row r="313" spans="1:62" x14ac:dyDescent="0.35">
      <c r="A313" t="s">
        <v>3095</v>
      </c>
      <c r="B313">
        <v>8.1130562286750667</v>
      </c>
      <c r="C313">
        <v>0</v>
      </c>
      <c r="D313">
        <v>0</v>
      </c>
      <c r="H313" t="s">
        <v>3095</v>
      </c>
      <c r="I313">
        <v>3.7271337315414543</v>
      </c>
      <c r="J313">
        <v>5.1041525479714744</v>
      </c>
      <c r="K313">
        <v>0</v>
      </c>
      <c r="L313">
        <v>16.724157828218988</v>
      </c>
      <c r="M313">
        <v>0</v>
      </c>
      <c r="N313">
        <v>0</v>
      </c>
      <c r="O313">
        <v>0</v>
      </c>
      <c r="Q313" t="s">
        <v>3095</v>
      </c>
      <c r="R313">
        <v>0</v>
      </c>
      <c r="S313">
        <v>0</v>
      </c>
      <c r="T313">
        <v>0</v>
      </c>
      <c r="U313">
        <v>0</v>
      </c>
      <c r="V313">
        <v>0</v>
      </c>
      <c r="AA313" t="s">
        <v>3095</v>
      </c>
      <c r="AB313">
        <v>2.2906867093391696</v>
      </c>
      <c r="AC313">
        <v>0</v>
      </c>
      <c r="AD313">
        <v>0</v>
      </c>
      <c r="AE313">
        <v>3.903262677392465</v>
      </c>
      <c r="AF313">
        <v>0</v>
      </c>
      <c r="AG313">
        <v>0</v>
      </c>
      <c r="AH313">
        <v>0</v>
      </c>
      <c r="BI313" s="1"/>
    </row>
    <row r="314" spans="1:62" x14ac:dyDescent="0.35">
      <c r="A314" s="16" t="s">
        <v>3124</v>
      </c>
      <c r="BI314" s="1"/>
    </row>
    <row r="315" spans="1:62" x14ac:dyDescent="0.35">
      <c r="A315" t="s">
        <v>267</v>
      </c>
      <c r="B315">
        <v>1</v>
      </c>
      <c r="I315">
        <v>1</v>
      </c>
      <c r="R315">
        <v>0</v>
      </c>
      <c r="AB315">
        <v>1</v>
      </c>
      <c r="AK315">
        <v>0</v>
      </c>
      <c r="AW315">
        <v>1</v>
      </c>
      <c r="BJ315" s="1"/>
    </row>
    <row r="316" spans="1:62" x14ac:dyDescent="0.35">
      <c r="A316" t="s">
        <v>3098</v>
      </c>
      <c r="B316">
        <f>MAX(B309:F309,B312:D312)</f>
        <v>16.666666666666668</v>
      </c>
      <c r="I316">
        <f>MAX(I309:L309,I312:O312)</f>
        <v>6.25</v>
      </c>
      <c r="R316">
        <f>MAX(R309:Y309,R312:V312)</f>
        <v>1.0256410256410255</v>
      </c>
      <c r="AB316">
        <f>MAX(AB309:AF309,AB312:AH312)</f>
        <v>19.705882352941178</v>
      </c>
      <c r="AK316">
        <f>MAX(AK309:AT309)</f>
        <v>23.636363636363637</v>
      </c>
      <c r="AW316">
        <f>MAX(AW309:BF309)</f>
        <v>27.391304347826086</v>
      </c>
      <c r="BJ316" s="1"/>
    </row>
    <row r="317" spans="1:62" x14ac:dyDescent="0.35">
      <c r="A317" t="s">
        <v>3099</v>
      </c>
      <c r="B317">
        <f>MAX(F309,D312)</f>
        <v>0</v>
      </c>
      <c r="I317">
        <f>MAX(L309,O312)</f>
        <v>0</v>
      </c>
      <c r="R317">
        <f>MAX(Y309,V312)</f>
        <v>0</v>
      </c>
      <c r="AB317">
        <f>MAX(AF309,AH312)</f>
        <v>1.1111111111111112</v>
      </c>
      <c r="AK317">
        <f>AT309</f>
        <v>22.727272727272727</v>
      </c>
      <c r="AW317">
        <f>BF309</f>
        <v>27.391304347826086</v>
      </c>
      <c r="BJ317" s="1"/>
    </row>
    <row r="318" spans="1:62" x14ac:dyDescent="0.35">
      <c r="A318" t="s">
        <v>3100</v>
      </c>
      <c r="B318">
        <f>MAX(F310,D313)</f>
        <v>0</v>
      </c>
      <c r="I318">
        <f>MAX(L310,O313)</f>
        <v>0</v>
      </c>
      <c r="R318">
        <f>MAX(Y310,V313)</f>
        <v>0</v>
      </c>
      <c r="AB318">
        <f>MAX(AF310,AH313)</f>
        <v>3.3333333333333335</v>
      </c>
      <c r="AK318">
        <f>AT310</f>
        <v>12.414207752110245</v>
      </c>
      <c r="AW318">
        <f>BF310</f>
        <v>21.578059417411563</v>
      </c>
      <c r="BJ318" s="1"/>
    </row>
    <row r="319" spans="1:62" x14ac:dyDescent="0.35">
      <c r="A319" t="s">
        <v>3101</v>
      </c>
      <c r="B319" t="s">
        <v>3098</v>
      </c>
      <c r="I319" t="s">
        <v>3188</v>
      </c>
      <c r="R319" t="s">
        <v>3098</v>
      </c>
      <c r="AB319" t="s">
        <v>3188</v>
      </c>
      <c r="AK319" t="s">
        <v>3098</v>
      </c>
      <c r="AW319" t="s">
        <v>3190</v>
      </c>
      <c r="BJ319" s="1"/>
    </row>
    <row r="320" spans="1:62" x14ac:dyDescent="0.35">
      <c r="A320" t="s">
        <v>3102</v>
      </c>
      <c r="B320">
        <f>B316</f>
        <v>16.666666666666668</v>
      </c>
      <c r="I320">
        <f>2*I316</f>
        <v>12.5</v>
      </c>
      <c r="R320">
        <f>R316</f>
        <v>1.0256410256410255</v>
      </c>
      <c r="AB320">
        <f>2*AB316</f>
        <v>39.411764705882355</v>
      </c>
      <c r="AK320">
        <f>AK316</f>
        <v>23.636363636363637</v>
      </c>
      <c r="AW320">
        <f>AW316+AW318</f>
        <v>48.969363765237645</v>
      </c>
      <c r="BJ320" s="1"/>
    </row>
    <row r="321" spans="1:62" x14ac:dyDescent="0.35">
      <c r="BI321" s="1"/>
    </row>
    <row r="322" spans="1:62" x14ac:dyDescent="0.35">
      <c r="BI322" s="1"/>
    </row>
    <row r="323" spans="1:62" x14ac:dyDescent="0.35">
      <c r="A323" t="s">
        <v>3104</v>
      </c>
      <c r="BI323" s="1"/>
    </row>
    <row r="324" spans="1:62" x14ac:dyDescent="0.35">
      <c r="A324" t="s">
        <v>3096</v>
      </c>
      <c r="B324">
        <v>0</v>
      </c>
      <c r="C324">
        <v>0</v>
      </c>
      <c r="D324">
        <v>0</v>
      </c>
      <c r="E324">
        <v>0</v>
      </c>
      <c r="F324">
        <v>0</v>
      </c>
      <c r="H324" t="s">
        <v>3096</v>
      </c>
      <c r="I324">
        <v>0</v>
      </c>
      <c r="J324">
        <v>0</v>
      </c>
      <c r="K324">
        <v>0</v>
      </c>
      <c r="L324">
        <v>0</v>
      </c>
      <c r="Q324" t="s">
        <v>3096</v>
      </c>
      <c r="R324">
        <v>0</v>
      </c>
      <c r="S324">
        <v>0</v>
      </c>
      <c r="T324">
        <v>0</v>
      </c>
      <c r="U324">
        <v>0</v>
      </c>
      <c r="V324">
        <v>0</v>
      </c>
      <c r="W324">
        <v>0</v>
      </c>
      <c r="X324">
        <v>0</v>
      </c>
      <c r="Y324">
        <v>0</v>
      </c>
      <c r="AA324" t="s">
        <v>3096</v>
      </c>
      <c r="AB324">
        <v>0</v>
      </c>
      <c r="AC324">
        <v>0</v>
      </c>
      <c r="AD324">
        <v>0</v>
      </c>
      <c r="AE324">
        <v>0</v>
      </c>
      <c r="AF324">
        <v>0</v>
      </c>
      <c r="AJ324" t="s">
        <v>3096</v>
      </c>
      <c r="AK324">
        <v>0</v>
      </c>
      <c r="AL324">
        <v>0</v>
      </c>
      <c r="AM324">
        <v>0</v>
      </c>
      <c r="AN324">
        <v>0</v>
      </c>
      <c r="AO324">
        <v>0</v>
      </c>
      <c r="AP324">
        <v>0</v>
      </c>
      <c r="AQ324">
        <v>0</v>
      </c>
      <c r="AR324">
        <v>0</v>
      </c>
      <c r="AS324">
        <v>0</v>
      </c>
      <c r="AT324">
        <v>0</v>
      </c>
      <c r="AV324" t="s">
        <v>3096</v>
      </c>
      <c r="AW324">
        <v>0</v>
      </c>
      <c r="AX324">
        <v>0</v>
      </c>
      <c r="AY324">
        <v>0</v>
      </c>
      <c r="AZ324">
        <v>0</v>
      </c>
      <c r="BA324">
        <v>0</v>
      </c>
      <c r="BB324">
        <v>0</v>
      </c>
      <c r="BC324">
        <v>0</v>
      </c>
      <c r="BD324">
        <v>0</v>
      </c>
      <c r="BE324">
        <v>0</v>
      </c>
      <c r="BF324">
        <v>0</v>
      </c>
      <c r="BI324" s="1"/>
    </row>
    <row r="325" spans="1:62" x14ac:dyDescent="0.35">
      <c r="A325" t="s">
        <v>3095</v>
      </c>
      <c r="B325">
        <v>0</v>
      </c>
      <c r="C325">
        <v>0</v>
      </c>
      <c r="D325">
        <v>0</v>
      </c>
      <c r="E325">
        <v>0</v>
      </c>
      <c r="F325">
        <v>0</v>
      </c>
      <c r="H325" t="s">
        <v>3095</v>
      </c>
      <c r="I325">
        <v>0</v>
      </c>
      <c r="J325">
        <v>0</v>
      </c>
      <c r="K325">
        <v>0</v>
      </c>
      <c r="L325">
        <v>0</v>
      </c>
      <c r="Q325" t="s">
        <v>3095</v>
      </c>
      <c r="R325">
        <v>0</v>
      </c>
      <c r="S325">
        <v>0</v>
      </c>
      <c r="T325">
        <v>0</v>
      </c>
      <c r="U325">
        <v>0</v>
      </c>
      <c r="V325">
        <v>0</v>
      </c>
      <c r="W325">
        <v>0</v>
      </c>
      <c r="X325">
        <v>0</v>
      </c>
      <c r="Y325">
        <v>0</v>
      </c>
      <c r="AA325" t="s">
        <v>3095</v>
      </c>
      <c r="AB325">
        <v>0</v>
      </c>
      <c r="AC325">
        <v>0</v>
      </c>
      <c r="AD325">
        <v>0</v>
      </c>
      <c r="AE325">
        <v>0</v>
      </c>
      <c r="AF325">
        <v>0</v>
      </c>
      <c r="AJ325" t="s">
        <v>3095</v>
      </c>
      <c r="AK325">
        <v>0</v>
      </c>
      <c r="AL325">
        <v>0</v>
      </c>
      <c r="AM325">
        <v>0</v>
      </c>
      <c r="AN325">
        <v>0</v>
      </c>
      <c r="AO325">
        <v>0</v>
      </c>
      <c r="AP325">
        <v>0</v>
      </c>
      <c r="AQ325">
        <v>0</v>
      </c>
      <c r="AR325">
        <v>0</v>
      </c>
      <c r="AS325">
        <v>0</v>
      </c>
      <c r="AT325">
        <v>0</v>
      </c>
      <c r="AV325" t="s">
        <v>3095</v>
      </c>
      <c r="AW325">
        <v>0</v>
      </c>
      <c r="AX325">
        <v>0</v>
      </c>
      <c r="AY325">
        <v>0</v>
      </c>
      <c r="AZ325">
        <v>0</v>
      </c>
      <c r="BA325">
        <v>0</v>
      </c>
      <c r="BB325">
        <v>0</v>
      </c>
      <c r="BC325">
        <v>0</v>
      </c>
      <c r="BD325">
        <v>0</v>
      </c>
      <c r="BE325">
        <v>0</v>
      </c>
      <c r="BF325">
        <v>0</v>
      </c>
      <c r="BI325" s="1"/>
    </row>
    <row r="326" spans="1:62" x14ac:dyDescent="0.35">
      <c r="A326" t="s">
        <v>3097</v>
      </c>
      <c r="BI326" s="1"/>
    </row>
    <row r="327" spans="1:62" x14ac:dyDescent="0.35">
      <c r="A327" t="s">
        <v>3096</v>
      </c>
      <c r="B327">
        <v>0</v>
      </c>
      <c r="C327">
        <v>0</v>
      </c>
      <c r="D327">
        <v>0</v>
      </c>
      <c r="H327" t="s">
        <v>3096</v>
      </c>
      <c r="I327">
        <v>0</v>
      </c>
      <c r="J327">
        <v>0</v>
      </c>
      <c r="K327">
        <v>0</v>
      </c>
      <c r="L327">
        <v>0</v>
      </c>
      <c r="M327">
        <v>0</v>
      </c>
      <c r="N327">
        <v>0</v>
      </c>
      <c r="O327">
        <v>0</v>
      </c>
      <c r="Q327" t="s">
        <v>3096</v>
      </c>
      <c r="R327">
        <v>0</v>
      </c>
      <c r="S327">
        <v>0</v>
      </c>
      <c r="T327">
        <v>0</v>
      </c>
      <c r="U327">
        <v>0</v>
      </c>
      <c r="V327">
        <v>0</v>
      </c>
      <c r="AA327" t="s">
        <v>3096</v>
      </c>
      <c r="AB327">
        <v>0</v>
      </c>
      <c r="AC327">
        <v>0</v>
      </c>
      <c r="AD327">
        <v>0</v>
      </c>
      <c r="AE327">
        <v>0</v>
      </c>
      <c r="AF327">
        <v>0</v>
      </c>
      <c r="AG327">
        <v>0</v>
      </c>
      <c r="AH327">
        <v>0</v>
      </c>
      <c r="BI327" s="1"/>
    </row>
    <row r="328" spans="1:62" x14ac:dyDescent="0.35">
      <c r="A328" t="s">
        <v>3095</v>
      </c>
      <c r="B328">
        <v>0</v>
      </c>
      <c r="C328">
        <v>0</v>
      </c>
      <c r="D328">
        <v>0</v>
      </c>
      <c r="H328" t="s">
        <v>3095</v>
      </c>
      <c r="I328">
        <v>0</v>
      </c>
      <c r="J328">
        <v>0</v>
      </c>
      <c r="K328">
        <v>0</v>
      </c>
      <c r="L328">
        <v>0</v>
      </c>
      <c r="M328">
        <v>0</v>
      </c>
      <c r="N328">
        <v>0</v>
      </c>
      <c r="O328">
        <v>0</v>
      </c>
      <c r="Q328" t="s">
        <v>3095</v>
      </c>
      <c r="R328">
        <v>0</v>
      </c>
      <c r="S328">
        <v>0</v>
      </c>
      <c r="T328">
        <v>0</v>
      </c>
      <c r="U328">
        <v>0</v>
      </c>
      <c r="V328">
        <v>0</v>
      </c>
      <c r="AA328" t="s">
        <v>3095</v>
      </c>
      <c r="AB328">
        <v>0</v>
      </c>
      <c r="AC328">
        <v>0</v>
      </c>
      <c r="AD328">
        <v>0</v>
      </c>
      <c r="AE328">
        <v>0</v>
      </c>
      <c r="AF328">
        <v>0</v>
      </c>
      <c r="AG328">
        <v>0</v>
      </c>
      <c r="AH328">
        <v>0</v>
      </c>
      <c r="BI328" s="1"/>
    </row>
    <row r="329" spans="1:62" x14ac:dyDescent="0.35">
      <c r="A329" s="16" t="s">
        <v>3182</v>
      </c>
      <c r="BI329" s="1"/>
    </row>
    <row r="330" spans="1:62" x14ac:dyDescent="0.35">
      <c r="A330" t="s">
        <v>267</v>
      </c>
      <c r="B330">
        <v>0</v>
      </c>
      <c r="I330">
        <v>0</v>
      </c>
      <c r="R330">
        <v>1</v>
      </c>
      <c r="AB330">
        <v>0</v>
      </c>
      <c r="AK330">
        <v>1</v>
      </c>
      <c r="AW330">
        <v>0</v>
      </c>
      <c r="BJ330" s="1"/>
    </row>
    <row r="331" spans="1:62" x14ac:dyDescent="0.35">
      <c r="A331" t="s">
        <v>3098</v>
      </c>
      <c r="B331">
        <f>MAX(B324:F324,B327:D327)</f>
        <v>0</v>
      </c>
      <c r="I331">
        <f>MAX(I324:L324,I327:O327)</f>
        <v>0</v>
      </c>
      <c r="R331">
        <f>MAX(R324:Y324,R327:V327)</f>
        <v>0</v>
      </c>
      <c r="AB331">
        <f>MAX(AB324:AF324,AB327:AH327)</f>
        <v>0</v>
      </c>
      <c r="AK331">
        <f>MAX(AK324:AT324)</f>
        <v>0</v>
      </c>
      <c r="AW331">
        <f>MAX(AW324:BF324)</f>
        <v>0</v>
      </c>
      <c r="BJ331" s="1"/>
    </row>
    <row r="332" spans="1:62" x14ac:dyDescent="0.35">
      <c r="A332" t="s">
        <v>3099</v>
      </c>
      <c r="B332">
        <f>MAX(F324,D327)</f>
        <v>0</v>
      </c>
      <c r="I332">
        <f>MAX(L324,O327)</f>
        <v>0</v>
      </c>
      <c r="R332">
        <f>MAX(Y324,V327)</f>
        <v>0</v>
      </c>
      <c r="AB332">
        <f>MAX(AF324,AH327)</f>
        <v>0</v>
      </c>
      <c r="AK332">
        <f>AT324</f>
        <v>0</v>
      </c>
      <c r="AW332">
        <f>BF324</f>
        <v>0</v>
      </c>
      <c r="BJ332" s="1"/>
    </row>
    <row r="333" spans="1:62" x14ac:dyDescent="0.35">
      <c r="A333" t="s">
        <v>3100</v>
      </c>
      <c r="B333">
        <f>MAX(F325,D328)</f>
        <v>0</v>
      </c>
      <c r="I333">
        <f>MAX(L325,O328)</f>
        <v>0</v>
      </c>
      <c r="R333">
        <f>MAX(Y325,V328)</f>
        <v>0</v>
      </c>
      <c r="AB333">
        <f>MAX(AF325,AH328)</f>
        <v>0</v>
      </c>
      <c r="AK333">
        <f>AT325</f>
        <v>0</v>
      </c>
      <c r="AW333">
        <f>BF325</f>
        <v>0</v>
      </c>
      <c r="BJ333" s="1"/>
    </row>
    <row r="334" spans="1:62" x14ac:dyDescent="0.35">
      <c r="A334" t="s">
        <v>3101</v>
      </c>
      <c r="B334" t="s">
        <v>3098</v>
      </c>
      <c r="I334" t="s">
        <v>3098</v>
      </c>
      <c r="R334" t="s">
        <v>3258</v>
      </c>
      <c r="AB334" t="s">
        <v>3098</v>
      </c>
      <c r="AK334" t="s">
        <v>3258</v>
      </c>
      <c r="AW334" t="s">
        <v>3098</v>
      </c>
      <c r="BJ334" s="1"/>
    </row>
    <row r="335" spans="1:62" x14ac:dyDescent="0.35">
      <c r="A335" t="s">
        <v>3102</v>
      </c>
      <c r="B335">
        <f>B331</f>
        <v>0</v>
      </c>
      <c r="I335">
        <f>I331</f>
        <v>0</v>
      </c>
      <c r="R335">
        <v>0.95238</v>
      </c>
      <c r="AB335">
        <f>AB331</f>
        <v>0</v>
      </c>
      <c r="AK335">
        <v>0.90908999999999995</v>
      </c>
      <c r="AW335">
        <f>AW331</f>
        <v>0</v>
      </c>
      <c r="BJ335" s="1"/>
    </row>
    <row r="336" spans="1:62" x14ac:dyDescent="0.35">
      <c r="BI336" s="1"/>
    </row>
    <row r="337" spans="1:62" x14ac:dyDescent="0.35">
      <c r="BI337" s="1"/>
    </row>
    <row r="338" spans="1:62" x14ac:dyDescent="0.35">
      <c r="A338" t="s">
        <v>3104</v>
      </c>
      <c r="BI338" s="1"/>
    </row>
    <row r="339" spans="1:62" x14ac:dyDescent="0.35">
      <c r="A339" t="s">
        <v>3096</v>
      </c>
      <c r="B339">
        <v>0</v>
      </c>
      <c r="C339">
        <v>3.125</v>
      </c>
      <c r="D339">
        <v>0</v>
      </c>
      <c r="E339">
        <v>20</v>
      </c>
      <c r="F339">
        <v>0</v>
      </c>
      <c r="H339" t="s">
        <v>3096</v>
      </c>
      <c r="I339">
        <v>1.4285714285714286</v>
      </c>
      <c r="J339">
        <v>0</v>
      </c>
      <c r="K339">
        <v>28.888888888888889</v>
      </c>
      <c r="L339">
        <v>40</v>
      </c>
      <c r="Q339" t="s">
        <v>3096</v>
      </c>
      <c r="R339">
        <v>65</v>
      </c>
      <c r="S339">
        <v>0</v>
      </c>
      <c r="T339">
        <v>0</v>
      </c>
      <c r="U339">
        <v>0</v>
      </c>
      <c r="V339">
        <v>0</v>
      </c>
      <c r="W339">
        <v>4.615384615384615</v>
      </c>
      <c r="X339">
        <v>6.25</v>
      </c>
      <c r="Y339">
        <v>1.9047619047619047</v>
      </c>
      <c r="AA339" t="s">
        <v>3096</v>
      </c>
      <c r="AB339">
        <v>2.3529411764705883</v>
      </c>
      <c r="AC339">
        <v>4</v>
      </c>
      <c r="AD339">
        <v>12.857142857142858</v>
      </c>
      <c r="AE339">
        <v>13.333333333333334</v>
      </c>
      <c r="AF339">
        <v>7.7777777777777777</v>
      </c>
      <c r="AJ339" t="s">
        <v>3096</v>
      </c>
      <c r="AK339">
        <v>0</v>
      </c>
      <c r="AL339">
        <v>0.45454545454545453</v>
      </c>
      <c r="AM339">
        <v>0</v>
      </c>
      <c r="AN339">
        <v>0</v>
      </c>
      <c r="AO339">
        <v>0</v>
      </c>
      <c r="AP339">
        <v>0</v>
      </c>
      <c r="AQ339">
        <v>0</v>
      </c>
      <c r="AR339">
        <v>0</v>
      </c>
      <c r="AS339">
        <v>0</v>
      </c>
      <c r="AT339">
        <v>0</v>
      </c>
      <c r="AV339" t="s">
        <v>3096</v>
      </c>
      <c r="AW339">
        <v>0</v>
      </c>
      <c r="AX339">
        <v>0</v>
      </c>
      <c r="AY339">
        <v>0</v>
      </c>
      <c r="AZ339">
        <v>0</v>
      </c>
      <c r="BA339">
        <v>0</v>
      </c>
      <c r="BB339">
        <v>0</v>
      </c>
      <c r="BC339">
        <v>0</v>
      </c>
      <c r="BD339">
        <v>0.57692307692307687</v>
      </c>
      <c r="BE339">
        <v>0</v>
      </c>
      <c r="BF339">
        <v>0</v>
      </c>
      <c r="BI339" s="1"/>
    </row>
    <row r="340" spans="1:62" x14ac:dyDescent="0.35">
      <c r="A340" t="s">
        <v>3095</v>
      </c>
      <c r="B340">
        <v>0</v>
      </c>
      <c r="C340">
        <v>10.144785195688801</v>
      </c>
      <c r="D340">
        <v>0</v>
      </c>
      <c r="E340">
        <v>10</v>
      </c>
      <c r="F340">
        <v>0</v>
      </c>
      <c r="H340" t="s">
        <v>3095</v>
      </c>
      <c r="I340">
        <v>3.7796447300922722</v>
      </c>
      <c r="J340">
        <v>0</v>
      </c>
      <c r="K340">
        <v>21.473497877875207</v>
      </c>
      <c r="L340">
        <v>0</v>
      </c>
      <c r="Q340" t="s">
        <v>3095</v>
      </c>
      <c r="R340">
        <v>63.63961030678928</v>
      </c>
      <c r="S340">
        <v>0</v>
      </c>
      <c r="T340">
        <v>0</v>
      </c>
      <c r="U340">
        <v>0</v>
      </c>
      <c r="V340">
        <v>0</v>
      </c>
      <c r="W340">
        <v>7.8960862544460486</v>
      </c>
      <c r="X340">
        <v>9.1612538131290435</v>
      </c>
      <c r="Y340">
        <v>4.0237390808147824</v>
      </c>
      <c r="AA340" t="s">
        <v>3095</v>
      </c>
      <c r="AB340">
        <v>7.4095857363494835</v>
      </c>
      <c r="AC340">
        <v>8.9442719099991592</v>
      </c>
      <c r="AD340">
        <v>18.898223650461361</v>
      </c>
      <c r="AE340">
        <v>5.7735026918962564</v>
      </c>
      <c r="AF340">
        <v>13.017082793177758</v>
      </c>
      <c r="AJ340" t="s">
        <v>3095</v>
      </c>
      <c r="AK340">
        <v>0</v>
      </c>
      <c r="AL340">
        <v>2.1320071635561044</v>
      </c>
      <c r="AM340">
        <v>0</v>
      </c>
      <c r="AN340">
        <v>0</v>
      </c>
      <c r="AO340">
        <v>0</v>
      </c>
      <c r="AP340">
        <v>0</v>
      </c>
      <c r="AQ340">
        <v>0</v>
      </c>
      <c r="AR340">
        <v>0</v>
      </c>
      <c r="AS340">
        <v>0</v>
      </c>
      <c r="AT340">
        <v>0</v>
      </c>
      <c r="AV340" t="s">
        <v>3095</v>
      </c>
      <c r="AW340">
        <v>0</v>
      </c>
      <c r="AX340">
        <v>0</v>
      </c>
      <c r="AY340">
        <v>0</v>
      </c>
      <c r="AZ340">
        <v>0</v>
      </c>
      <c r="BA340">
        <v>0</v>
      </c>
      <c r="BB340">
        <v>0</v>
      </c>
      <c r="BC340">
        <v>0</v>
      </c>
      <c r="BD340">
        <v>2.3543547789870938</v>
      </c>
      <c r="BE340">
        <v>0</v>
      </c>
      <c r="BF340">
        <v>0</v>
      </c>
      <c r="BI340" s="1"/>
    </row>
    <row r="341" spans="1:62" x14ac:dyDescent="0.35">
      <c r="A341" t="s">
        <v>3097</v>
      </c>
      <c r="BI341" s="1"/>
    </row>
    <row r="342" spans="1:62" x14ac:dyDescent="0.35">
      <c r="A342" t="s">
        <v>3096</v>
      </c>
      <c r="B342">
        <v>1.4285714285714286</v>
      </c>
      <c r="C342">
        <v>0</v>
      </c>
      <c r="D342">
        <v>0.66666666666666663</v>
      </c>
      <c r="H342" t="s">
        <v>3096</v>
      </c>
      <c r="I342">
        <v>0</v>
      </c>
      <c r="J342">
        <v>9.5238095238095237</v>
      </c>
      <c r="K342">
        <v>0.76923076923076927</v>
      </c>
      <c r="L342">
        <v>0.9375</v>
      </c>
      <c r="M342">
        <v>4</v>
      </c>
      <c r="N342">
        <v>4.3589743589743586</v>
      </c>
      <c r="O342">
        <v>2.1428571428571428</v>
      </c>
      <c r="Q342" t="s">
        <v>3096</v>
      </c>
      <c r="R342">
        <v>0</v>
      </c>
      <c r="S342">
        <v>0</v>
      </c>
      <c r="T342">
        <v>0</v>
      </c>
      <c r="U342">
        <v>0</v>
      </c>
      <c r="V342">
        <v>0</v>
      </c>
      <c r="AA342" t="s">
        <v>3096</v>
      </c>
      <c r="AB342">
        <v>1.1111111111111112</v>
      </c>
      <c r="AC342">
        <v>5.5555555555555554</v>
      </c>
      <c r="AD342">
        <v>0</v>
      </c>
      <c r="AE342">
        <v>1.875</v>
      </c>
      <c r="AF342">
        <v>5.806451612903226</v>
      </c>
      <c r="AG342">
        <v>1.09375</v>
      </c>
      <c r="AH342">
        <v>0.73770491803278693</v>
      </c>
      <c r="BI342" s="1"/>
    </row>
    <row r="343" spans="1:62" x14ac:dyDescent="0.35">
      <c r="A343" t="s">
        <v>3095</v>
      </c>
      <c r="B343">
        <v>3.4994134091738474</v>
      </c>
      <c r="C343">
        <v>0</v>
      </c>
      <c r="D343">
        <v>2.4945329647710532</v>
      </c>
      <c r="H343" t="s">
        <v>3095</v>
      </c>
      <c r="I343">
        <v>0</v>
      </c>
      <c r="J343">
        <v>14.190284866816391</v>
      </c>
      <c r="K343">
        <v>2.6647519166098239</v>
      </c>
      <c r="L343">
        <v>2.9148578277335631</v>
      </c>
      <c r="M343">
        <v>6.1103329102412056</v>
      </c>
      <c r="N343">
        <v>8.4110045958474018</v>
      </c>
      <c r="O343">
        <v>4.1034259511316122</v>
      </c>
      <c r="Q343" t="s">
        <v>3095</v>
      </c>
      <c r="R343">
        <v>0</v>
      </c>
      <c r="S343">
        <v>0</v>
      </c>
      <c r="T343">
        <v>0</v>
      </c>
      <c r="U343">
        <v>0</v>
      </c>
      <c r="V343">
        <v>0</v>
      </c>
      <c r="AA343" t="s">
        <v>3095</v>
      </c>
      <c r="AB343">
        <v>4.5813734186783392</v>
      </c>
      <c r="AC343">
        <v>8.3149257258525715</v>
      </c>
      <c r="AD343">
        <v>0</v>
      </c>
      <c r="AE343">
        <v>5.2665310592882735</v>
      </c>
      <c r="AF343">
        <v>7.5239471142287755</v>
      </c>
      <c r="AG343">
        <v>3.5869820058519837</v>
      </c>
      <c r="AH343">
        <v>4.9865679238360396</v>
      </c>
      <c r="BI343" s="1"/>
    </row>
    <row r="344" spans="1:62" x14ac:dyDescent="0.35">
      <c r="A344" s="16" t="s">
        <v>3125</v>
      </c>
      <c r="BI344" s="1"/>
    </row>
    <row r="345" spans="1:62" x14ac:dyDescent="0.35">
      <c r="A345" t="s">
        <v>267</v>
      </c>
      <c r="B345">
        <v>1</v>
      </c>
      <c r="I345">
        <v>1</v>
      </c>
      <c r="R345">
        <v>0</v>
      </c>
      <c r="AB345">
        <v>1</v>
      </c>
      <c r="AK345">
        <v>0</v>
      </c>
      <c r="AW345">
        <v>0</v>
      </c>
      <c r="BJ345" s="1"/>
    </row>
    <row r="346" spans="1:62" x14ac:dyDescent="0.35">
      <c r="A346" t="s">
        <v>3098</v>
      </c>
      <c r="B346">
        <f>MAX(B339:F339,B342:D342)</f>
        <v>20</v>
      </c>
      <c r="I346">
        <f>MAX(I339:L339,I342:O342)</f>
        <v>40</v>
      </c>
      <c r="R346">
        <f>MAX(R339:Y339,R342:V342)</f>
        <v>65</v>
      </c>
      <c r="AB346">
        <f>MAX(AB339:AF339,AB342:AH342)</f>
        <v>13.333333333333334</v>
      </c>
      <c r="AK346">
        <f>MAX(AK339:AT339)</f>
        <v>0.45454545454545453</v>
      </c>
      <c r="AW346">
        <f>MAX(AW339:BF339)</f>
        <v>0.57692307692307687</v>
      </c>
      <c r="BJ346" s="1"/>
    </row>
    <row r="347" spans="1:62" x14ac:dyDescent="0.35">
      <c r="A347" t="s">
        <v>3099</v>
      </c>
      <c r="B347">
        <f>MAX(F339,D342)</f>
        <v>0.66666666666666663</v>
      </c>
      <c r="I347">
        <f>MAX(L339,O342)</f>
        <v>40</v>
      </c>
      <c r="R347">
        <f>MAX(Y339,V342)</f>
        <v>1.9047619047619047</v>
      </c>
      <c r="AB347">
        <f>MAX(AF339,AH342)</f>
        <v>7.7777777777777777</v>
      </c>
      <c r="AK347">
        <f>AT339</f>
        <v>0</v>
      </c>
      <c r="AW347">
        <f>BF339</f>
        <v>0</v>
      </c>
      <c r="BJ347" s="1"/>
    </row>
    <row r="348" spans="1:62" x14ac:dyDescent="0.35">
      <c r="A348" t="s">
        <v>3100</v>
      </c>
      <c r="B348">
        <f>MAX(F340,D343)</f>
        <v>2.4945329647710532</v>
      </c>
      <c r="I348">
        <f>MAX(L340,O343)</f>
        <v>4.1034259511316122</v>
      </c>
      <c r="R348">
        <f>MAX(Y340,V343)</f>
        <v>4.0237390808147824</v>
      </c>
      <c r="AB348">
        <f>MAX(AF340,AH343)</f>
        <v>13.017082793177758</v>
      </c>
      <c r="AK348">
        <f>AT340</f>
        <v>0</v>
      </c>
      <c r="AW348">
        <f>BF340</f>
        <v>0</v>
      </c>
      <c r="BJ348" s="1"/>
    </row>
    <row r="349" spans="1:62" x14ac:dyDescent="0.35">
      <c r="A349" t="s">
        <v>3101</v>
      </c>
      <c r="B349" t="s">
        <v>3188</v>
      </c>
      <c r="I349" t="s">
        <v>3190</v>
      </c>
      <c r="R349" s="58" t="s">
        <v>3259</v>
      </c>
      <c r="AB349" t="s">
        <v>3190</v>
      </c>
      <c r="AK349" t="s">
        <v>3098</v>
      </c>
      <c r="AW349" t="s">
        <v>3098</v>
      </c>
      <c r="BJ349" s="1"/>
    </row>
    <row r="350" spans="1:62" x14ac:dyDescent="0.35">
      <c r="A350" t="s">
        <v>3102</v>
      </c>
      <c r="B350">
        <f>2*B346</f>
        <v>40</v>
      </c>
      <c r="I350">
        <f>I346+I348</f>
        <v>44.103425951131612</v>
      </c>
      <c r="R350" s="58">
        <f>0.25*R346</f>
        <v>16.25</v>
      </c>
      <c r="AB350">
        <f>AB346+AB348</f>
        <v>26.350416126511092</v>
      </c>
      <c r="AK350">
        <f>AK346</f>
        <v>0.45454545454545453</v>
      </c>
      <c r="AW350">
        <f>AW346</f>
        <v>0.57692307692307687</v>
      </c>
      <c r="BJ350" s="1"/>
    </row>
    <row r="351" spans="1:62" x14ac:dyDescent="0.35">
      <c r="BI351" s="1"/>
    </row>
    <row r="352" spans="1:62" x14ac:dyDescent="0.35">
      <c r="BI352" s="1"/>
    </row>
    <row r="353" spans="1:62" x14ac:dyDescent="0.35">
      <c r="A353" t="s">
        <v>3104</v>
      </c>
      <c r="BI353" s="1"/>
    </row>
    <row r="354" spans="1:62" x14ac:dyDescent="0.35">
      <c r="A354" t="s">
        <v>3096</v>
      </c>
      <c r="B354">
        <v>0</v>
      </c>
      <c r="C354">
        <v>0</v>
      </c>
      <c r="D354">
        <v>155</v>
      </c>
      <c r="E354">
        <v>0</v>
      </c>
      <c r="F354">
        <v>0</v>
      </c>
      <c r="H354" t="s">
        <v>3096</v>
      </c>
      <c r="I354">
        <v>1.4285714285714286</v>
      </c>
      <c r="J354">
        <v>0</v>
      </c>
      <c r="K354">
        <v>1.1111111111111112</v>
      </c>
      <c r="L354">
        <v>0</v>
      </c>
      <c r="Q354" t="s">
        <v>3096</v>
      </c>
      <c r="R354">
        <v>0</v>
      </c>
      <c r="S354">
        <v>0</v>
      </c>
      <c r="T354">
        <v>6.666666666666667</v>
      </c>
      <c r="U354">
        <v>0</v>
      </c>
      <c r="V354">
        <v>0</v>
      </c>
      <c r="W354">
        <v>44.615384615384613</v>
      </c>
      <c r="X354">
        <v>5</v>
      </c>
      <c r="Y354">
        <v>0</v>
      </c>
      <c r="AA354" t="s">
        <v>3096</v>
      </c>
      <c r="AB354">
        <v>4.7058823529411766</v>
      </c>
      <c r="AC354">
        <v>12</v>
      </c>
      <c r="AD354">
        <v>1.4285714285714286</v>
      </c>
      <c r="AE354">
        <v>0</v>
      </c>
      <c r="AF354">
        <v>0</v>
      </c>
      <c r="AJ354" t="s">
        <v>3096</v>
      </c>
      <c r="AK354">
        <v>0</v>
      </c>
      <c r="AL354">
        <v>0</v>
      </c>
      <c r="AM354">
        <v>0</v>
      </c>
      <c r="AN354">
        <v>0.45454545454545453</v>
      </c>
      <c r="AO354">
        <v>0</v>
      </c>
      <c r="AP354">
        <v>1.3636363636363635</v>
      </c>
      <c r="AQ354">
        <v>0.45454545454545453</v>
      </c>
      <c r="AR354">
        <v>0.90909090909090906</v>
      </c>
      <c r="AS354">
        <v>0.90909090909090906</v>
      </c>
      <c r="AT354">
        <v>0</v>
      </c>
      <c r="AV354" t="s">
        <v>3096</v>
      </c>
      <c r="AW354">
        <v>0</v>
      </c>
      <c r="AX354">
        <v>0.55555555555555558</v>
      </c>
      <c r="AY354">
        <v>0</v>
      </c>
      <c r="AZ354">
        <v>0</v>
      </c>
      <c r="BA354">
        <v>0</v>
      </c>
      <c r="BB354">
        <v>0</v>
      </c>
      <c r="BC354">
        <v>0</v>
      </c>
      <c r="BD354">
        <v>2.5</v>
      </c>
      <c r="BE354">
        <v>1.1111111111111112</v>
      </c>
      <c r="BF354">
        <v>0.43478260869565216</v>
      </c>
      <c r="BI354" s="1"/>
    </row>
    <row r="355" spans="1:62" x14ac:dyDescent="0.35">
      <c r="A355" t="s">
        <v>3095</v>
      </c>
      <c r="B355">
        <v>0</v>
      </c>
      <c r="C355">
        <v>0</v>
      </c>
      <c r="D355">
        <v>194.49935732541638</v>
      </c>
      <c r="E355">
        <v>0</v>
      </c>
      <c r="F355">
        <v>0</v>
      </c>
      <c r="H355" t="s">
        <v>3095</v>
      </c>
      <c r="I355">
        <v>3.7796447300922722</v>
      </c>
      <c r="J355">
        <v>0</v>
      </c>
      <c r="K355">
        <v>3.3333333333333335</v>
      </c>
      <c r="L355">
        <v>0</v>
      </c>
      <c r="Q355" t="s">
        <v>3095</v>
      </c>
      <c r="R355">
        <v>0</v>
      </c>
      <c r="S355">
        <v>0</v>
      </c>
      <c r="T355">
        <v>5.7735026918962573</v>
      </c>
      <c r="U355">
        <v>0</v>
      </c>
      <c r="V355">
        <v>0</v>
      </c>
      <c r="W355">
        <v>195.06876188244027</v>
      </c>
      <c r="X355">
        <v>7.5592894601845444</v>
      </c>
      <c r="Y355">
        <v>0</v>
      </c>
      <c r="AA355" t="s">
        <v>3095</v>
      </c>
      <c r="AB355">
        <v>11.074210859811092</v>
      </c>
      <c r="AC355">
        <v>26.832815729997478</v>
      </c>
      <c r="AD355">
        <v>3.7796447300922722</v>
      </c>
      <c r="AE355">
        <v>0</v>
      </c>
      <c r="AF355">
        <v>0</v>
      </c>
      <c r="AJ355" t="s">
        <v>3095</v>
      </c>
      <c r="AK355">
        <v>0</v>
      </c>
      <c r="AL355">
        <v>0</v>
      </c>
      <c r="AM355">
        <v>0</v>
      </c>
      <c r="AN355">
        <v>2.1320071635561044</v>
      </c>
      <c r="AO355">
        <v>0</v>
      </c>
      <c r="AP355">
        <v>3.5125008665710444</v>
      </c>
      <c r="AQ355">
        <v>2.1320071635561044</v>
      </c>
      <c r="AR355">
        <v>3.0151134457776361</v>
      </c>
      <c r="AS355">
        <v>3.0151134457776361</v>
      </c>
      <c r="AT355">
        <v>0</v>
      </c>
      <c r="AV355" t="s">
        <v>3095</v>
      </c>
      <c r="AW355">
        <v>0</v>
      </c>
      <c r="AX355">
        <v>2.3570226039551585</v>
      </c>
      <c r="AY355">
        <v>0</v>
      </c>
      <c r="AZ355">
        <v>0</v>
      </c>
      <c r="BA355">
        <v>0</v>
      </c>
      <c r="BB355">
        <v>0</v>
      </c>
      <c r="BC355">
        <v>0</v>
      </c>
      <c r="BD355">
        <v>6.5304715621101526</v>
      </c>
      <c r="BE355">
        <v>3.3333333333333335</v>
      </c>
      <c r="BF355">
        <v>2.0851441405707476</v>
      </c>
      <c r="BI355" s="1"/>
    </row>
    <row r="356" spans="1:62" x14ac:dyDescent="0.35">
      <c r="A356" t="s">
        <v>3097</v>
      </c>
      <c r="BI356" s="1"/>
    </row>
    <row r="357" spans="1:62" x14ac:dyDescent="0.35">
      <c r="A357" t="s">
        <v>3096</v>
      </c>
      <c r="B357">
        <v>0</v>
      </c>
      <c r="C357">
        <v>0</v>
      </c>
      <c r="D357">
        <v>0</v>
      </c>
      <c r="H357" t="s">
        <v>3096</v>
      </c>
      <c r="I357">
        <v>0</v>
      </c>
      <c r="J357">
        <v>0</v>
      </c>
      <c r="K357">
        <v>0</v>
      </c>
      <c r="L357">
        <v>0</v>
      </c>
      <c r="M357">
        <v>0.66666666666666663</v>
      </c>
      <c r="N357">
        <v>0</v>
      </c>
      <c r="O357">
        <v>0</v>
      </c>
      <c r="Q357" t="s">
        <v>3096</v>
      </c>
      <c r="R357">
        <v>0</v>
      </c>
      <c r="S357">
        <v>0</v>
      </c>
      <c r="T357">
        <v>0</v>
      </c>
      <c r="U357">
        <v>0</v>
      </c>
      <c r="V357">
        <v>0</v>
      </c>
      <c r="AA357" t="s">
        <v>3096</v>
      </c>
      <c r="AB357">
        <v>0</v>
      </c>
      <c r="AC357">
        <v>0</v>
      </c>
      <c r="AD357">
        <v>0</v>
      </c>
      <c r="AE357">
        <v>0</v>
      </c>
      <c r="AF357">
        <v>0</v>
      </c>
      <c r="AG357">
        <v>0</v>
      </c>
      <c r="AH357">
        <v>0</v>
      </c>
      <c r="BI357" s="1"/>
    </row>
    <row r="358" spans="1:62" x14ac:dyDescent="0.35">
      <c r="A358" t="s">
        <v>3095</v>
      </c>
      <c r="B358">
        <v>0</v>
      </c>
      <c r="C358">
        <v>0</v>
      </c>
      <c r="D358">
        <v>0</v>
      </c>
      <c r="H358" t="s">
        <v>3095</v>
      </c>
      <c r="I358">
        <v>0</v>
      </c>
      <c r="J358">
        <v>0</v>
      </c>
      <c r="K358">
        <v>0</v>
      </c>
      <c r="L358">
        <v>0</v>
      </c>
      <c r="M358">
        <v>2.4945329647710532</v>
      </c>
      <c r="N358">
        <v>0</v>
      </c>
      <c r="O358">
        <v>0</v>
      </c>
      <c r="Q358" t="s">
        <v>3095</v>
      </c>
      <c r="R358">
        <v>0</v>
      </c>
      <c r="S358">
        <v>0</v>
      </c>
      <c r="T358">
        <v>0</v>
      </c>
      <c r="U358">
        <v>0</v>
      </c>
      <c r="V358">
        <v>0</v>
      </c>
      <c r="AA358" t="s">
        <v>3095</v>
      </c>
      <c r="AB358">
        <v>0</v>
      </c>
      <c r="AC358">
        <v>0</v>
      </c>
      <c r="AD358">
        <v>0</v>
      </c>
      <c r="AE358">
        <v>0</v>
      </c>
      <c r="AF358">
        <v>0</v>
      </c>
      <c r="AG358">
        <v>0</v>
      </c>
      <c r="AH358">
        <v>0</v>
      </c>
      <c r="BI358" s="1"/>
    </row>
    <row r="359" spans="1:62" x14ac:dyDescent="0.35">
      <c r="A359" s="16" t="s">
        <v>3126</v>
      </c>
      <c r="BI359" s="1"/>
    </row>
    <row r="360" spans="1:62" x14ac:dyDescent="0.35">
      <c r="A360" t="s">
        <v>267</v>
      </c>
      <c r="B360">
        <v>1</v>
      </c>
      <c r="I360">
        <v>1</v>
      </c>
      <c r="R360">
        <v>0</v>
      </c>
      <c r="AB360">
        <v>0</v>
      </c>
      <c r="AK360">
        <v>0</v>
      </c>
      <c r="AW360">
        <v>1</v>
      </c>
      <c r="BJ360" s="1"/>
    </row>
    <row r="361" spans="1:62" x14ac:dyDescent="0.35">
      <c r="A361" t="s">
        <v>3098</v>
      </c>
      <c r="B361">
        <f>MAX(B354:F354,B357:D357)</f>
        <v>155</v>
      </c>
      <c r="I361">
        <f>MAX(I354:L354,I357:O357)</f>
        <v>1.4285714285714286</v>
      </c>
      <c r="R361">
        <f>MAX(R354:Y354,R357:V357)</f>
        <v>44.615384615384613</v>
      </c>
      <c r="AB361">
        <f>MAX(AB354:AF354,AB357:AH357)</f>
        <v>12</v>
      </c>
      <c r="AK361">
        <f>MAX(AK354:AT354)</f>
        <v>1.3636363636363635</v>
      </c>
      <c r="AW361">
        <f>MAX(AW354:BF354)</f>
        <v>2.5</v>
      </c>
      <c r="BJ361" s="1"/>
    </row>
    <row r="362" spans="1:62" x14ac:dyDescent="0.35">
      <c r="A362" t="s">
        <v>3099</v>
      </c>
      <c r="B362">
        <f>MAX(F354,D357)</f>
        <v>0</v>
      </c>
      <c r="I362">
        <f>MAX(L354,O357)</f>
        <v>0</v>
      </c>
      <c r="R362">
        <f>MAX(Y354,V357)</f>
        <v>0</v>
      </c>
      <c r="AB362">
        <f>MAX(AF354,AH357)</f>
        <v>0</v>
      </c>
      <c r="AK362">
        <f>AT354</f>
        <v>0</v>
      </c>
      <c r="AW362">
        <f>BF354</f>
        <v>0.43478260869565216</v>
      </c>
      <c r="BJ362" s="1"/>
    </row>
    <row r="363" spans="1:62" x14ac:dyDescent="0.35">
      <c r="A363" t="s">
        <v>3100</v>
      </c>
      <c r="B363">
        <f>MAX(F355,D358)</f>
        <v>0</v>
      </c>
      <c r="I363">
        <f>MAX(L355,O358)</f>
        <v>0</v>
      </c>
      <c r="R363">
        <f>MAX(Y355,V358)</f>
        <v>0</v>
      </c>
      <c r="AB363">
        <f>MAX(AF355,AH358)</f>
        <v>0</v>
      </c>
      <c r="AK363">
        <f>AT355</f>
        <v>0</v>
      </c>
      <c r="AW363">
        <f>BF355</f>
        <v>2.0851441405707476</v>
      </c>
      <c r="BJ363" s="1"/>
    </row>
    <row r="364" spans="1:62" x14ac:dyDescent="0.35">
      <c r="A364" t="s">
        <v>3101</v>
      </c>
      <c r="B364" s="58" t="s">
        <v>3259</v>
      </c>
      <c r="I364" t="s">
        <v>3190</v>
      </c>
      <c r="R364" t="s">
        <v>3189</v>
      </c>
      <c r="AB364" t="s">
        <v>3098</v>
      </c>
      <c r="AK364" t="s">
        <v>3098</v>
      </c>
      <c r="AW364" t="s">
        <v>3190</v>
      </c>
      <c r="BJ364" s="1"/>
    </row>
    <row r="365" spans="1:62" x14ac:dyDescent="0.35">
      <c r="A365" t="s">
        <v>3102</v>
      </c>
      <c r="B365" s="58">
        <f>0.25*B361</f>
        <v>38.75</v>
      </c>
      <c r="I365">
        <f>I361+I355</f>
        <v>5.208216158663701</v>
      </c>
      <c r="R365">
        <f>0.5*R361</f>
        <v>22.307692307692307</v>
      </c>
      <c r="AB365">
        <f>AB361</f>
        <v>12</v>
      </c>
      <c r="AK365">
        <f>AK361</f>
        <v>1.3636363636363635</v>
      </c>
      <c r="AW365">
        <f>AW361+AW363</f>
        <v>4.5851441405707476</v>
      </c>
      <c r="BJ365" s="1"/>
    </row>
    <row r="366" spans="1:62" x14ac:dyDescent="0.35">
      <c r="BI366" s="1"/>
    </row>
    <row r="367" spans="1:62" x14ac:dyDescent="0.35">
      <c r="BI367" s="1"/>
    </row>
    <row r="368" spans="1:62" x14ac:dyDescent="0.35">
      <c r="A368" t="s">
        <v>3104</v>
      </c>
      <c r="BI368" s="1"/>
    </row>
    <row r="369" spans="1:62" x14ac:dyDescent="0.35">
      <c r="A369" t="s">
        <v>3096</v>
      </c>
      <c r="B369">
        <v>1.875</v>
      </c>
      <c r="C369">
        <v>5.625</v>
      </c>
      <c r="D369">
        <v>1.6666666666666667</v>
      </c>
      <c r="E369">
        <v>6.666666666666667</v>
      </c>
      <c r="F369">
        <v>0</v>
      </c>
      <c r="H369" t="s">
        <v>3096</v>
      </c>
      <c r="I369">
        <v>1.4285714285714286</v>
      </c>
      <c r="J369">
        <v>6.666666666666667</v>
      </c>
      <c r="K369">
        <v>3.3333333333333335</v>
      </c>
      <c r="L369">
        <v>0</v>
      </c>
      <c r="Q369" t="s">
        <v>3096</v>
      </c>
      <c r="R369">
        <v>0</v>
      </c>
      <c r="S369">
        <v>0</v>
      </c>
      <c r="T369">
        <v>0</v>
      </c>
      <c r="U369">
        <v>0</v>
      </c>
      <c r="V369">
        <v>5</v>
      </c>
      <c r="W369">
        <v>13.589743589743589</v>
      </c>
      <c r="X369">
        <v>3.75</v>
      </c>
      <c r="Y369">
        <v>8.0952380952380949</v>
      </c>
      <c r="AA369" t="s">
        <v>3096</v>
      </c>
      <c r="AB369">
        <v>5.882352941176471</v>
      </c>
      <c r="AC369">
        <v>8</v>
      </c>
      <c r="AD369">
        <v>20</v>
      </c>
      <c r="AE369">
        <v>6.666666666666667</v>
      </c>
      <c r="AF369">
        <v>3.3333333333333335</v>
      </c>
      <c r="AJ369" t="s">
        <v>3096</v>
      </c>
      <c r="AK369">
        <v>5.4545454545454541</v>
      </c>
      <c r="AL369">
        <v>5.4545454545454541</v>
      </c>
      <c r="AM369">
        <v>0.45454545454545453</v>
      </c>
      <c r="AN369">
        <v>0</v>
      </c>
      <c r="AO369">
        <v>0.45454545454545453</v>
      </c>
      <c r="AP369">
        <v>1.3636363636363635</v>
      </c>
      <c r="AQ369">
        <v>0.45454545454545453</v>
      </c>
      <c r="AR369">
        <v>1.8181818181818181</v>
      </c>
      <c r="AS369">
        <v>0</v>
      </c>
      <c r="AT369">
        <v>1.3636363636363635</v>
      </c>
      <c r="AV369" t="s">
        <v>3096</v>
      </c>
      <c r="AW369">
        <v>4.4444444444444446</v>
      </c>
      <c r="AX369">
        <v>2.7777777777777777</v>
      </c>
      <c r="AY369">
        <v>2.2222222222222223</v>
      </c>
      <c r="AZ369">
        <v>1.1111111111111112</v>
      </c>
      <c r="BA369">
        <v>0</v>
      </c>
      <c r="BB369">
        <v>2.7777777777777777</v>
      </c>
      <c r="BC369">
        <v>2.7777777777777777</v>
      </c>
      <c r="BD369">
        <v>4.2307692307692308</v>
      </c>
      <c r="BE369">
        <v>4.4444444444444446</v>
      </c>
      <c r="BF369">
        <v>0.43478260869565216</v>
      </c>
      <c r="BI369" s="1"/>
    </row>
    <row r="370" spans="1:62" x14ac:dyDescent="0.35">
      <c r="A370" t="s">
        <v>3095</v>
      </c>
      <c r="B370">
        <v>7.5</v>
      </c>
      <c r="C370">
        <v>10.935416468216166</v>
      </c>
      <c r="D370">
        <v>4.0824829046386295</v>
      </c>
      <c r="E370">
        <v>11.547005383792515</v>
      </c>
      <c r="F370">
        <v>0</v>
      </c>
      <c r="H370" t="s">
        <v>3095</v>
      </c>
      <c r="I370">
        <v>3.7796447300922722</v>
      </c>
      <c r="J370">
        <v>5.7735026918962573</v>
      </c>
      <c r="K370">
        <v>7.0710678118654755</v>
      </c>
      <c r="L370">
        <v>0</v>
      </c>
      <c r="Q370" t="s">
        <v>3095</v>
      </c>
      <c r="R370">
        <v>0</v>
      </c>
      <c r="S370">
        <v>0</v>
      </c>
      <c r="T370">
        <v>0</v>
      </c>
      <c r="U370">
        <v>0</v>
      </c>
      <c r="V370">
        <v>5.2223296786709348</v>
      </c>
      <c r="W370">
        <v>28.236517927488258</v>
      </c>
      <c r="X370">
        <v>5.1754916950676568</v>
      </c>
      <c r="Y370">
        <v>13.645163106041503</v>
      </c>
      <c r="AA370" t="s">
        <v>3095</v>
      </c>
      <c r="AB370">
        <v>7.0141186875164037</v>
      </c>
      <c r="AC370">
        <v>17.888543819998318</v>
      </c>
      <c r="AD370">
        <v>18.257418583505537</v>
      </c>
      <c r="AE370">
        <v>5.7735026918962573</v>
      </c>
      <c r="AF370">
        <v>7.0710678118654755</v>
      </c>
      <c r="AJ370" t="s">
        <v>3095</v>
      </c>
      <c r="AK370">
        <v>6.875516509523286</v>
      </c>
      <c r="AL370">
        <v>11.433981403515171</v>
      </c>
      <c r="AM370">
        <v>2.1320071635561044</v>
      </c>
      <c r="AN370">
        <v>0</v>
      </c>
      <c r="AO370">
        <v>2.1320071635561044</v>
      </c>
      <c r="AP370">
        <v>3.5125008665710444</v>
      </c>
      <c r="AQ370">
        <v>2.1320071635561044</v>
      </c>
      <c r="AR370">
        <v>6.0302268915552721</v>
      </c>
      <c r="AS370">
        <v>0</v>
      </c>
      <c r="AT370">
        <v>3.5125008665710444</v>
      </c>
      <c r="AV370" t="s">
        <v>3095</v>
      </c>
      <c r="AW370">
        <v>7.2648315725677897</v>
      </c>
      <c r="AX370">
        <v>5.745131499601416</v>
      </c>
      <c r="AY370">
        <v>5.4831888055331621</v>
      </c>
      <c r="AZ370">
        <v>3.2338083338177732</v>
      </c>
      <c r="BA370">
        <v>0</v>
      </c>
      <c r="BB370">
        <v>5.745131499601416</v>
      </c>
      <c r="BC370">
        <v>5.745131499601416</v>
      </c>
      <c r="BD370">
        <v>7.5006284301825099</v>
      </c>
      <c r="BE370">
        <v>7.2648315725677897</v>
      </c>
      <c r="BF370">
        <v>2.0851441405707476</v>
      </c>
      <c r="BI370" s="1"/>
    </row>
    <row r="371" spans="1:62" x14ac:dyDescent="0.35">
      <c r="A371" t="s">
        <v>3097</v>
      </c>
      <c r="BI371" s="1"/>
    </row>
    <row r="372" spans="1:62" x14ac:dyDescent="0.35">
      <c r="A372" t="s">
        <v>3096</v>
      </c>
      <c r="B372">
        <v>0.7142857142857143</v>
      </c>
      <c r="C372">
        <v>1.25</v>
      </c>
      <c r="D372">
        <v>0</v>
      </c>
      <c r="H372" t="s">
        <v>3096</v>
      </c>
      <c r="I372">
        <v>1.6666666666666667</v>
      </c>
      <c r="J372">
        <v>0.15873015873015872</v>
      </c>
      <c r="K372">
        <v>0.76923076923076927</v>
      </c>
      <c r="L372">
        <v>0</v>
      </c>
      <c r="M372">
        <v>0</v>
      </c>
      <c r="N372">
        <v>1.0256410256410255</v>
      </c>
      <c r="O372">
        <v>0</v>
      </c>
      <c r="Q372" t="s">
        <v>3096</v>
      </c>
      <c r="R372">
        <v>0.83333333333333337</v>
      </c>
      <c r="S372">
        <v>0.35714285714285715</v>
      </c>
      <c r="T372">
        <v>1.6666666666666667</v>
      </c>
      <c r="U372">
        <v>2.7272727272727271</v>
      </c>
      <c r="V372">
        <v>0</v>
      </c>
      <c r="AA372" t="s">
        <v>3096</v>
      </c>
      <c r="AB372">
        <v>5.5555555555555554</v>
      </c>
      <c r="AC372">
        <v>1.5277777777777777</v>
      </c>
      <c r="AD372">
        <v>0</v>
      </c>
      <c r="AE372">
        <v>0</v>
      </c>
      <c r="AF372">
        <v>0</v>
      </c>
      <c r="AG372">
        <v>3.90625</v>
      </c>
      <c r="AH372">
        <v>0</v>
      </c>
      <c r="BI372" s="1"/>
    </row>
    <row r="373" spans="1:62" x14ac:dyDescent="0.35">
      <c r="A373" t="s">
        <v>3095</v>
      </c>
      <c r="B373">
        <v>2.5754985335203751</v>
      </c>
      <c r="C373">
        <v>3.3074245846103287</v>
      </c>
      <c r="D373">
        <v>0</v>
      </c>
      <c r="H373" t="s">
        <v>3095</v>
      </c>
      <c r="I373">
        <v>3.7271337315414543</v>
      </c>
      <c r="J373">
        <v>1.2498538175427008</v>
      </c>
      <c r="K373">
        <v>2.6647519166098239</v>
      </c>
      <c r="L373">
        <v>0</v>
      </c>
      <c r="M373">
        <v>0</v>
      </c>
      <c r="N373">
        <v>3.0339313698963175</v>
      </c>
      <c r="O373">
        <v>0</v>
      </c>
      <c r="Q373" t="s">
        <v>3095</v>
      </c>
      <c r="R373">
        <v>2.7639851636955175</v>
      </c>
      <c r="S373">
        <v>1.8557813036648476</v>
      </c>
      <c r="T373">
        <v>3.7268978743204277</v>
      </c>
      <c r="U373">
        <v>6.6391758753501522</v>
      </c>
      <c r="V373">
        <v>0</v>
      </c>
      <c r="AA373" t="s">
        <v>3095</v>
      </c>
      <c r="AB373">
        <v>10.657740575381505</v>
      </c>
      <c r="AC373">
        <v>3.8765295827185597</v>
      </c>
      <c r="AD373">
        <v>0</v>
      </c>
      <c r="AE373">
        <v>0</v>
      </c>
      <c r="AF373">
        <v>0</v>
      </c>
      <c r="AG373">
        <v>5.4104511718727979</v>
      </c>
      <c r="AH373">
        <v>0</v>
      </c>
      <c r="BI373" s="1"/>
    </row>
    <row r="374" spans="1:62" x14ac:dyDescent="0.35">
      <c r="A374" s="16" t="s">
        <v>3127</v>
      </c>
      <c r="BI374" s="1"/>
    </row>
    <row r="375" spans="1:62" x14ac:dyDescent="0.35">
      <c r="A375" t="s">
        <v>267</v>
      </c>
      <c r="B375">
        <v>1</v>
      </c>
      <c r="I375">
        <v>1</v>
      </c>
      <c r="R375">
        <v>1</v>
      </c>
      <c r="AB375">
        <v>1</v>
      </c>
      <c r="AK375">
        <v>0</v>
      </c>
      <c r="AW375">
        <v>1</v>
      </c>
      <c r="BJ375" s="1"/>
    </row>
    <row r="376" spans="1:62" x14ac:dyDescent="0.35">
      <c r="A376" t="s">
        <v>3098</v>
      </c>
      <c r="B376">
        <f>MAX(B369:F369,B372:D372)</f>
        <v>6.666666666666667</v>
      </c>
      <c r="I376">
        <f>MAX(I369:L369,I372:O372)</f>
        <v>6.666666666666667</v>
      </c>
      <c r="R376">
        <f>MAX(R369:Y369,R372:V372)</f>
        <v>13.589743589743589</v>
      </c>
      <c r="AB376">
        <f>MAX(AB369:AF369,AB372:AH372)</f>
        <v>20</v>
      </c>
      <c r="AK376">
        <f>MAX(AK369:AT369)</f>
        <v>5.4545454545454541</v>
      </c>
      <c r="AW376">
        <f>MAX(AW369:BF369)</f>
        <v>4.4444444444444446</v>
      </c>
      <c r="BJ376" s="1"/>
    </row>
    <row r="377" spans="1:62" x14ac:dyDescent="0.35">
      <c r="A377" t="s">
        <v>3099</v>
      </c>
      <c r="B377">
        <f>MAX(F369,D372)</f>
        <v>0</v>
      </c>
      <c r="I377">
        <f>MAX(L369,O372)</f>
        <v>0</v>
      </c>
      <c r="R377">
        <f>MAX(Y369,V372)</f>
        <v>8.0952380952380949</v>
      </c>
      <c r="AB377">
        <f>MAX(AF369,AH372)</f>
        <v>3.3333333333333335</v>
      </c>
      <c r="AK377">
        <f>AT369</f>
        <v>1.3636363636363635</v>
      </c>
      <c r="AW377">
        <f>BF369</f>
        <v>0.43478260869565216</v>
      </c>
      <c r="BJ377" s="1"/>
    </row>
    <row r="378" spans="1:62" x14ac:dyDescent="0.35">
      <c r="A378" t="s">
        <v>3100</v>
      </c>
      <c r="B378">
        <f>MAX(F370,D373)</f>
        <v>0</v>
      </c>
      <c r="I378">
        <f>MAX(L370,O373)</f>
        <v>0</v>
      </c>
      <c r="R378">
        <f>MAX(Y370,V373)</f>
        <v>13.645163106041503</v>
      </c>
      <c r="AB378">
        <f>MAX(AF370,AH373)</f>
        <v>7.0710678118654755</v>
      </c>
      <c r="AK378">
        <f>AT370</f>
        <v>3.5125008665710444</v>
      </c>
      <c r="AW378">
        <f>BF370</f>
        <v>2.0851441405707476</v>
      </c>
      <c r="BJ378" s="1"/>
    </row>
    <row r="379" spans="1:62" x14ac:dyDescent="0.35">
      <c r="A379" t="s">
        <v>3101</v>
      </c>
      <c r="B379" t="s">
        <v>3098</v>
      </c>
      <c r="I379" t="s">
        <v>3098</v>
      </c>
      <c r="R379" t="s">
        <v>3098</v>
      </c>
      <c r="AB379" t="s">
        <v>3098</v>
      </c>
      <c r="AK379" t="s">
        <v>3098</v>
      </c>
      <c r="AW379" t="s">
        <v>3188</v>
      </c>
      <c r="BJ379" s="1"/>
    </row>
    <row r="380" spans="1:62" x14ac:dyDescent="0.35">
      <c r="A380" t="s">
        <v>3102</v>
      </c>
      <c r="B380">
        <f>B376</f>
        <v>6.666666666666667</v>
      </c>
      <c r="I380">
        <f>I376</f>
        <v>6.666666666666667</v>
      </c>
      <c r="R380">
        <f>R376</f>
        <v>13.589743589743589</v>
      </c>
      <c r="AB380">
        <f>AB376</f>
        <v>20</v>
      </c>
      <c r="AK380">
        <f>AK376</f>
        <v>5.4545454545454541</v>
      </c>
      <c r="AW380">
        <f>2*AW376</f>
        <v>8.8888888888888893</v>
      </c>
      <c r="BJ380" s="1"/>
    </row>
    <row r="381" spans="1:62" x14ac:dyDescent="0.35">
      <c r="BI381" s="1"/>
    </row>
    <row r="382" spans="1:62" x14ac:dyDescent="0.35">
      <c r="BI382" s="1"/>
    </row>
    <row r="383" spans="1:62" x14ac:dyDescent="0.35">
      <c r="A383" t="s">
        <v>3104</v>
      </c>
      <c r="BI383" s="1"/>
    </row>
    <row r="384" spans="1:62" x14ac:dyDescent="0.35">
      <c r="A384" t="s">
        <v>3096</v>
      </c>
      <c r="B384">
        <v>0</v>
      </c>
      <c r="C384">
        <v>0.625</v>
      </c>
      <c r="D384">
        <v>0</v>
      </c>
      <c r="E384">
        <v>3.3333333333333335</v>
      </c>
      <c r="F384">
        <v>16.666666666666668</v>
      </c>
      <c r="H384" t="s">
        <v>3096</v>
      </c>
      <c r="I384">
        <v>21.428571428571427</v>
      </c>
      <c r="J384">
        <v>3.3333333333333335</v>
      </c>
      <c r="K384">
        <v>17.777777777777779</v>
      </c>
      <c r="L384">
        <v>0</v>
      </c>
      <c r="Q384" t="s">
        <v>3096</v>
      </c>
      <c r="R384">
        <v>0</v>
      </c>
      <c r="S384">
        <v>0</v>
      </c>
      <c r="T384">
        <v>0</v>
      </c>
      <c r="U384">
        <v>0</v>
      </c>
      <c r="V384">
        <v>0</v>
      </c>
      <c r="W384">
        <v>0</v>
      </c>
      <c r="X384">
        <v>0</v>
      </c>
      <c r="Y384">
        <v>0</v>
      </c>
      <c r="AA384" t="s">
        <v>3096</v>
      </c>
      <c r="AB384">
        <v>0.58823529411764708</v>
      </c>
      <c r="AC384">
        <v>0</v>
      </c>
      <c r="AD384">
        <v>1.4285714285714286</v>
      </c>
      <c r="AE384">
        <v>3.3333333333333335</v>
      </c>
      <c r="AF384">
        <v>0</v>
      </c>
      <c r="AJ384" t="s">
        <v>3096</v>
      </c>
      <c r="AK384">
        <v>0</v>
      </c>
      <c r="AL384">
        <v>0</v>
      </c>
      <c r="AM384">
        <v>0</v>
      </c>
      <c r="AN384">
        <v>0</v>
      </c>
      <c r="AO384">
        <v>0</v>
      </c>
      <c r="AP384">
        <v>0</v>
      </c>
      <c r="AQ384">
        <v>0</v>
      </c>
      <c r="AR384">
        <v>0</v>
      </c>
      <c r="AS384">
        <v>0</v>
      </c>
      <c r="AT384">
        <v>0</v>
      </c>
      <c r="AV384" t="s">
        <v>3096</v>
      </c>
      <c r="AW384">
        <v>0</v>
      </c>
      <c r="AX384">
        <v>0</v>
      </c>
      <c r="AY384">
        <v>0</v>
      </c>
      <c r="AZ384">
        <v>0</v>
      </c>
      <c r="BA384">
        <v>0</v>
      </c>
      <c r="BB384">
        <v>0</v>
      </c>
      <c r="BC384">
        <v>0</v>
      </c>
      <c r="BD384">
        <v>0</v>
      </c>
      <c r="BE384">
        <v>0</v>
      </c>
      <c r="BF384">
        <v>0</v>
      </c>
      <c r="BI384" s="1"/>
    </row>
    <row r="385" spans="1:62" x14ac:dyDescent="0.35">
      <c r="A385" t="s">
        <v>3095</v>
      </c>
      <c r="B385">
        <v>0</v>
      </c>
      <c r="C385">
        <v>2.5</v>
      </c>
      <c r="D385">
        <v>0</v>
      </c>
      <c r="E385">
        <v>5.7735026918962573</v>
      </c>
      <c r="F385">
        <v>11.547005383792515</v>
      </c>
      <c r="H385" t="s">
        <v>3095</v>
      </c>
      <c r="I385">
        <v>27.945525240230879</v>
      </c>
      <c r="J385">
        <v>5.7735026918962573</v>
      </c>
      <c r="K385">
        <v>39.29942040850532</v>
      </c>
      <c r="L385">
        <v>0</v>
      </c>
      <c r="Q385" t="s">
        <v>3095</v>
      </c>
      <c r="R385">
        <v>0</v>
      </c>
      <c r="S385">
        <v>0</v>
      </c>
      <c r="T385">
        <v>0</v>
      </c>
      <c r="U385">
        <v>0</v>
      </c>
      <c r="V385">
        <v>0</v>
      </c>
      <c r="W385">
        <v>0</v>
      </c>
      <c r="X385">
        <v>0</v>
      </c>
      <c r="Y385">
        <v>0</v>
      </c>
      <c r="AA385" t="s">
        <v>3095</v>
      </c>
      <c r="AB385">
        <v>2.3883257361061285</v>
      </c>
      <c r="AC385">
        <v>0</v>
      </c>
      <c r="AD385">
        <v>3.7796447300922722</v>
      </c>
      <c r="AE385">
        <v>5.7735026918962573</v>
      </c>
      <c r="AF385">
        <v>0</v>
      </c>
      <c r="AJ385" t="s">
        <v>3095</v>
      </c>
      <c r="AK385">
        <v>0</v>
      </c>
      <c r="AL385">
        <v>0</v>
      </c>
      <c r="AM385">
        <v>0</v>
      </c>
      <c r="AN385">
        <v>0</v>
      </c>
      <c r="AO385">
        <v>0</v>
      </c>
      <c r="AP385">
        <v>0</v>
      </c>
      <c r="AQ385">
        <v>0</v>
      </c>
      <c r="AR385">
        <v>0</v>
      </c>
      <c r="AS385">
        <v>0</v>
      </c>
      <c r="AT385">
        <v>0</v>
      </c>
      <c r="AV385" t="s">
        <v>3095</v>
      </c>
      <c r="AW385">
        <v>0</v>
      </c>
      <c r="AX385">
        <v>0</v>
      </c>
      <c r="AY385">
        <v>0</v>
      </c>
      <c r="AZ385">
        <v>0</v>
      </c>
      <c r="BA385">
        <v>0</v>
      </c>
      <c r="BB385">
        <v>0</v>
      </c>
      <c r="BC385">
        <v>0</v>
      </c>
      <c r="BD385">
        <v>0</v>
      </c>
      <c r="BE385">
        <v>0</v>
      </c>
      <c r="BF385">
        <v>0</v>
      </c>
      <c r="BI385" s="1"/>
    </row>
    <row r="386" spans="1:62" x14ac:dyDescent="0.35">
      <c r="A386" t="s">
        <v>3097</v>
      </c>
      <c r="BI386" s="1"/>
    </row>
    <row r="387" spans="1:62" x14ac:dyDescent="0.35">
      <c r="A387" t="s">
        <v>3096</v>
      </c>
      <c r="B387">
        <v>0</v>
      </c>
      <c r="C387">
        <v>0</v>
      </c>
      <c r="D387">
        <v>0</v>
      </c>
      <c r="H387" t="s">
        <v>3096</v>
      </c>
      <c r="I387">
        <v>0</v>
      </c>
      <c r="J387">
        <v>0</v>
      </c>
      <c r="K387">
        <v>0</v>
      </c>
      <c r="L387">
        <v>0</v>
      </c>
      <c r="M387">
        <v>0</v>
      </c>
      <c r="N387">
        <v>0</v>
      </c>
      <c r="O387">
        <v>0</v>
      </c>
      <c r="Q387" t="s">
        <v>3096</v>
      </c>
      <c r="R387">
        <v>0</v>
      </c>
      <c r="S387">
        <v>0</v>
      </c>
      <c r="T387">
        <v>0</v>
      </c>
      <c r="U387">
        <v>0</v>
      </c>
      <c r="V387">
        <v>0</v>
      </c>
      <c r="AA387" t="s">
        <v>3096</v>
      </c>
      <c r="AB387">
        <v>0</v>
      </c>
      <c r="AC387">
        <v>0</v>
      </c>
      <c r="AD387">
        <v>0</v>
      </c>
      <c r="AE387">
        <v>0</v>
      </c>
      <c r="AF387">
        <v>0</v>
      </c>
      <c r="AG387">
        <v>0</v>
      </c>
      <c r="AH387">
        <v>0</v>
      </c>
      <c r="BI387" s="1"/>
    </row>
    <row r="388" spans="1:62" x14ac:dyDescent="0.35">
      <c r="A388" t="s">
        <v>3095</v>
      </c>
      <c r="B388">
        <v>0</v>
      </c>
      <c r="C388">
        <v>0</v>
      </c>
      <c r="D388">
        <v>0</v>
      </c>
      <c r="H388" t="s">
        <v>3095</v>
      </c>
      <c r="I388">
        <v>0</v>
      </c>
      <c r="J388">
        <v>0</v>
      </c>
      <c r="K388">
        <v>0</v>
      </c>
      <c r="L388">
        <v>0</v>
      </c>
      <c r="M388">
        <v>0</v>
      </c>
      <c r="N388">
        <v>0</v>
      </c>
      <c r="O388">
        <v>0</v>
      </c>
      <c r="Q388" t="s">
        <v>3095</v>
      </c>
      <c r="R388">
        <v>0</v>
      </c>
      <c r="S388">
        <v>0</v>
      </c>
      <c r="T388">
        <v>0</v>
      </c>
      <c r="U388">
        <v>0</v>
      </c>
      <c r="V388">
        <v>0</v>
      </c>
      <c r="AA388" t="s">
        <v>3095</v>
      </c>
      <c r="AB388">
        <v>0</v>
      </c>
      <c r="AC388">
        <v>0</v>
      </c>
      <c r="AD388">
        <v>0</v>
      </c>
      <c r="AE388">
        <v>0</v>
      </c>
      <c r="AF388">
        <v>0</v>
      </c>
      <c r="AG388">
        <v>0</v>
      </c>
      <c r="AH388">
        <v>0</v>
      </c>
      <c r="BI388" s="1"/>
    </row>
    <row r="389" spans="1:62" x14ac:dyDescent="0.35">
      <c r="A389" s="16" t="s">
        <v>3183</v>
      </c>
      <c r="AW389" s="1"/>
      <c r="AX389" s="1"/>
      <c r="AY389" s="1"/>
      <c r="BI389" s="1"/>
    </row>
    <row r="390" spans="1:62" x14ac:dyDescent="0.35">
      <c r="A390" t="s">
        <v>267</v>
      </c>
      <c r="B390">
        <v>1</v>
      </c>
      <c r="I390">
        <v>1</v>
      </c>
      <c r="R390">
        <v>0</v>
      </c>
      <c r="AB390">
        <v>0</v>
      </c>
      <c r="AK390">
        <v>0</v>
      </c>
      <c r="AW390">
        <v>0</v>
      </c>
      <c r="AZ390" s="1"/>
      <c r="BJ390" s="1"/>
    </row>
    <row r="391" spans="1:62" x14ac:dyDescent="0.35">
      <c r="A391" t="s">
        <v>3098</v>
      </c>
      <c r="B391">
        <f>MAX(B384:F384,B387:D387)</f>
        <v>16.666666666666668</v>
      </c>
      <c r="I391">
        <f>MAX(I384:L384,I387:O387)</f>
        <v>21.428571428571427</v>
      </c>
      <c r="R391">
        <f>MAX(R384:Y384,R387:V387)</f>
        <v>0</v>
      </c>
      <c r="AB391">
        <f>MAX(AB384:AF384,AB387:AH387)</f>
        <v>3.3333333333333335</v>
      </c>
      <c r="AK391">
        <f>MAX(AK384:AT384)</f>
        <v>0</v>
      </c>
      <c r="AW391">
        <f>MAX(AW384:BF384)</f>
        <v>0</v>
      </c>
      <c r="BJ391" s="1"/>
    </row>
    <row r="392" spans="1:62" x14ac:dyDescent="0.35">
      <c r="A392" t="s">
        <v>3099</v>
      </c>
      <c r="B392">
        <f>MAX(F384,D387)</f>
        <v>16.666666666666668</v>
      </c>
      <c r="I392">
        <f>MAX(L384,O387)</f>
        <v>0</v>
      </c>
      <c r="R392">
        <f>MAX(Y384,V387)</f>
        <v>0</v>
      </c>
      <c r="AB392">
        <f>MAX(AF384,AH387)</f>
        <v>0</v>
      </c>
      <c r="AK392">
        <f>AT384</f>
        <v>0</v>
      </c>
      <c r="AW392">
        <f>BF384</f>
        <v>0</v>
      </c>
      <c r="BJ392" s="1"/>
    </row>
    <row r="393" spans="1:62" x14ac:dyDescent="0.35">
      <c r="A393" t="s">
        <v>3100</v>
      </c>
      <c r="B393">
        <f>MAX(F385,D388)</f>
        <v>11.547005383792515</v>
      </c>
      <c r="I393">
        <f>MAX(L385,O388)</f>
        <v>0</v>
      </c>
      <c r="R393">
        <f>MAX(Y385,V388)</f>
        <v>0</v>
      </c>
      <c r="AB393">
        <f>MAX(AF385,AH388)</f>
        <v>0</v>
      </c>
      <c r="AK393">
        <f>AT385</f>
        <v>0</v>
      </c>
      <c r="AW393">
        <f>BF385</f>
        <v>0</v>
      </c>
      <c r="BJ393" s="1"/>
    </row>
    <row r="394" spans="1:62" x14ac:dyDescent="0.35">
      <c r="A394" t="s">
        <v>3101</v>
      </c>
      <c r="B394" t="s">
        <v>3190</v>
      </c>
      <c r="I394" t="s">
        <v>3188</v>
      </c>
      <c r="R394" t="s">
        <v>3098</v>
      </c>
      <c r="AB394" t="s">
        <v>3098</v>
      </c>
      <c r="AK394" t="s">
        <v>3098</v>
      </c>
      <c r="AW394" t="s">
        <v>3098</v>
      </c>
      <c r="BJ394" s="1"/>
    </row>
    <row r="395" spans="1:62" x14ac:dyDescent="0.35">
      <c r="A395" t="s">
        <v>3102</v>
      </c>
      <c r="B395">
        <f>B391+B393</f>
        <v>28.213672050459181</v>
      </c>
      <c r="I395">
        <f>2*I391</f>
        <v>42.857142857142854</v>
      </c>
      <c r="R395">
        <f>R391</f>
        <v>0</v>
      </c>
      <c r="AB395">
        <f>AB391</f>
        <v>3.3333333333333335</v>
      </c>
      <c r="AK395">
        <f>AK391</f>
        <v>0</v>
      </c>
      <c r="AW395">
        <f>AW391</f>
        <v>0</v>
      </c>
      <c r="BJ395" s="1"/>
    </row>
    <row r="396" spans="1:62" x14ac:dyDescent="0.35">
      <c r="BI396" s="1"/>
    </row>
    <row r="397" spans="1:62" x14ac:dyDescent="0.35">
      <c r="AW397" s="1"/>
      <c r="AX397" s="1"/>
      <c r="AY397" s="1"/>
      <c r="BI397" s="1"/>
    </row>
    <row r="398" spans="1:62" x14ac:dyDescent="0.35">
      <c r="A398" t="s">
        <v>3104</v>
      </c>
      <c r="AW398" s="1"/>
      <c r="AX398" s="1"/>
      <c r="AY398" s="1"/>
      <c r="BI398" s="1"/>
    </row>
    <row r="399" spans="1:62" x14ac:dyDescent="0.35">
      <c r="A399" t="s">
        <v>3096</v>
      </c>
      <c r="B399">
        <v>0</v>
      </c>
      <c r="C399">
        <v>0</v>
      </c>
      <c r="D399">
        <v>0</v>
      </c>
      <c r="E399">
        <v>3.3333333333333335</v>
      </c>
      <c r="F399">
        <v>0</v>
      </c>
      <c r="H399" t="s">
        <v>3096</v>
      </c>
      <c r="I399">
        <v>0</v>
      </c>
      <c r="J399">
        <v>3.3333333333333335</v>
      </c>
      <c r="K399">
        <v>2.2222222222222223</v>
      </c>
      <c r="L399">
        <v>0</v>
      </c>
      <c r="Q399" t="s">
        <v>3096</v>
      </c>
      <c r="R399">
        <v>0</v>
      </c>
      <c r="S399">
        <v>0</v>
      </c>
      <c r="T399">
        <v>0</v>
      </c>
      <c r="U399">
        <v>0</v>
      </c>
      <c r="V399">
        <v>0</v>
      </c>
      <c r="W399">
        <v>0</v>
      </c>
      <c r="X399">
        <v>0</v>
      </c>
      <c r="Y399">
        <v>0.95238095238095233</v>
      </c>
      <c r="AA399" t="s">
        <v>3096</v>
      </c>
      <c r="AB399">
        <v>11.176470588235293</v>
      </c>
      <c r="AC399">
        <v>0</v>
      </c>
      <c r="AD399">
        <v>10</v>
      </c>
      <c r="AE399">
        <v>10</v>
      </c>
      <c r="AF399">
        <v>1.1111111111111112</v>
      </c>
      <c r="AJ399" t="s">
        <v>3096</v>
      </c>
      <c r="AK399">
        <v>383.63636363636363</v>
      </c>
      <c r="AL399">
        <v>335</v>
      </c>
      <c r="AM399">
        <v>190.90909090909091</v>
      </c>
      <c r="AN399">
        <v>105.45454545454545</v>
      </c>
      <c r="AO399">
        <v>125</v>
      </c>
      <c r="AP399">
        <v>125</v>
      </c>
      <c r="AQ399">
        <v>41.81818181818182</v>
      </c>
      <c r="AR399">
        <v>18.181818181818183</v>
      </c>
      <c r="AS399">
        <v>63.636363636363633</v>
      </c>
      <c r="AT399">
        <v>30</v>
      </c>
      <c r="AV399" t="s">
        <v>3096</v>
      </c>
      <c r="AW399">
        <v>207.77777777777777</v>
      </c>
      <c r="AX399">
        <v>327.22222222222223</v>
      </c>
      <c r="AY399">
        <v>165</v>
      </c>
      <c r="AZ399">
        <v>113.88888888888889</v>
      </c>
      <c r="BA399">
        <v>102.35294117647059</v>
      </c>
      <c r="BB399">
        <v>75.555555555555557</v>
      </c>
      <c r="BC399">
        <v>35</v>
      </c>
      <c r="BD399">
        <v>9.8076923076923084</v>
      </c>
      <c r="BE399">
        <v>57.777777777777779</v>
      </c>
      <c r="BF399">
        <v>18.695652173913043</v>
      </c>
      <c r="BI399" s="1"/>
    </row>
    <row r="400" spans="1:62" x14ac:dyDescent="0.35">
      <c r="A400" t="s">
        <v>3095</v>
      </c>
      <c r="B400">
        <v>0</v>
      </c>
      <c r="C400">
        <v>0</v>
      </c>
      <c r="D400">
        <v>0</v>
      </c>
      <c r="E400">
        <v>5.7735026918962573</v>
      </c>
      <c r="F400">
        <v>0</v>
      </c>
      <c r="H400" t="s">
        <v>3095</v>
      </c>
      <c r="I400">
        <v>0</v>
      </c>
      <c r="J400">
        <v>5.7735026918962573</v>
      </c>
      <c r="K400">
        <v>4.4095855184409842</v>
      </c>
      <c r="L400">
        <v>0</v>
      </c>
      <c r="Q400" t="s">
        <v>3095</v>
      </c>
      <c r="R400">
        <v>0</v>
      </c>
      <c r="S400">
        <v>0</v>
      </c>
      <c r="T400">
        <v>0</v>
      </c>
      <c r="U400">
        <v>0</v>
      </c>
      <c r="V400">
        <v>0</v>
      </c>
      <c r="W400">
        <v>0</v>
      </c>
      <c r="X400">
        <v>0</v>
      </c>
      <c r="Y400">
        <v>4.3643578047198472</v>
      </c>
      <c r="AA400" t="s">
        <v>3095</v>
      </c>
      <c r="AB400">
        <v>11.745974392893196</v>
      </c>
      <c r="AC400">
        <v>0</v>
      </c>
      <c r="AD400">
        <v>22.360679774997898</v>
      </c>
      <c r="AE400">
        <v>10</v>
      </c>
      <c r="AF400">
        <v>3.3333333333333335</v>
      </c>
      <c r="AJ400" t="s">
        <v>3095</v>
      </c>
      <c r="AK400">
        <v>124.27974310182066</v>
      </c>
      <c r="AL400">
        <v>96.152161157397259</v>
      </c>
      <c r="AM400">
        <v>55.798027863177353</v>
      </c>
      <c r="AN400">
        <v>69.742879665735515</v>
      </c>
      <c r="AO400">
        <v>53.16192694203697</v>
      </c>
      <c r="AP400">
        <v>64.715494575064781</v>
      </c>
      <c r="AQ400">
        <v>31.868235212895232</v>
      </c>
      <c r="AR400">
        <v>16.011359603844902</v>
      </c>
      <c r="AS400">
        <v>20.626549528569861</v>
      </c>
      <c r="AT400">
        <v>25.634797778466229</v>
      </c>
      <c r="AV400" t="s">
        <v>3095</v>
      </c>
      <c r="AW400">
        <v>98.587242807801687</v>
      </c>
      <c r="AX400">
        <v>211.73806114146723</v>
      </c>
      <c r="AY400">
        <v>69.641941385920603</v>
      </c>
      <c r="AZ400">
        <v>58.323528587767257</v>
      </c>
      <c r="BA400">
        <v>48.157218016189674</v>
      </c>
      <c r="BB400">
        <v>41.048353441538161</v>
      </c>
      <c r="BC400">
        <v>31.107025875572376</v>
      </c>
      <c r="BD400">
        <v>11.797371693892723</v>
      </c>
      <c r="BE400">
        <v>29.486343354923552</v>
      </c>
      <c r="BF400">
        <v>19.141660378748128</v>
      </c>
      <c r="BI400" s="1"/>
    </row>
    <row r="401" spans="1:62" x14ac:dyDescent="0.35">
      <c r="A401" t="s">
        <v>3097</v>
      </c>
      <c r="AW401" s="1"/>
      <c r="AX401" s="1"/>
      <c r="AY401" s="1"/>
      <c r="BI401" s="1"/>
    </row>
    <row r="402" spans="1:62" x14ac:dyDescent="0.35">
      <c r="A402" t="s">
        <v>3096</v>
      </c>
      <c r="B402">
        <v>1.4285714285714286</v>
      </c>
      <c r="C402">
        <v>0</v>
      </c>
      <c r="D402">
        <v>0</v>
      </c>
      <c r="H402" t="s">
        <v>3096</v>
      </c>
      <c r="I402">
        <v>0</v>
      </c>
      <c r="J402">
        <v>0</v>
      </c>
      <c r="K402">
        <v>0</v>
      </c>
      <c r="L402">
        <v>13.4375</v>
      </c>
      <c r="M402">
        <v>0</v>
      </c>
      <c r="N402">
        <v>0</v>
      </c>
      <c r="O402">
        <v>0</v>
      </c>
      <c r="Q402" t="s">
        <v>3096</v>
      </c>
      <c r="R402">
        <v>0</v>
      </c>
      <c r="S402">
        <v>0</v>
      </c>
      <c r="T402">
        <v>0</v>
      </c>
      <c r="U402">
        <v>1.2121212121212122</v>
      </c>
      <c r="V402">
        <v>0</v>
      </c>
      <c r="AA402" t="s">
        <v>3096</v>
      </c>
      <c r="AB402">
        <v>0</v>
      </c>
      <c r="AC402">
        <v>0</v>
      </c>
      <c r="AD402">
        <v>0</v>
      </c>
      <c r="AE402">
        <v>4.375</v>
      </c>
      <c r="AF402">
        <v>0</v>
      </c>
      <c r="AG402">
        <v>0</v>
      </c>
      <c r="AH402">
        <v>0</v>
      </c>
      <c r="AW402" s="1"/>
      <c r="AX402" s="1"/>
      <c r="BI402" s="1"/>
    </row>
    <row r="403" spans="1:62" x14ac:dyDescent="0.35">
      <c r="A403" t="s">
        <v>3095</v>
      </c>
      <c r="B403">
        <v>3.4994134091738474</v>
      </c>
      <c r="C403">
        <v>0</v>
      </c>
      <c r="D403">
        <v>0</v>
      </c>
      <c r="H403" t="s">
        <v>3095</v>
      </c>
      <c r="I403">
        <v>0</v>
      </c>
      <c r="J403">
        <v>0</v>
      </c>
      <c r="K403">
        <v>0</v>
      </c>
      <c r="L403">
        <v>55.14904210078609</v>
      </c>
      <c r="M403">
        <v>0</v>
      </c>
      <c r="N403">
        <v>0</v>
      </c>
      <c r="O403">
        <v>0</v>
      </c>
      <c r="Q403" t="s">
        <v>3095</v>
      </c>
      <c r="R403">
        <v>0</v>
      </c>
      <c r="S403">
        <v>0</v>
      </c>
      <c r="T403">
        <v>0</v>
      </c>
      <c r="U403">
        <v>5.3698033172010211</v>
      </c>
      <c r="V403">
        <v>0</v>
      </c>
      <c r="AA403" t="s">
        <v>3095</v>
      </c>
      <c r="AB403">
        <v>0</v>
      </c>
      <c r="AC403">
        <v>0</v>
      </c>
      <c r="AD403">
        <v>0</v>
      </c>
      <c r="AE403">
        <v>9.9808048848454973</v>
      </c>
      <c r="AF403">
        <v>0</v>
      </c>
      <c r="AG403">
        <v>0</v>
      </c>
      <c r="AH403">
        <v>0</v>
      </c>
      <c r="AW403" s="1"/>
      <c r="AX403" s="1"/>
      <c r="BI403" s="1"/>
    </row>
    <row r="404" spans="1:62" x14ac:dyDescent="0.35">
      <c r="A404" s="16" t="s">
        <v>3128</v>
      </c>
      <c r="AW404" s="1"/>
      <c r="AX404" s="1"/>
      <c r="BI404" s="1"/>
    </row>
    <row r="405" spans="1:62" x14ac:dyDescent="0.35">
      <c r="A405" t="s">
        <v>267</v>
      </c>
      <c r="B405">
        <v>0</v>
      </c>
      <c r="I405">
        <v>0</v>
      </c>
      <c r="R405">
        <v>0</v>
      </c>
      <c r="AB405">
        <v>0</v>
      </c>
      <c r="AK405">
        <v>0</v>
      </c>
      <c r="AW405">
        <v>1</v>
      </c>
      <c r="BJ405" s="1"/>
    </row>
    <row r="406" spans="1:62" x14ac:dyDescent="0.35">
      <c r="A406" t="s">
        <v>3098</v>
      </c>
      <c r="B406">
        <f>MAX(B399:F399,B402:D402)</f>
        <v>3.3333333333333335</v>
      </c>
      <c r="I406">
        <f>MAX(I399:L399,I402:O402)</f>
        <v>13.4375</v>
      </c>
      <c r="R406">
        <f>MAX(R399:Y399,R402:V402)</f>
        <v>1.2121212121212122</v>
      </c>
      <c r="AB406">
        <f>MAX(AB399:AF399,AB402:AH402)</f>
        <v>11.176470588235293</v>
      </c>
      <c r="AK406">
        <f>MAX(AK399:AT399)</f>
        <v>383.63636363636363</v>
      </c>
      <c r="AW406">
        <f>MAX(AW399:BF399)</f>
        <v>327.22222222222223</v>
      </c>
      <c r="BJ406" s="1"/>
    </row>
    <row r="407" spans="1:62" x14ac:dyDescent="0.35">
      <c r="A407" t="s">
        <v>3099</v>
      </c>
      <c r="B407">
        <f>MAX(F399,D402)</f>
        <v>0</v>
      </c>
      <c r="I407">
        <f>MAX(L399,O402)</f>
        <v>0</v>
      </c>
      <c r="R407">
        <f>MAX(Y399,V402)</f>
        <v>0.95238095238095233</v>
      </c>
      <c r="AB407">
        <f>MAX(AF399,AH402)</f>
        <v>1.1111111111111112</v>
      </c>
      <c r="AK407">
        <f>AT399</f>
        <v>30</v>
      </c>
      <c r="AW407">
        <f>BF399</f>
        <v>18.695652173913043</v>
      </c>
      <c r="BJ407" s="1"/>
    </row>
    <row r="408" spans="1:62" x14ac:dyDescent="0.35">
      <c r="A408" t="s">
        <v>3100</v>
      </c>
      <c r="B408">
        <f>MAX(F400,D403)</f>
        <v>0</v>
      </c>
      <c r="I408">
        <f>MAX(L400,O403)</f>
        <v>0</v>
      </c>
      <c r="R408">
        <f>MAX(Y400,V403)</f>
        <v>4.3643578047198472</v>
      </c>
      <c r="AB408">
        <f>MAX(AF400,AH403)</f>
        <v>3.3333333333333335</v>
      </c>
      <c r="AK408">
        <f>AT400</f>
        <v>25.634797778466229</v>
      </c>
      <c r="AW408">
        <f>BF400</f>
        <v>19.141660378748128</v>
      </c>
      <c r="BJ408" s="1"/>
    </row>
    <row r="409" spans="1:62" x14ac:dyDescent="0.35">
      <c r="A409" t="s">
        <v>3101</v>
      </c>
      <c r="B409" t="s">
        <v>3098</v>
      </c>
      <c r="I409" t="s">
        <v>3189</v>
      </c>
      <c r="R409" t="s">
        <v>3098</v>
      </c>
      <c r="AB409" t="s">
        <v>3098</v>
      </c>
      <c r="AK409" t="s">
        <v>3189</v>
      </c>
      <c r="AW409" t="s">
        <v>3098</v>
      </c>
      <c r="BJ409" s="1"/>
    </row>
    <row r="410" spans="1:62" x14ac:dyDescent="0.35">
      <c r="A410" t="s">
        <v>3102</v>
      </c>
      <c r="B410">
        <f>B406</f>
        <v>3.3333333333333335</v>
      </c>
      <c r="I410">
        <f>0.5*I406</f>
        <v>6.71875</v>
      </c>
      <c r="R410">
        <f>R406</f>
        <v>1.2121212121212122</v>
      </c>
      <c r="AB410">
        <f>AB406</f>
        <v>11.176470588235293</v>
      </c>
      <c r="AK410">
        <f>0.5*AK406</f>
        <v>191.81818181818181</v>
      </c>
      <c r="AW410">
        <f>AW406</f>
        <v>327.22222222222223</v>
      </c>
      <c r="BJ410" s="1"/>
    </row>
    <row r="411" spans="1:62" x14ac:dyDescent="0.35">
      <c r="BI411" s="1"/>
    </row>
    <row r="412" spans="1:62" x14ac:dyDescent="0.35">
      <c r="AW412" s="1"/>
      <c r="AX412" s="1"/>
      <c r="AY412" s="1"/>
      <c r="BI412" s="1"/>
    </row>
    <row r="413" spans="1:62" x14ac:dyDescent="0.35">
      <c r="A413" t="s">
        <v>3104</v>
      </c>
      <c r="AW413" s="1"/>
      <c r="AX413" s="1"/>
      <c r="AY413" s="1"/>
      <c r="BI413" s="1"/>
    </row>
    <row r="414" spans="1:62" x14ac:dyDescent="0.35">
      <c r="A414" t="s">
        <v>3096</v>
      </c>
      <c r="B414">
        <v>0.625</v>
      </c>
      <c r="C414">
        <v>1.25</v>
      </c>
      <c r="D414">
        <v>0</v>
      </c>
      <c r="E414">
        <v>0</v>
      </c>
      <c r="F414">
        <v>0</v>
      </c>
      <c r="H414" t="s">
        <v>3096</v>
      </c>
      <c r="I414">
        <v>0</v>
      </c>
      <c r="J414">
        <v>0</v>
      </c>
      <c r="K414">
        <v>0</v>
      </c>
      <c r="L414">
        <v>0</v>
      </c>
      <c r="Q414" t="s">
        <v>3096</v>
      </c>
      <c r="R414">
        <v>0</v>
      </c>
      <c r="S414">
        <v>0</v>
      </c>
      <c r="T414">
        <v>0</v>
      </c>
      <c r="U414">
        <v>0</v>
      </c>
      <c r="V414">
        <v>0</v>
      </c>
      <c r="W414">
        <v>1.2820512820512822</v>
      </c>
      <c r="X414">
        <v>0</v>
      </c>
      <c r="Y414">
        <v>0</v>
      </c>
      <c r="AA414" t="s">
        <v>3096</v>
      </c>
      <c r="AB414">
        <v>5.882352941176471</v>
      </c>
      <c r="AC414">
        <v>0</v>
      </c>
      <c r="AD414">
        <v>0</v>
      </c>
      <c r="AE414">
        <v>0</v>
      </c>
      <c r="AF414">
        <v>0</v>
      </c>
      <c r="AJ414" t="s">
        <v>3096</v>
      </c>
      <c r="AK414">
        <v>2.7272727272727271</v>
      </c>
      <c r="AL414">
        <v>0</v>
      </c>
      <c r="AM414">
        <v>0</v>
      </c>
      <c r="AN414">
        <v>0</v>
      </c>
      <c r="AO414">
        <v>0</v>
      </c>
      <c r="AP414">
        <v>1.3636363636363635</v>
      </c>
      <c r="AQ414">
        <v>0</v>
      </c>
      <c r="AR414">
        <v>0</v>
      </c>
      <c r="AS414">
        <v>0</v>
      </c>
      <c r="AT414">
        <v>0</v>
      </c>
      <c r="AV414" t="s">
        <v>3096</v>
      </c>
      <c r="AW414">
        <v>0</v>
      </c>
      <c r="AX414">
        <v>1.6666666666666667</v>
      </c>
      <c r="AY414">
        <v>0</v>
      </c>
      <c r="AZ414">
        <v>0</v>
      </c>
      <c r="BA414">
        <v>0</v>
      </c>
      <c r="BB414">
        <v>0</v>
      </c>
      <c r="BC414">
        <v>0</v>
      </c>
      <c r="BD414">
        <v>5.9615384615384617</v>
      </c>
      <c r="BE414">
        <v>0</v>
      </c>
      <c r="BF414">
        <v>0</v>
      </c>
      <c r="BI414" s="1"/>
    </row>
    <row r="415" spans="1:62" x14ac:dyDescent="0.35">
      <c r="A415" t="s">
        <v>3095</v>
      </c>
      <c r="B415">
        <v>2.5</v>
      </c>
      <c r="C415">
        <v>3.415650255319866</v>
      </c>
      <c r="D415">
        <v>0</v>
      </c>
      <c r="E415">
        <v>0</v>
      </c>
      <c r="F415">
        <v>0</v>
      </c>
      <c r="H415" t="s">
        <v>3095</v>
      </c>
      <c r="I415">
        <v>0</v>
      </c>
      <c r="J415">
        <v>0</v>
      </c>
      <c r="K415">
        <v>0</v>
      </c>
      <c r="L415">
        <v>0</v>
      </c>
      <c r="Q415" t="s">
        <v>3095</v>
      </c>
      <c r="R415">
        <v>0</v>
      </c>
      <c r="S415">
        <v>0</v>
      </c>
      <c r="T415">
        <v>0</v>
      </c>
      <c r="U415">
        <v>0</v>
      </c>
      <c r="V415">
        <v>0</v>
      </c>
      <c r="W415">
        <v>3.3868842842937052</v>
      </c>
      <c r="X415">
        <v>0</v>
      </c>
      <c r="Y415">
        <v>0</v>
      </c>
      <c r="AA415" t="s">
        <v>3095</v>
      </c>
      <c r="AB415">
        <v>8.5697307545214674</v>
      </c>
      <c r="AC415">
        <v>0</v>
      </c>
      <c r="AD415">
        <v>0</v>
      </c>
      <c r="AE415">
        <v>0</v>
      </c>
      <c r="AF415">
        <v>0</v>
      </c>
      <c r="AJ415" t="s">
        <v>3095</v>
      </c>
      <c r="AK415">
        <v>4.6709936649691377</v>
      </c>
      <c r="AL415">
        <v>0</v>
      </c>
      <c r="AM415">
        <v>0</v>
      </c>
      <c r="AN415">
        <v>0</v>
      </c>
      <c r="AO415">
        <v>0</v>
      </c>
      <c r="AP415">
        <v>3.5125008665710444</v>
      </c>
      <c r="AQ415">
        <v>0</v>
      </c>
      <c r="AR415">
        <v>0</v>
      </c>
      <c r="AS415">
        <v>0</v>
      </c>
      <c r="AT415">
        <v>0</v>
      </c>
      <c r="AV415" t="s">
        <v>3095</v>
      </c>
      <c r="AW415">
        <v>0</v>
      </c>
      <c r="AX415">
        <v>5.1449575542752646</v>
      </c>
      <c r="AY415">
        <v>0</v>
      </c>
      <c r="AZ415">
        <v>0</v>
      </c>
      <c r="BA415">
        <v>0</v>
      </c>
      <c r="BB415">
        <v>0</v>
      </c>
      <c r="BC415">
        <v>0</v>
      </c>
      <c r="BD415">
        <v>8.2270751919608696</v>
      </c>
      <c r="BE415">
        <v>0</v>
      </c>
      <c r="BF415">
        <v>0</v>
      </c>
      <c r="BI415" s="1"/>
    </row>
    <row r="416" spans="1:62" x14ac:dyDescent="0.35">
      <c r="A416" t="s">
        <v>3097</v>
      </c>
      <c r="AW416" s="1"/>
      <c r="AX416" s="1"/>
      <c r="AY416" s="1"/>
      <c r="BI416" s="1"/>
    </row>
    <row r="417" spans="1:62" x14ac:dyDescent="0.35">
      <c r="A417" t="s">
        <v>3096</v>
      </c>
      <c r="B417">
        <v>0</v>
      </c>
      <c r="C417">
        <v>0</v>
      </c>
      <c r="D417">
        <v>0</v>
      </c>
      <c r="H417" t="s">
        <v>3096</v>
      </c>
      <c r="I417">
        <v>0</v>
      </c>
      <c r="J417">
        <v>0</v>
      </c>
      <c r="K417">
        <v>0</v>
      </c>
      <c r="L417">
        <v>0</v>
      </c>
      <c r="M417">
        <v>0</v>
      </c>
      <c r="N417">
        <v>0</v>
      </c>
      <c r="O417">
        <v>0</v>
      </c>
      <c r="Q417" t="s">
        <v>3096</v>
      </c>
      <c r="R417">
        <v>0.83333333333333337</v>
      </c>
      <c r="S417">
        <v>6.5476190476190474</v>
      </c>
      <c r="T417">
        <v>0.55555555555555558</v>
      </c>
      <c r="U417">
        <v>0.30303030303030304</v>
      </c>
      <c r="V417">
        <v>0</v>
      </c>
      <c r="AA417" t="s">
        <v>3096</v>
      </c>
      <c r="AB417">
        <v>0</v>
      </c>
      <c r="AC417">
        <v>0</v>
      </c>
      <c r="AD417">
        <v>0</v>
      </c>
      <c r="AE417">
        <v>0</v>
      </c>
      <c r="AF417">
        <v>0</v>
      </c>
      <c r="AG417">
        <v>0</v>
      </c>
      <c r="AH417">
        <v>0</v>
      </c>
      <c r="AW417" s="1"/>
      <c r="AX417" s="1"/>
      <c r="BI417" s="1"/>
    </row>
    <row r="418" spans="1:62" x14ac:dyDescent="0.35">
      <c r="A418" t="s">
        <v>3095</v>
      </c>
      <c r="B418">
        <v>0</v>
      </c>
      <c r="C418">
        <v>0</v>
      </c>
      <c r="D418">
        <v>0</v>
      </c>
      <c r="H418" t="s">
        <v>3095</v>
      </c>
      <c r="I418">
        <v>0</v>
      </c>
      <c r="J418">
        <v>0</v>
      </c>
      <c r="K418">
        <v>0</v>
      </c>
      <c r="L418">
        <v>0</v>
      </c>
      <c r="M418">
        <v>0</v>
      </c>
      <c r="N418">
        <v>0</v>
      </c>
      <c r="O418">
        <v>0</v>
      </c>
      <c r="Q418" t="s">
        <v>3095</v>
      </c>
      <c r="R418">
        <v>2.7639851636955175</v>
      </c>
      <c r="S418">
        <v>8.5209072136118991</v>
      </c>
      <c r="T418">
        <v>2.2906867093391696</v>
      </c>
      <c r="U418">
        <v>1.714227839851546</v>
      </c>
      <c r="V418">
        <v>0</v>
      </c>
      <c r="AA418" t="s">
        <v>3095</v>
      </c>
      <c r="AB418">
        <v>0</v>
      </c>
      <c r="AC418">
        <v>0</v>
      </c>
      <c r="AD418">
        <v>0</v>
      </c>
      <c r="AE418">
        <v>0</v>
      </c>
      <c r="AF418">
        <v>0</v>
      </c>
      <c r="AG418">
        <v>0</v>
      </c>
      <c r="AH418">
        <v>0</v>
      </c>
      <c r="AW418" s="1"/>
      <c r="AX418" s="1"/>
      <c r="BI418" s="1"/>
    </row>
    <row r="419" spans="1:62" x14ac:dyDescent="0.35">
      <c r="A419" s="16" t="s">
        <v>3129</v>
      </c>
      <c r="AW419" s="1"/>
      <c r="AX419" s="1"/>
      <c r="BI419" s="1"/>
    </row>
    <row r="420" spans="1:62" x14ac:dyDescent="0.35">
      <c r="A420" t="s">
        <v>267</v>
      </c>
      <c r="B420">
        <v>1</v>
      </c>
      <c r="I420">
        <v>0</v>
      </c>
      <c r="R420">
        <v>1</v>
      </c>
      <c r="AB420">
        <v>1</v>
      </c>
      <c r="AK420">
        <v>0</v>
      </c>
      <c r="AW420">
        <v>1</v>
      </c>
      <c r="BJ420" s="1"/>
    </row>
    <row r="421" spans="1:62" x14ac:dyDescent="0.35">
      <c r="A421" t="s">
        <v>3098</v>
      </c>
      <c r="B421">
        <f>MAX(B414:F414,B417:D417)</f>
        <v>1.25</v>
      </c>
      <c r="I421">
        <f>MAX(I414:L414,I417:O417)</f>
        <v>0</v>
      </c>
      <c r="R421">
        <f>MAX(R414:Y414,R417:V417)</f>
        <v>6.5476190476190474</v>
      </c>
      <c r="AB421">
        <f>MAX(AB414:AF414,AB417:AH417)</f>
        <v>5.882352941176471</v>
      </c>
      <c r="AK421">
        <f>MAX(AK414:AT414)</f>
        <v>2.7272727272727271</v>
      </c>
      <c r="AW421">
        <f>MAX(AW414:BF414)</f>
        <v>5.9615384615384617</v>
      </c>
      <c r="BJ421" s="1"/>
    </row>
    <row r="422" spans="1:62" x14ac:dyDescent="0.35">
      <c r="A422" t="s">
        <v>3099</v>
      </c>
      <c r="B422">
        <f>MAX(F414,D417)</f>
        <v>0</v>
      </c>
      <c r="I422">
        <f>MAX(L414,O417)</f>
        <v>0</v>
      </c>
      <c r="R422">
        <f>MAX(Y414,V417)</f>
        <v>0</v>
      </c>
      <c r="AB422">
        <f>MAX(AF414,AH417)</f>
        <v>0</v>
      </c>
      <c r="AK422">
        <f>AT414</f>
        <v>0</v>
      </c>
      <c r="AW422">
        <f>BF414</f>
        <v>0</v>
      </c>
      <c r="BJ422" s="1"/>
    </row>
    <row r="423" spans="1:62" x14ac:dyDescent="0.35">
      <c r="A423" t="s">
        <v>3100</v>
      </c>
      <c r="B423">
        <f>MAX(F415,D418)</f>
        <v>0</v>
      </c>
      <c r="I423">
        <f>MAX(L415,O418)</f>
        <v>0</v>
      </c>
      <c r="R423">
        <f>MAX(Y415,V418)</f>
        <v>0</v>
      </c>
      <c r="AB423">
        <f>MAX(AF415,AH418)</f>
        <v>0</v>
      </c>
      <c r="AK423">
        <f>AT415</f>
        <v>0</v>
      </c>
      <c r="AW423">
        <f>BF415</f>
        <v>0</v>
      </c>
      <c r="BJ423" s="1"/>
    </row>
    <row r="424" spans="1:62" x14ac:dyDescent="0.35">
      <c r="A424" t="s">
        <v>3101</v>
      </c>
      <c r="B424" t="s">
        <v>3188</v>
      </c>
      <c r="I424" t="s">
        <v>3098</v>
      </c>
      <c r="R424" t="s">
        <v>3098</v>
      </c>
      <c r="AB424" t="s">
        <v>3098</v>
      </c>
      <c r="AK424" t="s">
        <v>3098</v>
      </c>
      <c r="AW424" t="s">
        <v>3098</v>
      </c>
      <c r="BJ424" s="1"/>
    </row>
    <row r="425" spans="1:62" x14ac:dyDescent="0.35">
      <c r="A425" t="s">
        <v>3102</v>
      </c>
      <c r="B425">
        <f>2*B421</f>
        <v>2.5</v>
      </c>
      <c r="I425">
        <f>I421</f>
        <v>0</v>
      </c>
      <c r="R425">
        <f>R421</f>
        <v>6.5476190476190474</v>
      </c>
      <c r="AB425">
        <f>AB421</f>
        <v>5.882352941176471</v>
      </c>
      <c r="AK425">
        <f>AK421</f>
        <v>2.7272727272727271</v>
      </c>
      <c r="AW425">
        <f>AW421</f>
        <v>5.9615384615384617</v>
      </c>
      <c r="BJ425" s="1"/>
    </row>
    <row r="426" spans="1:62" x14ac:dyDescent="0.35">
      <c r="BI426" s="1"/>
    </row>
    <row r="427" spans="1:62" x14ac:dyDescent="0.35">
      <c r="AW427" s="1"/>
      <c r="AX427" s="1"/>
      <c r="AY427" s="1"/>
      <c r="BI427" s="1"/>
    </row>
    <row r="428" spans="1:62" x14ac:dyDescent="0.35">
      <c r="A428" t="s">
        <v>3104</v>
      </c>
      <c r="AW428" s="1"/>
      <c r="AX428" s="1"/>
      <c r="AY428" s="1"/>
      <c r="BI428" s="1"/>
    </row>
    <row r="429" spans="1:62" x14ac:dyDescent="0.35">
      <c r="A429" t="s">
        <v>3096</v>
      </c>
      <c r="B429">
        <v>0</v>
      </c>
      <c r="C429">
        <v>0</v>
      </c>
      <c r="D429">
        <v>0</v>
      </c>
      <c r="E429">
        <v>56.666666666666664</v>
      </c>
      <c r="F429">
        <v>0</v>
      </c>
      <c r="H429" t="s">
        <v>3096</v>
      </c>
      <c r="I429">
        <v>150</v>
      </c>
      <c r="J429">
        <v>0</v>
      </c>
      <c r="K429">
        <v>0</v>
      </c>
      <c r="L429">
        <v>0</v>
      </c>
      <c r="Q429" t="s">
        <v>3096</v>
      </c>
      <c r="R429">
        <v>0</v>
      </c>
      <c r="S429">
        <v>0</v>
      </c>
      <c r="T429">
        <v>0</v>
      </c>
      <c r="U429">
        <v>0</v>
      </c>
      <c r="V429">
        <v>1.6666666666666667</v>
      </c>
      <c r="W429">
        <v>0.76923076923076927</v>
      </c>
      <c r="X429">
        <v>0</v>
      </c>
      <c r="Y429">
        <v>2.8571428571428572</v>
      </c>
      <c r="AA429" t="s">
        <v>3096</v>
      </c>
      <c r="AB429">
        <v>21.764705882352942</v>
      </c>
      <c r="AC429">
        <v>0</v>
      </c>
      <c r="AD429">
        <v>8.5714285714285712</v>
      </c>
      <c r="AE429">
        <v>0</v>
      </c>
      <c r="AF429">
        <v>12.222222222222221</v>
      </c>
      <c r="AJ429" t="s">
        <v>3096</v>
      </c>
      <c r="AK429">
        <v>30.90909090909091</v>
      </c>
      <c r="AL429">
        <v>36.363636363636367</v>
      </c>
      <c r="AM429">
        <v>16.363636363636363</v>
      </c>
      <c r="AN429">
        <v>9.545454545454545</v>
      </c>
      <c r="AO429">
        <v>10.909090909090908</v>
      </c>
      <c r="AP429">
        <v>44.545454545454547</v>
      </c>
      <c r="AQ429">
        <v>38.636363636363633</v>
      </c>
      <c r="AR429">
        <v>31.818181818181817</v>
      </c>
      <c r="AS429">
        <v>24.545454545454547</v>
      </c>
      <c r="AT429">
        <v>87.727272727272734</v>
      </c>
      <c r="AV429" t="s">
        <v>3096</v>
      </c>
      <c r="AW429">
        <v>33.333333333333336</v>
      </c>
      <c r="AX429">
        <v>38.888888888888886</v>
      </c>
      <c r="AY429">
        <v>21.666666666666668</v>
      </c>
      <c r="AZ429">
        <v>13.333333333333334</v>
      </c>
      <c r="BA429">
        <v>8.235294117647058</v>
      </c>
      <c r="BB429">
        <v>32.222222222222221</v>
      </c>
      <c r="BC429">
        <v>22.222222222222221</v>
      </c>
      <c r="BD429">
        <v>26.923076923076923</v>
      </c>
      <c r="BE429">
        <v>20</v>
      </c>
      <c r="BF429">
        <v>92.173913043478265</v>
      </c>
      <c r="BI429" s="1"/>
    </row>
    <row r="430" spans="1:62" x14ac:dyDescent="0.35">
      <c r="A430" t="s">
        <v>3095</v>
      </c>
      <c r="B430">
        <v>0</v>
      </c>
      <c r="C430">
        <v>0</v>
      </c>
      <c r="D430">
        <v>0</v>
      </c>
      <c r="E430">
        <v>40.414518843273797</v>
      </c>
      <c r="F430">
        <v>0</v>
      </c>
      <c r="H430" t="s">
        <v>3095</v>
      </c>
      <c r="I430">
        <v>0</v>
      </c>
      <c r="J430">
        <v>0</v>
      </c>
      <c r="K430">
        <v>0</v>
      </c>
      <c r="L430">
        <v>0</v>
      </c>
      <c r="Q430" t="s">
        <v>3095</v>
      </c>
      <c r="R430">
        <v>0</v>
      </c>
      <c r="S430">
        <v>0</v>
      </c>
      <c r="T430">
        <v>0</v>
      </c>
      <c r="U430">
        <v>0</v>
      </c>
      <c r="V430">
        <v>3.8924947208076146</v>
      </c>
      <c r="W430">
        <v>2.6995276239950852</v>
      </c>
      <c r="X430">
        <v>0</v>
      </c>
      <c r="Y430">
        <v>7.1713716560063618</v>
      </c>
      <c r="AA430" t="s">
        <v>3095</v>
      </c>
      <c r="AB430">
        <v>24.676155615725062</v>
      </c>
      <c r="AC430">
        <v>0</v>
      </c>
      <c r="AD430">
        <v>14.638501094227998</v>
      </c>
      <c r="AE430">
        <v>0</v>
      </c>
      <c r="AF430">
        <v>25.385910352879694</v>
      </c>
      <c r="AJ430" t="s">
        <v>3095</v>
      </c>
      <c r="AK430">
        <v>23.85562636132007</v>
      </c>
      <c r="AL430">
        <v>27.175874199888003</v>
      </c>
      <c r="AM430">
        <v>18.399134178763372</v>
      </c>
      <c r="AN430">
        <v>12.901558682973793</v>
      </c>
      <c r="AO430">
        <v>13.059968245090436</v>
      </c>
      <c r="AP430">
        <v>37.509017674772643</v>
      </c>
      <c r="AQ430">
        <v>24.357545920926505</v>
      </c>
      <c r="AR430">
        <v>20.889318714683739</v>
      </c>
      <c r="AS430">
        <v>18.090680674665819</v>
      </c>
      <c r="AT430">
        <v>41.049542446474788</v>
      </c>
      <c r="AV430" t="s">
        <v>3095</v>
      </c>
      <c r="AW430">
        <v>21.794494717703369</v>
      </c>
      <c r="AX430">
        <v>26.983412963585586</v>
      </c>
      <c r="AY430">
        <v>19.17412472118426</v>
      </c>
      <c r="AZ430">
        <v>13.719886811400707</v>
      </c>
      <c r="BA430">
        <v>8.8284300116491963</v>
      </c>
      <c r="BB430">
        <v>29.814239699997195</v>
      </c>
      <c r="BC430">
        <v>13.956046783744506</v>
      </c>
      <c r="BD430">
        <v>28.321575059948902</v>
      </c>
      <c r="BE430">
        <v>11.180339887498949</v>
      </c>
      <c r="BF430">
        <v>42.95415333279832</v>
      </c>
      <c r="BI430" s="1"/>
    </row>
    <row r="431" spans="1:62" x14ac:dyDescent="0.35">
      <c r="A431" t="s">
        <v>3097</v>
      </c>
      <c r="AW431" s="1"/>
      <c r="AX431" s="1"/>
      <c r="AY431" s="1"/>
      <c r="BI431" s="1"/>
    </row>
    <row r="432" spans="1:62" x14ac:dyDescent="0.35">
      <c r="A432" t="s">
        <v>3096</v>
      </c>
      <c r="B432">
        <v>1.4285714285714286</v>
      </c>
      <c r="C432">
        <v>0</v>
      </c>
      <c r="D432">
        <v>0</v>
      </c>
      <c r="H432" t="s">
        <v>3096</v>
      </c>
      <c r="I432">
        <v>1.6666666666666667</v>
      </c>
      <c r="J432">
        <v>1.4285714285714286</v>
      </c>
      <c r="K432">
        <v>0.76923076923076927</v>
      </c>
      <c r="L432">
        <v>0.9375</v>
      </c>
      <c r="M432">
        <v>0.66666666666666663</v>
      </c>
      <c r="N432">
        <v>0.25641025641025639</v>
      </c>
      <c r="O432">
        <v>0</v>
      </c>
      <c r="Q432" t="s">
        <v>3096</v>
      </c>
      <c r="R432">
        <v>0</v>
      </c>
      <c r="S432">
        <v>0</v>
      </c>
      <c r="T432">
        <v>0</v>
      </c>
      <c r="U432">
        <v>0</v>
      </c>
      <c r="V432">
        <v>0</v>
      </c>
      <c r="AA432" t="s">
        <v>3096</v>
      </c>
      <c r="AB432">
        <v>2.7777777777777777</v>
      </c>
      <c r="AC432">
        <v>2.7777777777777777</v>
      </c>
      <c r="AD432">
        <v>0</v>
      </c>
      <c r="AE432">
        <v>2.5</v>
      </c>
      <c r="AF432">
        <v>3.225806451612903</v>
      </c>
      <c r="AG432">
        <v>0.46875</v>
      </c>
      <c r="AH432">
        <v>0</v>
      </c>
      <c r="AW432" s="1"/>
      <c r="AX432" s="1"/>
      <c r="BI432" s="1"/>
    </row>
    <row r="433" spans="1:62" x14ac:dyDescent="0.35">
      <c r="A433" t="s">
        <v>3095</v>
      </c>
      <c r="B433">
        <v>3.4994134091738474</v>
      </c>
      <c r="C433">
        <v>0</v>
      </c>
      <c r="D433">
        <v>0</v>
      </c>
      <c r="H433" t="s">
        <v>3095</v>
      </c>
      <c r="I433">
        <v>3.7271337315414543</v>
      </c>
      <c r="J433">
        <v>3.9268027582129559</v>
      </c>
      <c r="K433">
        <v>2.6647519166098239</v>
      </c>
      <c r="L433">
        <v>3.8401326299246481</v>
      </c>
      <c r="M433">
        <v>2.4945329647710532</v>
      </c>
      <c r="N433">
        <v>1.5806420557463257</v>
      </c>
      <c r="O433">
        <v>0</v>
      </c>
      <c r="Q433" t="s">
        <v>3095</v>
      </c>
      <c r="R433">
        <v>0</v>
      </c>
      <c r="S433">
        <v>0</v>
      </c>
      <c r="T433">
        <v>0</v>
      </c>
      <c r="U433">
        <v>0</v>
      </c>
      <c r="V433">
        <v>0</v>
      </c>
      <c r="AA433" t="s">
        <v>3095</v>
      </c>
      <c r="AB433">
        <v>9.3131027675320244</v>
      </c>
      <c r="AC433">
        <v>7.3073080591498831</v>
      </c>
      <c r="AD433">
        <v>0</v>
      </c>
      <c r="AE433">
        <v>9.6828030044467521</v>
      </c>
      <c r="AF433">
        <v>8.5713382686676809</v>
      </c>
      <c r="AG433">
        <v>2.1137296298204729</v>
      </c>
      <c r="AH433">
        <v>0</v>
      </c>
      <c r="AW433" s="1"/>
      <c r="AX433" s="1"/>
      <c r="BI433" s="1"/>
    </row>
    <row r="434" spans="1:62" x14ac:dyDescent="0.35">
      <c r="A434" s="16" t="s">
        <v>3130</v>
      </c>
      <c r="AW434" s="1"/>
      <c r="AX434" s="1"/>
      <c r="BI434" s="1"/>
    </row>
    <row r="435" spans="1:62" x14ac:dyDescent="0.35">
      <c r="A435" t="s">
        <v>267</v>
      </c>
      <c r="B435">
        <v>1</v>
      </c>
      <c r="I435">
        <v>1</v>
      </c>
      <c r="R435">
        <v>0</v>
      </c>
      <c r="AB435">
        <v>1</v>
      </c>
      <c r="AK435">
        <v>0</v>
      </c>
      <c r="AW435">
        <v>1</v>
      </c>
      <c r="BJ435" s="1"/>
    </row>
    <row r="436" spans="1:62" x14ac:dyDescent="0.35">
      <c r="A436" t="s">
        <v>3098</v>
      </c>
      <c r="B436">
        <f>MAX(B429:F429,B432:D432)</f>
        <v>56.666666666666664</v>
      </c>
      <c r="I436">
        <f>MAX(I429:L429,I432:O432)</f>
        <v>150</v>
      </c>
      <c r="R436">
        <f>MAX(R429:Y429,R432:V432)</f>
        <v>2.8571428571428572</v>
      </c>
      <c r="AB436">
        <f>MAX(AB429:AF429,AB432:AH432)</f>
        <v>21.764705882352942</v>
      </c>
      <c r="AK436">
        <f>MAX(AK429:AT429)</f>
        <v>87.727272727272734</v>
      </c>
      <c r="AW436">
        <f>MAX(AW429:BF429)</f>
        <v>92.173913043478265</v>
      </c>
      <c r="BJ436" s="1"/>
    </row>
    <row r="437" spans="1:62" x14ac:dyDescent="0.35">
      <c r="A437" t="s">
        <v>3099</v>
      </c>
      <c r="B437">
        <f>MAX(F429,D432)</f>
        <v>0</v>
      </c>
      <c r="I437">
        <f>MAX(L429,O432)</f>
        <v>0</v>
      </c>
      <c r="R437">
        <f>MAX(Y429,V432)</f>
        <v>2.8571428571428572</v>
      </c>
      <c r="AB437">
        <f>MAX(AF429,AH432)</f>
        <v>12.222222222222221</v>
      </c>
      <c r="AK437">
        <f>AT429</f>
        <v>87.727272727272734</v>
      </c>
      <c r="AW437">
        <f>BF429</f>
        <v>92.173913043478265</v>
      </c>
      <c r="BJ437" s="1"/>
    </row>
    <row r="438" spans="1:62" x14ac:dyDescent="0.35">
      <c r="A438" t="s">
        <v>3100</v>
      </c>
      <c r="B438">
        <f>MAX(F430,D433)</f>
        <v>0</v>
      </c>
      <c r="I438">
        <f>MAX(L430,O433)</f>
        <v>0</v>
      </c>
      <c r="R438">
        <f>MAX(Y430,V433)</f>
        <v>7.1713716560063618</v>
      </c>
      <c r="AB438">
        <f>MAX(AF430,AH433)</f>
        <v>25.385910352879694</v>
      </c>
      <c r="AK438">
        <f>AT430</f>
        <v>41.049542446474788</v>
      </c>
      <c r="AW438">
        <f>BF430</f>
        <v>42.95415333279832</v>
      </c>
      <c r="BJ438" s="1"/>
    </row>
    <row r="439" spans="1:62" x14ac:dyDescent="0.35">
      <c r="A439" t="s">
        <v>3101</v>
      </c>
      <c r="B439" t="s">
        <v>3098</v>
      </c>
      <c r="I439" t="s">
        <v>3260</v>
      </c>
      <c r="R439" t="s">
        <v>3098</v>
      </c>
      <c r="AB439" t="s">
        <v>3190</v>
      </c>
      <c r="AK439" t="s">
        <v>3098</v>
      </c>
      <c r="AW439" t="s">
        <v>3190</v>
      </c>
      <c r="BJ439" s="1"/>
    </row>
    <row r="440" spans="1:62" x14ac:dyDescent="0.35">
      <c r="A440" t="s">
        <v>3102</v>
      </c>
      <c r="B440">
        <f>B436</f>
        <v>56.666666666666664</v>
      </c>
      <c r="I440">
        <f>0.5*I436</f>
        <v>75</v>
      </c>
      <c r="R440">
        <f>R436</f>
        <v>2.8571428571428572</v>
      </c>
      <c r="AB440">
        <f>AB436+AB438</f>
        <v>47.150616235232633</v>
      </c>
      <c r="AK440">
        <f>AK436</f>
        <v>87.727272727272734</v>
      </c>
      <c r="AW440">
        <f>AW436+AW438</f>
        <v>135.12806637627659</v>
      </c>
      <c r="BJ440" s="1"/>
    </row>
    <row r="441" spans="1:62" x14ac:dyDescent="0.35">
      <c r="BI441" s="1"/>
    </row>
    <row r="442" spans="1:62" x14ac:dyDescent="0.35">
      <c r="AW442" s="1"/>
      <c r="AX442" s="1"/>
      <c r="AY442" s="1"/>
      <c r="BI442" s="1"/>
    </row>
    <row r="443" spans="1:62" x14ac:dyDescent="0.35">
      <c r="A443" t="s">
        <v>3104</v>
      </c>
      <c r="AW443" s="1"/>
      <c r="AX443" s="1"/>
      <c r="AY443" s="1"/>
      <c r="BI443" s="1"/>
    </row>
    <row r="444" spans="1:62" x14ac:dyDescent="0.35">
      <c r="A444" t="s">
        <v>3096</v>
      </c>
      <c r="B444">
        <v>1.25</v>
      </c>
      <c r="C444">
        <v>0</v>
      </c>
      <c r="D444">
        <v>0</v>
      </c>
      <c r="E444">
        <v>0</v>
      </c>
      <c r="F444">
        <v>0</v>
      </c>
      <c r="H444" t="s">
        <v>3096</v>
      </c>
      <c r="I444">
        <v>0</v>
      </c>
      <c r="J444">
        <v>0</v>
      </c>
      <c r="K444">
        <v>0</v>
      </c>
      <c r="L444">
        <v>0</v>
      </c>
      <c r="Q444" t="s">
        <v>3096</v>
      </c>
      <c r="R444">
        <v>0</v>
      </c>
      <c r="S444">
        <v>0</v>
      </c>
      <c r="T444">
        <v>0</v>
      </c>
      <c r="U444">
        <v>0</v>
      </c>
      <c r="V444">
        <v>0</v>
      </c>
      <c r="W444">
        <v>0</v>
      </c>
      <c r="X444">
        <v>0</v>
      </c>
      <c r="Y444">
        <v>0</v>
      </c>
      <c r="AA444" t="s">
        <v>3096</v>
      </c>
      <c r="AB444">
        <v>0</v>
      </c>
      <c r="AC444">
        <v>0</v>
      </c>
      <c r="AD444">
        <v>0</v>
      </c>
      <c r="AE444">
        <v>0</v>
      </c>
      <c r="AF444">
        <v>0</v>
      </c>
      <c r="AJ444" t="s">
        <v>3096</v>
      </c>
      <c r="AK444">
        <v>0</v>
      </c>
      <c r="AL444">
        <v>0</v>
      </c>
      <c r="AM444">
        <v>0</v>
      </c>
      <c r="AN444">
        <v>0</v>
      </c>
      <c r="AO444">
        <v>0</v>
      </c>
      <c r="AP444">
        <v>0</v>
      </c>
      <c r="AQ444">
        <v>0</v>
      </c>
      <c r="AR444">
        <v>0</v>
      </c>
      <c r="AS444">
        <v>0</v>
      </c>
      <c r="AT444">
        <v>0</v>
      </c>
      <c r="AV444" t="s">
        <v>3096</v>
      </c>
      <c r="AW444">
        <v>0</v>
      </c>
      <c r="AX444">
        <v>0</v>
      </c>
      <c r="AY444">
        <v>0</v>
      </c>
      <c r="AZ444">
        <v>0</v>
      </c>
      <c r="BA444">
        <v>0</v>
      </c>
      <c r="BB444">
        <v>0</v>
      </c>
      <c r="BC444">
        <v>0</v>
      </c>
      <c r="BD444">
        <v>0</v>
      </c>
      <c r="BE444">
        <v>0</v>
      </c>
      <c r="BF444">
        <v>0</v>
      </c>
      <c r="BI444" s="1"/>
    </row>
    <row r="445" spans="1:62" x14ac:dyDescent="0.35">
      <c r="A445" t="s">
        <v>3095</v>
      </c>
      <c r="B445">
        <v>5</v>
      </c>
      <c r="C445">
        <v>0</v>
      </c>
      <c r="D445">
        <v>0</v>
      </c>
      <c r="E445">
        <v>0</v>
      </c>
      <c r="F445">
        <v>0</v>
      </c>
      <c r="H445" t="s">
        <v>3095</v>
      </c>
      <c r="I445">
        <v>0</v>
      </c>
      <c r="J445">
        <v>0</v>
      </c>
      <c r="K445">
        <v>0</v>
      </c>
      <c r="L445">
        <v>0</v>
      </c>
      <c r="Q445" t="s">
        <v>3095</v>
      </c>
      <c r="R445">
        <v>0</v>
      </c>
      <c r="S445">
        <v>0</v>
      </c>
      <c r="T445">
        <v>0</v>
      </c>
      <c r="U445">
        <v>0</v>
      </c>
      <c r="V445">
        <v>0</v>
      </c>
      <c r="W445">
        <v>0</v>
      </c>
      <c r="X445">
        <v>0</v>
      </c>
      <c r="Y445">
        <v>0</v>
      </c>
      <c r="AA445" t="s">
        <v>3095</v>
      </c>
      <c r="AB445">
        <v>0</v>
      </c>
      <c r="AC445">
        <v>0</v>
      </c>
      <c r="AD445">
        <v>0</v>
      </c>
      <c r="AE445">
        <v>0</v>
      </c>
      <c r="AF445">
        <v>0</v>
      </c>
      <c r="AJ445" t="s">
        <v>3095</v>
      </c>
      <c r="AK445">
        <v>0</v>
      </c>
      <c r="AL445">
        <v>0</v>
      </c>
      <c r="AM445">
        <v>0</v>
      </c>
      <c r="AN445">
        <v>0</v>
      </c>
      <c r="AO445">
        <v>0</v>
      </c>
      <c r="AP445">
        <v>0</v>
      </c>
      <c r="AQ445">
        <v>0</v>
      </c>
      <c r="AR445">
        <v>0</v>
      </c>
      <c r="AS445">
        <v>0</v>
      </c>
      <c r="AT445">
        <v>0</v>
      </c>
      <c r="AV445" t="s">
        <v>3095</v>
      </c>
      <c r="AW445">
        <v>0</v>
      </c>
      <c r="AX445">
        <v>0</v>
      </c>
      <c r="AY445">
        <v>0</v>
      </c>
      <c r="AZ445">
        <v>0</v>
      </c>
      <c r="BA445">
        <v>0</v>
      </c>
      <c r="BB445">
        <v>0</v>
      </c>
      <c r="BC445">
        <v>0</v>
      </c>
      <c r="BD445">
        <v>0</v>
      </c>
      <c r="BE445">
        <v>0</v>
      </c>
      <c r="BF445">
        <v>0</v>
      </c>
      <c r="BI445" s="1"/>
    </row>
    <row r="446" spans="1:62" x14ac:dyDescent="0.35">
      <c r="A446" t="s">
        <v>3097</v>
      </c>
      <c r="AW446" s="1"/>
      <c r="AX446" s="1"/>
      <c r="AY446" s="1"/>
      <c r="BI446" s="1"/>
    </row>
    <row r="447" spans="1:62" x14ac:dyDescent="0.35">
      <c r="A447" t="s">
        <v>3096</v>
      </c>
      <c r="B447">
        <v>0</v>
      </c>
      <c r="C447">
        <v>0</v>
      </c>
      <c r="D447">
        <v>0</v>
      </c>
      <c r="H447" t="s">
        <v>3096</v>
      </c>
      <c r="I447">
        <v>0</v>
      </c>
      <c r="J447">
        <v>0</v>
      </c>
      <c r="K447">
        <v>0</v>
      </c>
      <c r="L447">
        <v>1.25</v>
      </c>
      <c r="M447">
        <v>0</v>
      </c>
      <c r="N447">
        <v>0</v>
      </c>
      <c r="O447">
        <v>0</v>
      </c>
      <c r="Q447" t="s">
        <v>3096</v>
      </c>
      <c r="R447">
        <v>25.833333333333332</v>
      </c>
      <c r="S447">
        <v>0.35714285714285715</v>
      </c>
      <c r="T447">
        <v>2.7777777777777777</v>
      </c>
      <c r="U447">
        <v>0</v>
      </c>
      <c r="V447">
        <v>0</v>
      </c>
      <c r="AA447" t="s">
        <v>3096</v>
      </c>
      <c r="AB447">
        <v>0</v>
      </c>
      <c r="AC447">
        <v>0</v>
      </c>
      <c r="AD447">
        <v>0</v>
      </c>
      <c r="AE447">
        <v>0</v>
      </c>
      <c r="AF447">
        <v>0</v>
      </c>
      <c r="AG447">
        <v>0</v>
      </c>
      <c r="AH447">
        <v>0</v>
      </c>
      <c r="AW447" s="1"/>
      <c r="AX447" s="1"/>
      <c r="AY447" s="1"/>
      <c r="BI447" s="1"/>
    </row>
    <row r="448" spans="1:62" x14ac:dyDescent="0.35">
      <c r="A448" t="s">
        <v>3095</v>
      </c>
      <c r="B448">
        <v>0</v>
      </c>
      <c r="C448">
        <v>0</v>
      </c>
      <c r="D448">
        <v>0</v>
      </c>
      <c r="H448" t="s">
        <v>3095</v>
      </c>
      <c r="I448">
        <v>0</v>
      </c>
      <c r="J448">
        <v>0</v>
      </c>
      <c r="K448">
        <v>0</v>
      </c>
      <c r="L448">
        <v>4.8413153401912767</v>
      </c>
      <c r="M448">
        <v>0</v>
      </c>
      <c r="N448">
        <v>0</v>
      </c>
      <c r="O448">
        <v>0</v>
      </c>
      <c r="Q448" t="s">
        <v>3095</v>
      </c>
      <c r="R448">
        <v>23.615499590616587</v>
      </c>
      <c r="S448">
        <v>1.8557813036648476</v>
      </c>
      <c r="T448">
        <v>5.5834408831970403</v>
      </c>
      <c r="U448">
        <v>0</v>
      </c>
      <c r="V448">
        <v>0</v>
      </c>
      <c r="AA448" t="s">
        <v>3095</v>
      </c>
      <c r="AB448">
        <v>0</v>
      </c>
      <c r="AC448">
        <v>0</v>
      </c>
      <c r="AD448">
        <v>0</v>
      </c>
      <c r="AE448">
        <v>0</v>
      </c>
      <c r="AF448">
        <v>0</v>
      </c>
      <c r="AG448">
        <v>0</v>
      </c>
      <c r="AH448">
        <v>0</v>
      </c>
      <c r="AW448" s="1"/>
      <c r="AX448" s="1"/>
      <c r="AY448" s="1"/>
      <c r="BI448" s="1"/>
    </row>
    <row r="449" spans="1:62" x14ac:dyDescent="0.35">
      <c r="A449" s="16" t="s">
        <v>3131</v>
      </c>
      <c r="AW449" s="1"/>
      <c r="AX449" s="1"/>
      <c r="AY449" s="1"/>
      <c r="BI449" s="1"/>
    </row>
    <row r="450" spans="1:62" x14ac:dyDescent="0.35">
      <c r="A450" t="s">
        <v>267</v>
      </c>
      <c r="B450">
        <v>0</v>
      </c>
      <c r="I450">
        <v>0</v>
      </c>
      <c r="R450">
        <v>1</v>
      </c>
      <c r="AB450">
        <v>1</v>
      </c>
      <c r="AK450">
        <v>1</v>
      </c>
      <c r="AW450">
        <v>0</v>
      </c>
      <c r="AZ450" s="1"/>
      <c r="BJ450" s="1"/>
    </row>
    <row r="451" spans="1:62" x14ac:dyDescent="0.35">
      <c r="A451" t="s">
        <v>3098</v>
      </c>
      <c r="B451">
        <f>MAX(B444:F444,B447:D447)</f>
        <v>1.25</v>
      </c>
      <c r="I451">
        <f>MAX(I444:L444,I447:O447)</f>
        <v>1.25</v>
      </c>
      <c r="R451">
        <f>MAX(R444:Y444,R447:V447)</f>
        <v>25.833333333333332</v>
      </c>
      <c r="AB451">
        <f>MAX(AB444:AF444,AB447:AH447)</f>
        <v>0</v>
      </c>
      <c r="AK451">
        <f>MAX(AK444:AT444)</f>
        <v>0</v>
      </c>
      <c r="AW451">
        <f>MAX(AW444:BF444)</f>
        <v>0</v>
      </c>
      <c r="BJ451" s="1"/>
    </row>
    <row r="452" spans="1:62" x14ac:dyDescent="0.35">
      <c r="A452" t="s">
        <v>3099</v>
      </c>
      <c r="B452">
        <f>MAX(F444,D447)</f>
        <v>0</v>
      </c>
      <c r="I452">
        <f>MAX(L444,O447)</f>
        <v>0</v>
      </c>
      <c r="R452">
        <f>MAX(Y444,V447)</f>
        <v>0</v>
      </c>
      <c r="AB452">
        <f>MAX(AF444,AH447)</f>
        <v>0</v>
      </c>
      <c r="AK452">
        <f>AT444</f>
        <v>0</v>
      </c>
      <c r="AW452">
        <f>BF444</f>
        <v>0</v>
      </c>
      <c r="BJ452" s="1"/>
    </row>
    <row r="453" spans="1:62" x14ac:dyDescent="0.35">
      <c r="A453" t="s">
        <v>3100</v>
      </c>
      <c r="B453">
        <f>MAX(F445,D448)</f>
        <v>0</v>
      </c>
      <c r="I453">
        <f>MAX(L445,O448)</f>
        <v>0</v>
      </c>
      <c r="R453">
        <f>MAX(Y445,V448)</f>
        <v>0</v>
      </c>
      <c r="AB453">
        <f>MAX(AF445,AH448)</f>
        <v>0</v>
      </c>
      <c r="AK453">
        <f>AT445</f>
        <v>0</v>
      </c>
      <c r="AW453">
        <f>BF445</f>
        <v>0</v>
      </c>
      <c r="BJ453" s="1"/>
    </row>
    <row r="454" spans="1:62" x14ac:dyDescent="0.35">
      <c r="A454" t="s">
        <v>3101</v>
      </c>
      <c r="B454" t="s">
        <v>3098</v>
      </c>
      <c r="I454" t="s">
        <v>3098</v>
      </c>
      <c r="R454" t="s">
        <v>3098</v>
      </c>
      <c r="AB454" t="s">
        <v>3262</v>
      </c>
      <c r="AK454" t="s">
        <v>3261</v>
      </c>
      <c r="AW454" t="s">
        <v>3098</v>
      </c>
      <c r="BJ454" s="1"/>
    </row>
    <row r="455" spans="1:62" x14ac:dyDescent="0.35">
      <c r="A455" t="s">
        <v>3102</v>
      </c>
      <c r="B455">
        <f>B451</f>
        <v>1.25</v>
      </c>
      <c r="I455">
        <f>I451</f>
        <v>1.25</v>
      </c>
      <c r="R455">
        <f>R451</f>
        <v>25.833333333333332</v>
      </c>
      <c r="AB455">
        <v>0.3125</v>
      </c>
      <c r="AK455">
        <v>0.45454499999999998</v>
      </c>
      <c r="AW455">
        <f>AW451</f>
        <v>0</v>
      </c>
      <c r="BJ455" s="1"/>
    </row>
    <row r="456" spans="1:62" x14ac:dyDescent="0.35">
      <c r="BI456" s="1"/>
    </row>
    <row r="457" spans="1:62" x14ac:dyDescent="0.35">
      <c r="AW457" s="1"/>
      <c r="AX457" s="1"/>
      <c r="AY457" s="1"/>
      <c r="BI457" s="1"/>
    </row>
    <row r="458" spans="1:62" x14ac:dyDescent="0.35">
      <c r="A458" t="s">
        <v>3104</v>
      </c>
      <c r="AW458" s="1"/>
      <c r="AX458" s="1"/>
      <c r="AY458" s="1"/>
      <c r="BI458" s="1"/>
    </row>
    <row r="459" spans="1:62" x14ac:dyDescent="0.35">
      <c r="A459" t="s">
        <v>3096</v>
      </c>
      <c r="B459">
        <v>1.875</v>
      </c>
      <c r="C459">
        <v>0</v>
      </c>
      <c r="D459">
        <v>1.6666666666666667</v>
      </c>
      <c r="E459">
        <v>6.666666666666667</v>
      </c>
      <c r="F459">
        <v>13.333333333333334</v>
      </c>
      <c r="H459" t="s">
        <v>3096</v>
      </c>
      <c r="I459">
        <v>2.8571428571428572</v>
      </c>
      <c r="J459">
        <v>0</v>
      </c>
      <c r="K459">
        <v>2.2222222222222223</v>
      </c>
      <c r="L459">
        <v>10</v>
      </c>
      <c r="Q459" t="s">
        <v>3096</v>
      </c>
      <c r="R459">
        <v>0</v>
      </c>
      <c r="S459">
        <v>3.3333333333333335</v>
      </c>
      <c r="T459">
        <v>0</v>
      </c>
      <c r="U459">
        <v>0</v>
      </c>
      <c r="V459">
        <v>0</v>
      </c>
      <c r="W459">
        <v>0.25641025641025639</v>
      </c>
      <c r="X459">
        <v>7.5</v>
      </c>
      <c r="Y459">
        <v>3.8095238095238093</v>
      </c>
      <c r="AA459" t="s">
        <v>3096</v>
      </c>
      <c r="AB459">
        <v>0.29411764705882354</v>
      </c>
      <c r="AC459">
        <v>0</v>
      </c>
      <c r="AD459">
        <v>1.4285714285714286</v>
      </c>
      <c r="AE459">
        <v>36.666666666666664</v>
      </c>
      <c r="AF459">
        <v>2.2222222222222223</v>
      </c>
      <c r="AJ459" t="s">
        <v>3096</v>
      </c>
      <c r="AK459">
        <v>0</v>
      </c>
      <c r="AL459">
        <v>0</v>
      </c>
      <c r="AM459">
        <v>0</v>
      </c>
      <c r="AN459">
        <v>0</v>
      </c>
      <c r="AO459">
        <v>0</v>
      </c>
      <c r="AP459">
        <v>0</v>
      </c>
      <c r="AQ459">
        <v>0</v>
      </c>
      <c r="AR459">
        <v>0</v>
      </c>
      <c r="AS459">
        <v>0</v>
      </c>
      <c r="AT459">
        <v>0</v>
      </c>
      <c r="AV459" t="s">
        <v>3096</v>
      </c>
      <c r="AW459">
        <v>0</v>
      </c>
      <c r="AX459">
        <v>0</v>
      </c>
      <c r="AY459">
        <v>0</v>
      </c>
      <c r="AZ459">
        <v>0</v>
      </c>
      <c r="BA459">
        <v>0</v>
      </c>
      <c r="BB459">
        <v>0</v>
      </c>
      <c r="BC459">
        <v>0</v>
      </c>
      <c r="BD459">
        <v>0.19230769230769232</v>
      </c>
      <c r="BE459">
        <v>0</v>
      </c>
      <c r="BF459">
        <v>0</v>
      </c>
      <c r="BI459" s="1"/>
    </row>
    <row r="460" spans="1:62" x14ac:dyDescent="0.35">
      <c r="A460" t="s">
        <v>3095</v>
      </c>
      <c r="B460">
        <v>4.0311288741492746</v>
      </c>
      <c r="C460">
        <v>0</v>
      </c>
      <c r="D460">
        <v>4.0824829046386295</v>
      </c>
      <c r="E460">
        <v>5.7735026918962573</v>
      </c>
      <c r="F460">
        <v>5.7735026918962564</v>
      </c>
      <c r="H460" t="s">
        <v>3095</v>
      </c>
      <c r="I460">
        <v>4.8795003647426656</v>
      </c>
      <c r="J460">
        <v>0</v>
      </c>
      <c r="K460">
        <v>4.4095855184409842</v>
      </c>
      <c r="L460">
        <v>0</v>
      </c>
      <c r="Q460" t="s">
        <v>3095</v>
      </c>
      <c r="R460">
        <v>0</v>
      </c>
      <c r="S460">
        <v>5.7735026918962573</v>
      </c>
      <c r="T460">
        <v>0</v>
      </c>
      <c r="U460">
        <v>0</v>
      </c>
      <c r="V460">
        <v>0</v>
      </c>
      <c r="W460">
        <v>1.6012815380508714</v>
      </c>
      <c r="X460">
        <v>11.649647450214351</v>
      </c>
      <c r="Y460">
        <v>11.608699529314416</v>
      </c>
      <c r="AA460" t="s">
        <v>3095</v>
      </c>
      <c r="AB460">
        <v>1.7149858514250884</v>
      </c>
      <c r="AC460">
        <v>0</v>
      </c>
      <c r="AD460">
        <v>3.7796447300922722</v>
      </c>
      <c r="AE460">
        <v>25.16611478423583</v>
      </c>
      <c r="AF460">
        <v>4.4095855184409842</v>
      </c>
      <c r="AJ460" t="s">
        <v>3095</v>
      </c>
      <c r="AK460">
        <v>0</v>
      </c>
      <c r="AL460">
        <v>0</v>
      </c>
      <c r="AM460">
        <v>0</v>
      </c>
      <c r="AN460">
        <v>0</v>
      </c>
      <c r="AO460">
        <v>0</v>
      </c>
      <c r="AP460">
        <v>0</v>
      </c>
      <c r="AQ460">
        <v>0</v>
      </c>
      <c r="AR460">
        <v>0</v>
      </c>
      <c r="AS460">
        <v>0</v>
      </c>
      <c r="AT460">
        <v>0</v>
      </c>
      <c r="AV460" t="s">
        <v>3095</v>
      </c>
      <c r="AW460">
        <v>0</v>
      </c>
      <c r="AX460">
        <v>0</v>
      </c>
      <c r="AY460">
        <v>0</v>
      </c>
      <c r="AZ460">
        <v>0</v>
      </c>
      <c r="BA460">
        <v>0</v>
      </c>
      <c r="BB460">
        <v>0</v>
      </c>
      <c r="BC460">
        <v>0</v>
      </c>
      <c r="BD460">
        <v>1.3867504905630728</v>
      </c>
      <c r="BE460">
        <v>0</v>
      </c>
      <c r="BF460">
        <v>0</v>
      </c>
      <c r="BI460" s="1"/>
    </row>
    <row r="461" spans="1:62" x14ac:dyDescent="0.35">
      <c r="A461" t="s">
        <v>3097</v>
      </c>
      <c r="AW461" s="1"/>
      <c r="AX461" s="1"/>
      <c r="AY461" s="1"/>
      <c r="BI461" s="1"/>
    </row>
    <row r="462" spans="1:62" x14ac:dyDescent="0.35">
      <c r="A462" t="s">
        <v>3096</v>
      </c>
      <c r="B462">
        <v>1.4285714285714286</v>
      </c>
      <c r="C462">
        <v>0</v>
      </c>
      <c r="D462">
        <v>0</v>
      </c>
      <c r="H462" t="s">
        <v>3096</v>
      </c>
      <c r="I462">
        <v>0</v>
      </c>
      <c r="J462">
        <v>0</v>
      </c>
      <c r="K462">
        <v>0</v>
      </c>
      <c r="L462">
        <v>0</v>
      </c>
      <c r="M462">
        <v>0</v>
      </c>
      <c r="N462">
        <v>0</v>
      </c>
      <c r="O462">
        <v>0</v>
      </c>
      <c r="Q462" t="s">
        <v>3096</v>
      </c>
      <c r="R462">
        <v>0</v>
      </c>
      <c r="S462">
        <v>0.47619047619047616</v>
      </c>
      <c r="T462">
        <v>0</v>
      </c>
      <c r="U462">
        <v>0.60606060606060608</v>
      </c>
      <c r="V462">
        <v>0</v>
      </c>
      <c r="AA462" t="s">
        <v>3096</v>
      </c>
      <c r="AB462">
        <v>0</v>
      </c>
      <c r="AC462">
        <v>0</v>
      </c>
      <c r="AD462">
        <v>0</v>
      </c>
      <c r="AE462">
        <v>0</v>
      </c>
      <c r="AF462">
        <v>0</v>
      </c>
      <c r="AG462">
        <v>0</v>
      </c>
      <c r="AH462">
        <v>0</v>
      </c>
      <c r="AW462" s="1"/>
      <c r="AX462" s="1"/>
      <c r="BI462" s="1"/>
    </row>
    <row r="463" spans="1:62" x14ac:dyDescent="0.35">
      <c r="A463" t="s">
        <v>3095</v>
      </c>
      <c r="B463">
        <v>3.4994134091738474</v>
      </c>
      <c r="C463">
        <v>0</v>
      </c>
      <c r="D463">
        <v>0</v>
      </c>
      <c r="H463" t="s">
        <v>3095</v>
      </c>
      <c r="I463">
        <v>0</v>
      </c>
      <c r="J463">
        <v>0</v>
      </c>
      <c r="K463">
        <v>0</v>
      </c>
      <c r="L463">
        <v>0</v>
      </c>
      <c r="M463">
        <v>0</v>
      </c>
      <c r="N463">
        <v>0</v>
      </c>
      <c r="O463">
        <v>0</v>
      </c>
      <c r="Q463" t="s">
        <v>3095</v>
      </c>
      <c r="R463">
        <v>0</v>
      </c>
      <c r="S463">
        <v>2.1296029876435685</v>
      </c>
      <c r="T463">
        <v>0</v>
      </c>
      <c r="U463">
        <v>2.386104169124132</v>
      </c>
      <c r="V463">
        <v>0</v>
      </c>
      <c r="AA463" t="s">
        <v>3095</v>
      </c>
      <c r="AB463">
        <v>0</v>
      </c>
      <c r="AC463">
        <v>0</v>
      </c>
      <c r="AD463">
        <v>0</v>
      </c>
      <c r="AE463">
        <v>0</v>
      </c>
      <c r="AF463">
        <v>0</v>
      </c>
      <c r="AG463">
        <v>0</v>
      </c>
      <c r="AH463">
        <v>0</v>
      </c>
      <c r="AW463" s="1"/>
      <c r="AX463" s="1"/>
      <c r="BI463" s="1"/>
    </row>
    <row r="464" spans="1:62" x14ac:dyDescent="0.35">
      <c r="A464" s="16" t="s">
        <v>3132</v>
      </c>
      <c r="AW464" s="1"/>
      <c r="AX464" s="1"/>
      <c r="BI464" s="1"/>
    </row>
    <row r="465" spans="1:62" x14ac:dyDescent="0.35">
      <c r="A465" t="s">
        <v>267</v>
      </c>
      <c r="B465">
        <v>1</v>
      </c>
      <c r="I465">
        <v>1</v>
      </c>
      <c r="R465">
        <v>1</v>
      </c>
      <c r="AB465">
        <v>0</v>
      </c>
      <c r="AK465">
        <v>0</v>
      </c>
      <c r="AW465">
        <v>0</v>
      </c>
      <c r="BJ465" s="1"/>
    </row>
    <row r="466" spans="1:62" x14ac:dyDescent="0.35">
      <c r="A466" t="s">
        <v>3098</v>
      </c>
      <c r="B466">
        <f>MAX(B459:F459,B462:D462)</f>
        <v>13.333333333333334</v>
      </c>
      <c r="I466">
        <f>MAX(I459:L459,I462:O462)</f>
        <v>10</v>
      </c>
      <c r="R466">
        <f>MAX(R459:Y459,R462:V462)</f>
        <v>7.5</v>
      </c>
      <c r="AB466">
        <f>MAX(AB459:AF459,AB462:AH462)</f>
        <v>36.666666666666664</v>
      </c>
      <c r="AK466">
        <f>MAX(AK459:AT459)</f>
        <v>0</v>
      </c>
      <c r="AW466">
        <f>MAX(AW459:BF459)</f>
        <v>0.19230769230769232</v>
      </c>
      <c r="BJ466" s="1"/>
    </row>
    <row r="467" spans="1:62" x14ac:dyDescent="0.35">
      <c r="A467" t="s">
        <v>3099</v>
      </c>
      <c r="B467">
        <f>MAX(F459,D462)</f>
        <v>13.333333333333334</v>
      </c>
      <c r="I467">
        <f>MAX(L459,O462)</f>
        <v>10</v>
      </c>
      <c r="R467">
        <f>MAX(Y459,V462)</f>
        <v>3.8095238095238093</v>
      </c>
      <c r="AB467">
        <f>MAX(AF459,AH462)</f>
        <v>2.2222222222222223</v>
      </c>
      <c r="AK467">
        <f>AT459</f>
        <v>0</v>
      </c>
      <c r="AW467">
        <f>BF459</f>
        <v>0</v>
      </c>
      <c r="BJ467" s="1"/>
    </row>
    <row r="468" spans="1:62" x14ac:dyDescent="0.35">
      <c r="A468" t="s">
        <v>3100</v>
      </c>
      <c r="B468">
        <f>MAX(F460,D463)</f>
        <v>5.7735026918962564</v>
      </c>
      <c r="I468">
        <f>MAX(L460,O463)</f>
        <v>0</v>
      </c>
      <c r="R468">
        <f>MAX(Y460,V463)</f>
        <v>11.608699529314416</v>
      </c>
      <c r="AB468">
        <f>MAX(AF460,AH463)</f>
        <v>4.4095855184409842</v>
      </c>
      <c r="AK468">
        <f>AT460</f>
        <v>0</v>
      </c>
      <c r="AW468">
        <f>BF460</f>
        <v>0</v>
      </c>
      <c r="BJ468" s="1"/>
    </row>
    <row r="469" spans="1:62" x14ac:dyDescent="0.35">
      <c r="A469" t="s">
        <v>3101</v>
      </c>
      <c r="B469" t="s">
        <v>3190</v>
      </c>
      <c r="I469" t="s">
        <v>3190</v>
      </c>
      <c r="R469" t="s">
        <v>3190</v>
      </c>
      <c r="AB469" t="s">
        <v>3259</v>
      </c>
      <c r="AK469" t="s">
        <v>3098</v>
      </c>
      <c r="AW469" t="s">
        <v>3098</v>
      </c>
      <c r="BJ469" s="1"/>
    </row>
    <row r="470" spans="1:62" x14ac:dyDescent="0.35">
      <c r="A470" t="s">
        <v>3102</v>
      </c>
      <c r="B470">
        <f>B466+B468</f>
        <v>19.10683602522959</v>
      </c>
      <c r="I470">
        <f>I466+K460</f>
        <v>14.409585518440984</v>
      </c>
      <c r="R470">
        <f>R466+R468</f>
        <v>19.108699529314414</v>
      </c>
      <c r="AB470">
        <f>0.25*AB466</f>
        <v>9.1666666666666661</v>
      </c>
      <c r="AK470">
        <f>AK466</f>
        <v>0</v>
      </c>
      <c r="AW470">
        <f>AW466</f>
        <v>0.19230769230769232</v>
      </c>
      <c r="BJ470" s="1"/>
    </row>
    <row r="471" spans="1:62" x14ac:dyDescent="0.35">
      <c r="BI471" s="1"/>
    </row>
    <row r="472" spans="1:62" x14ac:dyDescent="0.35">
      <c r="AW472" s="1"/>
      <c r="AX472" s="1"/>
      <c r="AY472" s="1"/>
      <c r="BI472" s="1"/>
    </row>
    <row r="473" spans="1:62" x14ac:dyDescent="0.35">
      <c r="A473" t="s">
        <v>3104</v>
      </c>
      <c r="AW473" s="1"/>
      <c r="AX473" s="1"/>
      <c r="AY473" s="1"/>
      <c r="BI473" s="1"/>
    </row>
    <row r="474" spans="1:62" x14ac:dyDescent="0.35">
      <c r="A474" t="s">
        <v>3096</v>
      </c>
      <c r="B474">
        <v>0</v>
      </c>
      <c r="C474">
        <v>0</v>
      </c>
      <c r="D474">
        <v>0</v>
      </c>
      <c r="E474">
        <v>0</v>
      </c>
      <c r="F474">
        <v>3.3333333333333335</v>
      </c>
      <c r="H474" t="s">
        <v>3096</v>
      </c>
      <c r="I474">
        <v>0</v>
      </c>
      <c r="J474">
        <v>0</v>
      </c>
      <c r="K474">
        <v>2.2222222222222223</v>
      </c>
      <c r="L474">
        <v>0</v>
      </c>
      <c r="Q474" t="s">
        <v>3096</v>
      </c>
      <c r="R474">
        <v>0</v>
      </c>
      <c r="S474">
        <v>0</v>
      </c>
      <c r="T474">
        <v>0</v>
      </c>
      <c r="U474">
        <v>0</v>
      </c>
      <c r="V474">
        <v>0</v>
      </c>
      <c r="W474">
        <v>0.25641025641025639</v>
      </c>
      <c r="X474">
        <v>0</v>
      </c>
      <c r="Y474">
        <v>0.47619047619047616</v>
      </c>
      <c r="AA474" t="s">
        <v>3096</v>
      </c>
      <c r="AB474">
        <v>0.58823529411764708</v>
      </c>
      <c r="AC474">
        <v>0</v>
      </c>
      <c r="AD474">
        <v>1.4285714285714286</v>
      </c>
      <c r="AE474">
        <v>3.3333333333333335</v>
      </c>
      <c r="AF474">
        <v>1.1111111111111112</v>
      </c>
      <c r="AJ474" t="s">
        <v>3096</v>
      </c>
      <c r="AK474">
        <v>0</v>
      </c>
      <c r="AL474">
        <v>0</v>
      </c>
      <c r="AM474">
        <v>0</v>
      </c>
      <c r="AN474">
        <v>0</v>
      </c>
      <c r="AO474">
        <v>0</v>
      </c>
      <c r="AP474">
        <v>0</v>
      </c>
      <c r="AQ474">
        <v>0</v>
      </c>
      <c r="AR474">
        <v>0</v>
      </c>
      <c r="AS474">
        <v>0</v>
      </c>
      <c r="AT474">
        <v>0</v>
      </c>
      <c r="AV474" t="s">
        <v>3096</v>
      </c>
      <c r="AW474">
        <v>0</v>
      </c>
      <c r="AX474">
        <v>0</v>
      </c>
      <c r="AY474">
        <v>0</v>
      </c>
      <c r="AZ474">
        <v>0</v>
      </c>
      <c r="BA474">
        <v>0</v>
      </c>
      <c r="BB474">
        <v>0</v>
      </c>
      <c r="BC474">
        <v>0</v>
      </c>
      <c r="BD474">
        <v>0.19230769230769232</v>
      </c>
      <c r="BE474">
        <v>0</v>
      </c>
      <c r="BF474">
        <v>0</v>
      </c>
      <c r="BI474" s="1"/>
    </row>
    <row r="475" spans="1:62" x14ac:dyDescent="0.35">
      <c r="A475" t="s">
        <v>3095</v>
      </c>
      <c r="B475">
        <v>0</v>
      </c>
      <c r="C475">
        <v>0</v>
      </c>
      <c r="D475">
        <v>0</v>
      </c>
      <c r="E475">
        <v>0</v>
      </c>
      <c r="F475">
        <v>5.7735026918962573</v>
      </c>
      <c r="H475" t="s">
        <v>3095</v>
      </c>
      <c r="I475">
        <v>0</v>
      </c>
      <c r="J475">
        <v>0</v>
      </c>
      <c r="K475">
        <v>4.4095855184409842</v>
      </c>
      <c r="L475">
        <v>0</v>
      </c>
      <c r="Q475" t="s">
        <v>3095</v>
      </c>
      <c r="R475">
        <v>0</v>
      </c>
      <c r="S475">
        <v>0</v>
      </c>
      <c r="T475">
        <v>0</v>
      </c>
      <c r="U475">
        <v>0</v>
      </c>
      <c r="V475">
        <v>0</v>
      </c>
      <c r="W475">
        <v>1.6012815380508714</v>
      </c>
      <c r="X475">
        <v>0</v>
      </c>
      <c r="Y475">
        <v>2.1821789023599236</v>
      </c>
      <c r="AA475" t="s">
        <v>3095</v>
      </c>
      <c r="AB475">
        <v>2.3883257361061285</v>
      </c>
      <c r="AC475">
        <v>0</v>
      </c>
      <c r="AD475">
        <v>3.7796447300922722</v>
      </c>
      <c r="AE475">
        <v>5.7735026918962573</v>
      </c>
      <c r="AF475">
        <v>3.3333333333333335</v>
      </c>
      <c r="AJ475" t="s">
        <v>3095</v>
      </c>
      <c r="AK475">
        <v>0</v>
      </c>
      <c r="AL475">
        <v>0</v>
      </c>
      <c r="AM475">
        <v>0</v>
      </c>
      <c r="AN475">
        <v>0</v>
      </c>
      <c r="AO475">
        <v>0</v>
      </c>
      <c r="AP475">
        <v>0</v>
      </c>
      <c r="AQ475">
        <v>0</v>
      </c>
      <c r="AR475">
        <v>0</v>
      </c>
      <c r="AS475">
        <v>0</v>
      </c>
      <c r="AT475">
        <v>0</v>
      </c>
      <c r="AV475" t="s">
        <v>3095</v>
      </c>
      <c r="AW475">
        <v>0</v>
      </c>
      <c r="AX475">
        <v>0</v>
      </c>
      <c r="AY475">
        <v>0</v>
      </c>
      <c r="AZ475">
        <v>0</v>
      </c>
      <c r="BA475">
        <v>0</v>
      </c>
      <c r="BB475">
        <v>0</v>
      </c>
      <c r="BC475">
        <v>0</v>
      </c>
      <c r="BD475">
        <v>1.3867504905630728</v>
      </c>
      <c r="BE475">
        <v>0</v>
      </c>
      <c r="BF475">
        <v>0</v>
      </c>
      <c r="BI475" s="1"/>
    </row>
    <row r="476" spans="1:62" x14ac:dyDescent="0.35">
      <c r="A476" t="s">
        <v>3097</v>
      </c>
      <c r="AW476" s="1"/>
      <c r="AX476" s="1"/>
      <c r="AY476" s="1"/>
      <c r="BI476" s="1"/>
    </row>
    <row r="477" spans="1:62" x14ac:dyDescent="0.35">
      <c r="A477" t="s">
        <v>3096</v>
      </c>
      <c r="B477">
        <v>0</v>
      </c>
      <c r="C477">
        <v>5</v>
      </c>
      <c r="D477">
        <v>0</v>
      </c>
      <c r="H477" t="s">
        <v>3096</v>
      </c>
      <c r="I477">
        <v>0</v>
      </c>
      <c r="J477">
        <v>0.79365079365079361</v>
      </c>
      <c r="K477">
        <v>11.153846153846153</v>
      </c>
      <c r="L477">
        <v>7.5</v>
      </c>
      <c r="M477">
        <v>0</v>
      </c>
      <c r="N477">
        <v>0.51282051282051277</v>
      </c>
      <c r="O477">
        <v>0</v>
      </c>
      <c r="Q477" t="s">
        <v>3096</v>
      </c>
      <c r="R477">
        <v>0</v>
      </c>
      <c r="S477">
        <v>1.4285714285714286</v>
      </c>
      <c r="T477">
        <v>0</v>
      </c>
      <c r="U477">
        <v>0</v>
      </c>
      <c r="V477">
        <v>0</v>
      </c>
      <c r="AA477" t="s">
        <v>3096</v>
      </c>
      <c r="AB477">
        <v>0</v>
      </c>
      <c r="AC477">
        <v>0.27777777777777779</v>
      </c>
      <c r="AD477">
        <v>7.5</v>
      </c>
      <c r="AE477">
        <v>6.875</v>
      </c>
      <c r="AF477">
        <v>0.32258064516129031</v>
      </c>
      <c r="AG477">
        <v>0</v>
      </c>
      <c r="AH477">
        <v>0</v>
      </c>
      <c r="AW477" s="1"/>
      <c r="AX477" s="1"/>
      <c r="BI477" s="1"/>
    </row>
    <row r="478" spans="1:62" x14ac:dyDescent="0.35">
      <c r="A478" t="s">
        <v>3095</v>
      </c>
      <c r="B478">
        <v>0</v>
      </c>
      <c r="C478">
        <v>7.0715712161171265</v>
      </c>
      <c r="D478">
        <v>0</v>
      </c>
      <c r="H478" t="s">
        <v>3095</v>
      </c>
      <c r="I478">
        <v>0</v>
      </c>
      <c r="J478">
        <v>3.2375019719362337</v>
      </c>
      <c r="K478">
        <v>8.4704607397336638</v>
      </c>
      <c r="L478">
        <v>10.89744129283269</v>
      </c>
      <c r="M478">
        <v>0</v>
      </c>
      <c r="N478">
        <v>2.2057566360319045</v>
      </c>
      <c r="O478">
        <v>0</v>
      </c>
      <c r="Q478" t="s">
        <v>3095</v>
      </c>
      <c r="R478">
        <v>0</v>
      </c>
      <c r="S478">
        <v>4.1239584525885506</v>
      </c>
      <c r="T478">
        <v>0</v>
      </c>
      <c r="U478">
        <v>0</v>
      </c>
      <c r="V478">
        <v>0</v>
      </c>
      <c r="AA478" t="s">
        <v>3095</v>
      </c>
      <c r="AB478">
        <v>0</v>
      </c>
      <c r="AC478">
        <v>1.6433814918014333</v>
      </c>
      <c r="AD478">
        <v>8.2927426895969969</v>
      </c>
      <c r="AE478">
        <v>8.4551442295491821</v>
      </c>
      <c r="AF478">
        <v>1.7668794179137766</v>
      </c>
      <c r="AG478">
        <v>0</v>
      </c>
      <c r="AH478">
        <v>0</v>
      </c>
      <c r="AW478" s="1"/>
      <c r="AX478" s="1"/>
      <c r="BI478" s="1"/>
    </row>
    <row r="479" spans="1:62" x14ac:dyDescent="0.35">
      <c r="A479" s="16" t="s">
        <v>3133</v>
      </c>
      <c r="AW479" s="1"/>
      <c r="AX479" s="1"/>
      <c r="BI479" s="1"/>
    </row>
    <row r="480" spans="1:62" x14ac:dyDescent="0.35">
      <c r="A480" t="s">
        <v>267</v>
      </c>
      <c r="B480">
        <v>0</v>
      </c>
      <c r="I480">
        <v>0</v>
      </c>
      <c r="R480">
        <v>0</v>
      </c>
      <c r="AB480">
        <v>1</v>
      </c>
      <c r="AK480">
        <v>0</v>
      </c>
      <c r="AW480">
        <v>1</v>
      </c>
      <c r="BJ480" s="1"/>
    </row>
    <row r="481" spans="1:62" x14ac:dyDescent="0.35">
      <c r="A481" t="s">
        <v>3098</v>
      </c>
      <c r="B481">
        <f>MAX(B474:F474,B477:D477)</f>
        <v>5</v>
      </c>
      <c r="I481">
        <f>MAX(I474:L474,I477:O477)</f>
        <v>11.153846153846153</v>
      </c>
      <c r="R481">
        <f>MAX(R474:Y474,R477:V477)</f>
        <v>1.4285714285714286</v>
      </c>
      <c r="AB481">
        <f>MAX(AB474:AF474,AB477:AH477)</f>
        <v>7.5</v>
      </c>
      <c r="AK481">
        <f>MAX(AK474:AT474)</f>
        <v>0</v>
      </c>
      <c r="AW481">
        <f>MAX(AW474:BF474)</f>
        <v>0.19230769230769232</v>
      </c>
      <c r="BJ481" s="1"/>
    </row>
    <row r="482" spans="1:62" x14ac:dyDescent="0.35">
      <c r="A482" t="s">
        <v>3099</v>
      </c>
      <c r="B482">
        <f>MAX(F474,D477)</f>
        <v>3.3333333333333335</v>
      </c>
      <c r="I482">
        <f>MAX(L474,O477)</f>
        <v>0</v>
      </c>
      <c r="R482">
        <f>MAX(Y474,V477)</f>
        <v>0.47619047619047616</v>
      </c>
      <c r="AB482">
        <f>MAX(AF474,AH477)</f>
        <v>1.1111111111111112</v>
      </c>
      <c r="AK482">
        <f>AT474</f>
        <v>0</v>
      </c>
      <c r="AW482">
        <f>BF474</f>
        <v>0</v>
      </c>
      <c r="BJ482" s="1"/>
    </row>
    <row r="483" spans="1:62" x14ac:dyDescent="0.35">
      <c r="A483" t="s">
        <v>3100</v>
      </c>
      <c r="B483">
        <f>MAX(F475,D478)</f>
        <v>5.7735026918962573</v>
      </c>
      <c r="I483">
        <f>MAX(L475,O478)</f>
        <v>0</v>
      </c>
      <c r="R483">
        <f>MAX(Y475,V478)</f>
        <v>2.1821789023599236</v>
      </c>
      <c r="AB483">
        <f>MAX(AF475,AH478)</f>
        <v>3.3333333333333335</v>
      </c>
      <c r="AK483">
        <f>AT475</f>
        <v>0</v>
      </c>
      <c r="AW483">
        <f>BF475</f>
        <v>0</v>
      </c>
      <c r="BJ483" s="1"/>
    </row>
    <row r="484" spans="1:62" x14ac:dyDescent="0.35">
      <c r="A484" t="s">
        <v>3101</v>
      </c>
      <c r="B484" t="s">
        <v>3098</v>
      </c>
      <c r="I484" t="s">
        <v>3098</v>
      </c>
      <c r="R484" t="s">
        <v>3098</v>
      </c>
      <c r="AB484" t="s">
        <v>3098</v>
      </c>
      <c r="AK484" t="s">
        <v>3098</v>
      </c>
      <c r="AW484" t="s">
        <v>3188</v>
      </c>
      <c r="BJ484" s="1"/>
    </row>
    <row r="485" spans="1:62" x14ac:dyDescent="0.35">
      <c r="A485" t="s">
        <v>3102</v>
      </c>
      <c r="B485">
        <f>B481</f>
        <v>5</v>
      </c>
      <c r="I485">
        <f>I481</f>
        <v>11.153846153846153</v>
      </c>
      <c r="R485">
        <f>R481</f>
        <v>1.4285714285714286</v>
      </c>
      <c r="AB485">
        <f>AB481</f>
        <v>7.5</v>
      </c>
      <c r="AK485">
        <f>AK481</f>
        <v>0</v>
      </c>
      <c r="AW485">
        <f>2*AW481</f>
        <v>0.38461538461538464</v>
      </c>
      <c r="BJ485" s="1"/>
    </row>
    <row r="486" spans="1:62" x14ac:dyDescent="0.35">
      <c r="BI486" s="1"/>
    </row>
    <row r="487" spans="1:62" x14ac:dyDescent="0.35">
      <c r="AW487" s="1"/>
      <c r="AX487" s="1"/>
      <c r="AY487" s="1"/>
      <c r="BI487" s="1"/>
    </row>
    <row r="488" spans="1:62" x14ac:dyDescent="0.35">
      <c r="A488" t="s">
        <v>3104</v>
      </c>
      <c r="AW488" s="1"/>
      <c r="AX488" s="1"/>
      <c r="AY488" s="1"/>
      <c r="BI488" s="1"/>
    </row>
    <row r="489" spans="1:62" x14ac:dyDescent="0.35">
      <c r="A489" t="s">
        <v>3096</v>
      </c>
      <c r="B489">
        <v>91.875</v>
      </c>
      <c r="C489">
        <v>1.25</v>
      </c>
      <c r="D489">
        <v>25</v>
      </c>
      <c r="E489">
        <v>26.666666666666668</v>
      </c>
      <c r="F489">
        <v>13.333333333333334</v>
      </c>
      <c r="H489" t="s">
        <v>3096</v>
      </c>
      <c r="I489">
        <v>0</v>
      </c>
      <c r="J489">
        <v>566.66666666666663</v>
      </c>
      <c r="K489">
        <v>15.555555555555555</v>
      </c>
      <c r="L489">
        <v>0</v>
      </c>
      <c r="Q489" t="s">
        <v>3096</v>
      </c>
      <c r="R489">
        <v>15</v>
      </c>
      <c r="S489">
        <v>0</v>
      </c>
      <c r="T489">
        <v>3.3333333333333335</v>
      </c>
      <c r="U489">
        <v>20</v>
      </c>
      <c r="V489">
        <v>4.166666666666667</v>
      </c>
      <c r="W489">
        <v>532.82051282051282</v>
      </c>
      <c r="X489">
        <v>66.25</v>
      </c>
      <c r="Y489">
        <v>4.7619047619047619</v>
      </c>
      <c r="AA489" t="s">
        <v>3096</v>
      </c>
      <c r="AB489">
        <v>91.470588235294116</v>
      </c>
      <c r="AC489">
        <v>2</v>
      </c>
      <c r="AD489">
        <v>340</v>
      </c>
      <c r="AE489">
        <v>60</v>
      </c>
      <c r="AF489">
        <v>14.444444444444445</v>
      </c>
      <c r="AJ489" t="s">
        <v>3096</v>
      </c>
      <c r="AK489">
        <v>7.2727272727272725</v>
      </c>
      <c r="AL489">
        <v>2.7272727272727271</v>
      </c>
      <c r="AM489">
        <v>7.7272727272727275</v>
      </c>
      <c r="AN489">
        <v>5.4545454545454541</v>
      </c>
      <c r="AO489">
        <v>4.5454545454545459</v>
      </c>
      <c r="AP489">
        <v>4.0909090909090908</v>
      </c>
      <c r="AQ489">
        <v>1.3636363636363635</v>
      </c>
      <c r="AR489">
        <v>0</v>
      </c>
      <c r="AS489">
        <v>17.272727272727273</v>
      </c>
      <c r="AT489">
        <v>4.0909090909090908</v>
      </c>
      <c r="AV489" t="s">
        <v>3096</v>
      </c>
      <c r="AW489">
        <v>2.2222222222222223</v>
      </c>
      <c r="AX489">
        <v>0</v>
      </c>
      <c r="AY489">
        <v>1.6666666666666667</v>
      </c>
      <c r="AZ489">
        <v>1.1111111111111112</v>
      </c>
      <c r="BA489">
        <v>2.3529411764705883</v>
      </c>
      <c r="BB489">
        <v>2.2222222222222223</v>
      </c>
      <c r="BC489">
        <v>0.55555555555555558</v>
      </c>
      <c r="BD489">
        <v>85</v>
      </c>
      <c r="BE489">
        <v>14.444444444444445</v>
      </c>
      <c r="BF489">
        <v>9.5652173913043477</v>
      </c>
      <c r="BI489" s="1"/>
    </row>
    <row r="490" spans="1:62" x14ac:dyDescent="0.35">
      <c r="A490" t="s">
        <v>3095</v>
      </c>
      <c r="B490">
        <v>168.68980407837338</v>
      </c>
      <c r="C490">
        <v>3.415650255319866</v>
      </c>
      <c r="D490">
        <v>25.099800796022265</v>
      </c>
      <c r="E490">
        <v>25.16611478423583</v>
      </c>
      <c r="F490">
        <v>23.094010767585029</v>
      </c>
      <c r="H490" t="s">
        <v>3095</v>
      </c>
      <c r="I490">
        <v>0</v>
      </c>
      <c r="J490">
        <v>585.86118947523164</v>
      </c>
      <c r="K490">
        <v>32.058973436118912</v>
      </c>
      <c r="L490">
        <v>0</v>
      </c>
      <c r="Q490" t="s">
        <v>3095</v>
      </c>
      <c r="R490">
        <v>7.0710678118654755</v>
      </c>
      <c r="S490">
        <v>0</v>
      </c>
      <c r="T490">
        <v>5.7735026918962573</v>
      </c>
      <c r="U490">
        <v>0</v>
      </c>
      <c r="V490">
        <v>5.1492865054443717</v>
      </c>
      <c r="W490">
        <v>568.82588547744888</v>
      </c>
      <c r="X490">
        <v>104.59957661755342</v>
      </c>
      <c r="Y490">
        <v>9.2838826032256669</v>
      </c>
      <c r="AA490" t="s">
        <v>3095</v>
      </c>
      <c r="AB490">
        <v>138.08500572366319</v>
      </c>
      <c r="AC490">
        <v>4.4721359549995796</v>
      </c>
      <c r="AD490">
        <v>250.93159758521179</v>
      </c>
      <c r="AE490">
        <v>40</v>
      </c>
      <c r="AF490">
        <v>26.034165586355517</v>
      </c>
      <c r="AJ490" t="s">
        <v>3095</v>
      </c>
      <c r="AK490">
        <v>10.09049958219026</v>
      </c>
      <c r="AL490">
        <v>6.3108509590101898</v>
      </c>
      <c r="AM490">
        <v>17.709781580707414</v>
      </c>
      <c r="AN490">
        <v>8.0043278336949726</v>
      </c>
      <c r="AO490">
        <v>8.5786405445777714</v>
      </c>
      <c r="AP490">
        <v>5.9032605269024714</v>
      </c>
      <c r="AQ490">
        <v>3.5125008665710444</v>
      </c>
      <c r="AR490">
        <v>0</v>
      </c>
      <c r="AS490">
        <v>19.021518914592015</v>
      </c>
      <c r="AT490">
        <v>9.0811636075743323</v>
      </c>
      <c r="AV490" t="s">
        <v>3095</v>
      </c>
      <c r="AW490">
        <v>6.666666666666667</v>
      </c>
      <c r="AX490">
        <v>0</v>
      </c>
      <c r="AY490">
        <v>7.0710678118654755</v>
      </c>
      <c r="AZ490">
        <v>4.714045207910317</v>
      </c>
      <c r="BA490">
        <v>5.6229571453838707</v>
      </c>
      <c r="BB490">
        <v>4.2779263194649859</v>
      </c>
      <c r="BC490">
        <v>2.3570226039551585</v>
      </c>
      <c r="BD490">
        <v>88.92605432186285</v>
      </c>
      <c r="BE490">
        <v>18.104634152000358</v>
      </c>
      <c r="BF490">
        <v>16.916441939874307</v>
      </c>
      <c r="BI490" s="1"/>
    </row>
    <row r="491" spans="1:62" x14ac:dyDescent="0.35">
      <c r="A491" t="s">
        <v>3097</v>
      </c>
      <c r="AW491" s="1"/>
      <c r="AX491" s="1"/>
      <c r="AY491" s="1"/>
      <c r="BI491" s="1"/>
    </row>
    <row r="492" spans="1:62" x14ac:dyDescent="0.35">
      <c r="A492" t="s">
        <v>3096</v>
      </c>
      <c r="B492">
        <v>0</v>
      </c>
      <c r="C492">
        <v>0</v>
      </c>
      <c r="D492">
        <v>0</v>
      </c>
      <c r="H492" t="s">
        <v>3096</v>
      </c>
      <c r="I492">
        <v>0</v>
      </c>
      <c r="J492">
        <v>0.15873015873015872</v>
      </c>
      <c r="K492">
        <v>0</v>
      </c>
      <c r="L492">
        <v>2.1875</v>
      </c>
      <c r="M492">
        <v>0</v>
      </c>
      <c r="N492">
        <v>0.51282051282051277</v>
      </c>
      <c r="O492">
        <v>0</v>
      </c>
      <c r="Q492" t="s">
        <v>3096</v>
      </c>
      <c r="R492">
        <v>14.166666666666666</v>
      </c>
      <c r="S492">
        <v>1.4285714285714286</v>
      </c>
      <c r="T492">
        <v>0.55555555555555558</v>
      </c>
      <c r="U492">
        <v>3.6363636363636362</v>
      </c>
      <c r="V492">
        <v>0</v>
      </c>
      <c r="AA492" t="s">
        <v>3096</v>
      </c>
      <c r="AB492">
        <v>0.55555555555555558</v>
      </c>
      <c r="AC492">
        <v>0.27777777777777779</v>
      </c>
      <c r="AD492">
        <v>0</v>
      </c>
      <c r="AE492">
        <v>0</v>
      </c>
      <c r="AF492">
        <v>0</v>
      </c>
      <c r="AG492">
        <v>1.25</v>
      </c>
      <c r="AH492">
        <v>0</v>
      </c>
      <c r="AW492" s="1"/>
      <c r="AX492" s="1"/>
      <c r="BI492" s="1"/>
    </row>
    <row r="493" spans="1:62" x14ac:dyDescent="0.35">
      <c r="A493" t="s">
        <v>3095</v>
      </c>
      <c r="B493">
        <v>0</v>
      </c>
      <c r="C493">
        <v>0</v>
      </c>
      <c r="D493">
        <v>0</v>
      </c>
      <c r="H493" t="s">
        <v>3095</v>
      </c>
      <c r="I493">
        <v>0</v>
      </c>
      <c r="J493">
        <v>1.2498538175427008</v>
      </c>
      <c r="K493">
        <v>0</v>
      </c>
      <c r="L493">
        <v>7.3886255010525028</v>
      </c>
      <c r="M493">
        <v>0</v>
      </c>
      <c r="N493">
        <v>2.2057566360319045</v>
      </c>
      <c r="O493">
        <v>0</v>
      </c>
      <c r="Q493" t="s">
        <v>3095</v>
      </c>
      <c r="R493">
        <v>24.651502327422005</v>
      </c>
      <c r="S493">
        <v>3.4992947845883342</v>
      </c>
      <c r="T493">
        <v>2.2906867093391696</v>
      </c>
      <c r="U493">
        <v>6.4283543994432977</v>
      </c>
      <c r="V493">
        <v>0</v>
      </c>
      <c r="AA493" t="s">
        <v>3095</v>
      </c>
      <c r="AB493">
        <v>2.2906867093391696</v>
      </c>
      <c r="AC493">
        <v>1.6433814918014333</v>
      </c>
      <c r="AD493">
        <v>0</v>
      </c>
      <c r="AE493">
        <v>0</v>
      </c>
      <c r="AF493">
        <v>0</v>
      </c>
      <c r="AG493">
        <v>3.3072185668034111</v>
      </c>
      <c r="AH493">
        <v>0</v>
      </c>
      <c r="AW493" s="1"/>
      <c r="AX493" s="1"/>
      <c r="BI493" s="1"/>
    </row>
    <row r="494" spans="1:62" x14ac:dyDescent="0.35">
      <c r="A494" s="16" t="s">
        <v>3134</v>
      </c>
      <c r="AW494" s="1"/>
      <c r="AX494" s="1"/>
      <c r="BI494" s="1"/>
    </row>
    <row r="495" spans="1:62" x14ac:dyDescent="0.35">
      <c r="A495" t="s">
        <v>267</v>
      </c>
      <c r="B495">
        <v>1</v>
      </c>
      <c r="I495">
        <v>1</v>
      </c>
      <c r="R495">
        <v>1</v>
      </c>
      <c r="AB495">
        <v>1</v>
      </c>
      <c r="AK495">
        <v>1</v>
      </c>
      <c r="AW495">
        <v>1</v>
      </c>
      <c r="BJ495" s="1"/>
    </row>
    <row r="496" spans="1:62" x14ac:dyDescent="0.35">
      <c r="A496" t="s">
        <v>3098</v>
      </c>
      <c r="B496">
        <f>MAX(B489:F489,B492:D492)</f>
        <v>91.875</v>
      </c>
      <c r="I496">
        <f>MAX(I489:L489,I492:O492)</f>
        <v>566.66666666666663</v>
      </c>
      <c r="R496">
        <f>MAX(R489:Y489,R492:V492)</f>
        <v>532.82051282051282</v>
      </c>
      <c r="AB496">
        <f>MAX(AB489:AF489,AB492:AH492)</f>
        <v>340</v>
      </c>
      <c r="AK496">
        <f>MAX(AK489:AT489)</f>
        <v>17.272727272727273</v>
      </c>
      <c r="AW496">
        <f>MAX(AW489:BF489)</f>
        <v>85</v>
      </c>
      <c r="BJ496" s="1"/>
    </row>
    <row r="497" spans="1:62" x14ac:dyDescent="0.35">
      <c r="A497" t="s">
        <v>3099</v>
      </c>
      <c r="B497">
        <f>MAX(F489,D492)</f>
        <v>13.333333333333334</v>
      </c>
      <c r="I497">
        <f>MAX(L489,O492)</f>
        <v>0</v>
      </c>
      <c r="R497">
        <f>MAX(Y489,V492)</f>
        <v>4.7619047619047619</v>
      </c>
      <c r="AB497">
        <f>MAX(AF489,AH492)</f>
        <v>14.444444444444445</v>
      </c>
      <c r="AK497">
        <f>AT489</f>
        <v>4.0909090909090908</v>
      </c>
      <c r="AW497">
        <f>BF489</f>
        <v>9.5652173913043477</v>
      </c>
      <c r="BJ497" s="1"/>
    </row>
    <row r="498" spans="1:62" x14ac:dyDescent="0.35">
      <c r="A498" t="s">
        <v>3100</v>
      </c>
      <c r="B498">
        <f>MAX(F490,D493)</f>
        <v>23.094010767585029</v>
      </c>
      <c r="I498">
        <f>MAX(L490,O493)</f>
        <v>0</v>
      </c>
      <c r="R498">
        <f>MAX(Y490,V493)</f>
        <v>9.2838826032256669</v>
      </c>
      <c r="AB498">
        <f>MAX(AF490,AH493)</f>
        <v>26.034165586355517</v>
      </c>
      <c r="AK498">
        <f>AT490</f>
        <v>9.0811636075743323</v>
      </c>
      <c r="AW498">
        <f>BF490</f>
        <v>16.916441939874307</v>
      </c>
      <c r="BJ498" s="1"/>
    </row>
    <row r="499" spans="1:62" x14ac:dyDescent="0.35">
      <c r="A499" t="s">
        <v>3101</v>
      </c>
      <c r="B499" t="s">
        <v>3188</v>
      </c>
      <c r="I499" t="s">
        <v>3098</v>
      </c>
      <c r="R499" t="s">
        <v>3098</v>
      </c>
      <c r="AB499" t="s">
        <v>3098</v>
      </c>
      <c r="AK499" t="s">
        <v>3190</v>
      </c>
      <c r="AW499" t="s">
        <v>3098</v>
      </c>
      <c r="BJ499" s="1"/>
    </row>
    <row r="500" spans="1:62" x14ac:dyDescent="0.35">
      <c r="A500" t="s">
        <v>3102</v>
      </c>
      <c r="B500">
        <f>2*B496</f>
        <v>183.75</v>
      </c>
      <c r="I500">
        <f>I496</f>
        <v>566.66666666666663</v>
      </c>
      <c r="R500">
        <f>R496</f>
        <v>532.82051282051282</v>
      </c>
      <c r="AB500">
        <f>AB496</f>
        <v>340</v>
      </c>
      <c r="AK500">
        <f>AK496+AK498</f>
        <v>26.353890880301606</v>
      </c>
      <c r="AW500">
        <f>AW496</f>
        <v>85</v>
      </c>
      <c r="BJ500" s="1"/>
    </row>
    <row r="501" spans="1:62" x14ac:dyDescent="0.35">
      <c r="BI501" s="1"/>
    </row>
    <row r="502" spans="1:62" x14ac:dyDescent="0.35">
      <c r="AW502" s="1"/>
      <c r="AX502" s="1"/>
      <c r="AY502" s="1"/>
      <c r="BI502" s="1"/>
    </row>
    <row r="503" spans="1:62" x14ac:dyDescent="0.35">
      <c r="A503" t="s">
        <v>3104</v>
      </c>
      <c r="AW503" s="1"/>
      <c r="AX503" s="1"/>
      <c r="AY503" s="1"/>
      <c r="BI503" s="1"/>
    </row>
    <row r="504" spans="1:62" x14ac:dyDescent="0.35">
      <c r="A504" t="s">
        <v>3096</v>
      </c>
      <c r="B504">
        <v>0</v>
      </c>
      <c r="C504">
        <v>0</v>
      </c>
      <c r="D504">
        <v>0</v>
      </c>
      <c r="E504">
        <v>0</v>
      </c>
      <c r="F504">
        <v>0</v>
      </c>
      <c r="H504" t="s">
        <v>3096</v>
      </c>
      <c r="I504">
        <v>0</v>
      </c>
      <c r="J504">
        <v>0</v>
      </c>
      <c r="K504">
        <v>0</v>
      </c>
      <c r="L504">
        <v>0</v>
      </c>
      <c r="Q504" t="s">
        <v>3096</v>
      </c>
      <c r="R504">
        <v>0</v>
      </c>
      <c r="S504">
        <v>0</v>
      </c>
      <c r="T504">
        <v>0</v>
      </c>
      <c r="U504">
        <v>0</v>
      </c>
      <c r="V504">
        <v>0</v>
      </c>
      <c r="W504">
        <v>0</v>
      </c>
      <c r="X504">
        <v>0</v>
      </c>
      <c r="Y504">
        <v>0</v>
      </c>
      <c r="AA504" t="s">
        <v>3096</v>
      </c>
      <c r="AB504">
        <v>0</v>
      </c>
      <c r="AC504">
        <v>0</v>
      </c>
      <c r="AD504">
        <v>0</v>
      </c>
      <c r="AE504">
        <v>0</v>
      </c>
      <c r="AF504">
        <v>0</v>
      </c>
      <c r="AJ504" t="s">
        <v>3096</v>
      </c>
      <c r="AK504">
        <v>0</v>
      </c>
      <c r="AL504">
        <v>0</v>
      </c>
      <c r="AM504">
        <v>0</v>
      </c>
      <c r="AN504">
        <v>0</v>
      </c>
      <c r="AO504">
        <v>0</v>
      </c>
      <c r="AP504">
        <v>0</v>
      </c>
      <c r="AQ504">
        <v>0</v>
      </c>
      <c r="AR504">
        <v>0</v>
      </c>
      <c r="AS504">
        <v>0</v>
      </c>
      <c r="AT504">
        <v>0</v>
      </c>
      <c r="AV504" t="s">
        <v>3096</v>
      </c>
      <c r="AW504">
        <v>0</v>
      </c>
      <c r="AX504">
        <v>0</v>
      </c>
      <c r="AY504">
        <v>0</v>
      </c>
      <c r="AZ504">
        <v>0</v>
      </c>
      <c r="BA504">
        <v>0</v>
      </c>
      <c r="BB504">
        <v>0</v>
      </c>
      <c r="BC504">
        <v>0</v>
      </c>
      <c r="BD504">
        <v>0</v>
      </c>
      <c r="BE504">
        <v>0</v>
      </c>
      <c r="BF504">
        <v>0</v>
      </c>
      <c r="BI504" s="1"/>
    </row>
    <row r="505" spans="1:62" x14ac:dyDescent="0.35">
      <c r="A505" t="s">
        <v>3095</v>
      </c>
      <c r="B505">
        <v>0</v>
      </c>
      <c r="C505">
        <v>0</v>
      </c>
      <c r="D505">
        <v>0</v>
      </c>
      <c r="E505">
        <v>0</v>
      </c>
      <c r="F505">
        <v>0</v>
      </c>
      <c r="H505" t="s">
        <v>3095</v>
      </c>
      <c r="I505">
        <v>0</v>
      </c>
      <c r="J505">
        <v>0</v>
      </c>
      <c r="K505">
        <v>0</v>
      </c>
      <c r="L505">
        <v>0</v>
      </c>
      <c r="Q505" t="s">
        <v>3095</v>
      </c>
      <c r="R505">
        <v>0</v>
      </c>
      <c r="S505">
        <v>0</v>
      </c>
      <c r="T505">
        <v>0</v>
      </c>
      <c r="U505">
        <v>0</v>
      </c>
      <c r="V505">
        <v>0</v>
      </c>
      <c r="W505">
        <v>0</v>
      </c>
      <c r="X505">
        <v>0</v>
      </c>
      <c r="Y505">
        <v>0</v>
      </c>
      <c r="AA505" t="s">
        <v>3095</v>
      </c>
      <c r="AB505">
        <v>0</v>
      </c>
      <c r="AC505">
        <v>0</v>
      </c>
      <c r="AD505">
        <v>0</v>
      </c>
      <c r="AE505">
        <v>0</v>
      </c>
      <c r="AF505">
        <v>0</v>
      </c>
      <c r="AJ505" t="s">
        <v>3095</v>
      </c>
      <c r="AK505">
        <v>0</v>
      </c>
      <c r="AL505">
        <v>0</v>
      </c>
      <c r="AM505">
        <v>0</v>
      </c>
      <c r="AN505">
        <v>0</v>
      </c>
      <c r="AO505">
        <v>0</v>
      </c>
      <c r="AP505">
        <v>0</v>
      </c>
      <c r="AQ505">
        <v>0</v>
      </c>
      <c r="AR505">
        <v>0</v>
      </c>
      <c r="AS505">
        <v>0</v>
      </c>
      <c r="AT505">
        <v>0</v>
      </c>
      <c r="AV505" t="s">
        <v>3095</v>
      </c>
      <c r="AW505">
        <v>0</v>
      </c>
      <c r="AX505">
        <v>0</v>
      </c>
      <c r="AY505">
        <v>0</v>
      </c>
      <c r="AZ505">
        <v>0</v>
      </c>
      <c r="BA505">
        <v>0</v>
      </c>
      <c r="BB505">
        <v>0</v>
      </c>
      <c r="BC505">
        <v>0</v>
      </c>
      <c r="BD505">
        <v>0</v>
      </c>
      <c r="BE505">
        <v>0</v>
      </c>
      <c r="BF505">
        <v>0</v>
      </c>
      <c r="BI505" s="1"/>
    </row>
    <row r="506" spans="1:62" x14ac:dyDescent="0.35">
      <c r="A506" t="s">
        <v>3097</v>
      </c>
      <c r="AW506" s="1"/>
      <c r="AX506" s="1"/>
      <c r="AY506" s="1"/>
      <c r="BI506" s="1"/>
    </row>
    <row r="507" spans="1:62" x14ac:dyDescent="0.35">
      <c r="A507" t="s">
        <v>3096</v>
      </c>
      <c r="B507">
        <v>0</v>
      </c>
      <c r="C507">
        <v>0</v>
      </c>
      <c r="D507">
        <v>0</v>
      </c>
      <c r="H507" t="s">
        <v>3096</v>
      </c>
      <c r="I507">
        <v>0</v>
      </c>
      <c r="J507">
        <v>1.5873015873015872</v>
      </c>
      <c r="K507">
        <v>0</v>
      </c>
      <c r="L507">
        <v>0</v>
      </c>
      <c r="M507">
        <v>0</v>
      </c>
      <c r="N507">
        <v>2.3076923076923075</v>
      </c>
      <c r="O507">
        <v>0</v>
      </c>
      <c r="Q507" t="s">
        <v>3096</v>
      </c>
      <c r="R507">
        <v>0</v>
      </c>
      <c r="S507">
        <v>0</v>
      </c>
      <c r="T507">
        <v>0</v>
      </c>
      <c r="U507">
        <v>0</v>
      </c>
      <c r="V507">
        <v>0</v>
      </c>
      <c r="AA507" t="s">
        <v>3096</v>
      </c>
      <c r="AB507">
        <v>0</v>
      </c>
      <c r="AC507">
        <v>2.2222222222222223</v>
      </c>
      <c r="AD507">
        <v>0</v>
      </c>
      <c r="AE507">
        <v>1.875</v>
      </c>
      <c r="AF507">
        <v>0</v>
      </c>
      <c r="AG507">
        <v>3.75</v>
      </c>
      <c r="AH507">
        <v>0</v>
      </c>
      <c r="AW507" s="1"/>
      <c r="AX507" s="1"/>
      <c r="AY507" s="1"/>
      <c r="BI507" s="1"/>
    </row>
    <row r="508" spans="1:62" x14ac:dyDescent="0.35">
      <c r="A508" t="s">
        <v>3095</v>
      </c>
      <c r="B508">
        <v>0</v>
      </c>
      <c r="C508">
        <v>0</v>
      </c>
      <c r="D508">
        <v>0</v>
      </c>
      <c r="H508" t="s">
        <v>3095</v>
      </c>
      <c r="I508">
        <v>0</v>
      </c>
      <c r="J508">
        <v>4.4388120141411216</v>
      </c>
      <c r="K508">
        <v>0</v>
      </c>
      <c r="L508">
        <v>0</v>
      </c>
      <c r="M508">
        <v>0</v>
      </c>
      <c r="N508">
        <v>6.1859047278667738</v>
      </c>
      <c r="O508">
        <v>0</v>
      </c>
      <c r="Q508" t="s">
        <v>3095</v>
      </c>
      <c r="R508">
        <v>0</v>
      </c>
      <c r="S508">
        <v>0</v>
      </c>
      <c r="T508">
        <v>0</v>
      </c>
      <c r="U508">
        <v>0</v>
      </c>
      <c r="V508">
        <v>0</v>
      </c>
      <c r="AA508" t="s">
        <v>3095</v>
      </c>
      <c r="AB508">
        <v>0</v>
      </c>
      <c r="AC508">
        <v>7.4949727640590194</v>
      </c>
      <c r="AD508">
        <v>0</v>
      </c>
      <c r="AE508">
        <v>5.2665310592882735</v>
      </c>
      <c r="AF508">
        <v>0</v>
      </c>
      <c r="AG508">
        <v>8.1968710919837839</v>
      </c>
      <c r="AH508">
        <v>0</v>
      </c>
      <c r="AW508" s="1"/>
      <c r="AX508" s="1"/>
      <c r="AY508" s="1"/>
      <c r="BI508" s="1"/>
    </row>
    <row r="509" spans="1:62" x14ac:dyDescent="0.35">
      <c r="A509" s="16" t="s">
        <v>3135</v>
      </c>
      <c r="AW509" s="1"/>
      <c r="AX509" s="1"/>
      <c r="AY509" s="1"/>
      <c r="BI509" s="1"/>
    </row>
    <row r="510" spans="1:62" x14ac:dyDescent="0.35">
      <c r="A510" t="s">
        <v>267</v>
      </c>
      <c r="B510">
        <v>0</v>
      </c>
      <c r="I510">
        <v>0</v>
      </c>
      <c r="R510">
        <v>0</v>
      </c>
      <c r="AB510">
        <v>0</v>
      </c>
      <c r="AK510">
        <v>0</v>
      </c>
      <c r="AW510">
        <v>1</v>
      </c>
      <c r="AZ510" s="1"/>
      <c r="BJ510" s="1"/>
    </row>
    <row r="511" spans="1:62" x14ac:dyDescent="0.35">
      <c r="A511" t="s">
        <v>3098</v>
      </c>
      <c r="B511">
        <f>MAX(B504:F504,B507:D507)</f>
        <v>0</v>
      </c>
      <c r="I511">
        <f>MAX(I504:L504,I507:O507)</f>
        <v>2.3076923076923075</v>
      </c>
      <c r="R511">
        <f>MAX(R504:Y504,R507:V507)</f>
        <v>0</v>
      </c>
      <c r="AB511">
        <f>MAX(AB504:AF504,AB507:AH507)</f>
        <v>3.75</v>
      </c>
      <c r="AK511">
        <f>MAX(AK504:AT504)</f>
        <v>0</v>
      </c>
      <c r="AW511">
        <f>MAX(AW504:BF504)</f>
        <v>0</v>
      </c>
      <c r="BJ511" s="1"/>
    </row>
    <row r="512" spans="1:62" x14ac:dyDescent="0.35">
      <c r="A512" t="s">
        <v>3099</v>
      </c>
      <c r="B512">
        <f>MAX(F504,D507)</f>
        <v>0</v>
      </c>
      <c r="I512">
        <f>MAX(L504,O507)</f>
        <v>0</v>
      </c>
      <c r="R512">
        <f>MAX(Y504,V507)</f>
        <v>0</v>
      </c>
      <c r="AB512">
        <f>MAX(AF504,AH507)</f>
        <v>0</v>
      </c>
      <c r="AK512">
        <f>AT504</f>
        <v>0</v>
      </c>
      <c r="AW512">
        <f>BF504</f>
        <v>0</v>
      </c>
      <c r="BJ512" s="1"/>
    </row>
    <row r="513" spans="1:62" x14ac:dyDescent="0.35">
      <c r="A513" t="s">
        <v>3100</v>
      </c>
      <c r="B513">
        <f>MAX(F505,D508)</f>
        <v>0</v>
      </c>
      <c r="I513">
        <f>MAX(L505,O508)</f>
        <v>0</v>
      </c>
      <c r="R513">
        <f>MAX(Y505,V508)</f>
        <v>0</v>
      </c>
      <c r="AB513">
        <f>MAX(AF505,AH508)</f>
        <v>0</v>
      </c>
      <c r="AK513">
        <f>AT505</f>
        <v>0</v>
      </c>
      <c r="AW513">
        <f>BF505</f>
        <v>0</v>
      </c>
      <c r="BJ513" s="1"/>
    </row>
    <row r="514" spans="1:62" x14ac:dyDescent="0.35">
      <c r="A514" t="s">
        <v>3101</v>
      </c>
      <c r="B514" t="s">
        <v>3098</v>
      </c>
      <c r="I514" t="s">
        <v>3098</v>
      </c>
      <c r="R514" t="s">
        <v>3098</v>
      </c>
      <c r="AB514" t="s">
        <v>3098</v>
      </c>
      <c r="AK514" t="s">
        <v>3098</v>
      </c>
      <c r="AW514" s="58" t="s">
        <v>105</v>
      </c>
      <c r="BJ514" s="1"/>
    </row>
    <row r="515" spans="1:62" x14ac:dyDescent="0.35">
      <c r="A515" t="s">
        <v>3102</v>
      </c>
      <c r="B515">
        <f>2*B511</f>
        <v>0</v>
      </c>
      <c r="I515">
        <f>I511</f>
        <v>2.3076923076923075</v>
      </c>
      <c r="R515">
        <f>R511</f>
        <v>0</v>
      </c>
      <c r="AB515">
        <f>AB511</f>
        <v>3.75</v>
      </c>
      <c r="AK515">
        <f>AK511</f>
        <v>0</v>
      </c>
      <c r="AW515" s="58">
        <f>AB515</f>
        <v>3.75</v>
      </c>
      <c r="BJ515" s="1"/>
    </row>
    <row r="516" spans="1:62" x14ac:dyDescent="0.35">
      <c r="BI516" s="1"/>
    </row>
    <row r="517" spans="1:62" x14ac:dyDescent="0.35">
      <c r="AW517" s="1"/>
      <c r="AX517" s="1"/>
      <c r="AY517" s="1"/>
      <c r="BI517" s="1"/>
    </row>
    <row r="518" spans="1:62" x14ac:dyDescent="0.35">
      <c r="A518" t="s">
        <v>3104</v>
      </c>
      <c r="AW518" s="1"/>
      <c r="AX518" s="1"/>
      <c r="AY518" s="1"/>
      <c r="BI518" s="1"/>
    </row>
    <row r="519" spans="1:62" x14ac:dyDescent="0.35">
      <c r="A519" t="s">
        <v>3096</v>
      </c>
      <c r="B519">
        <v>1.875</v>
      </c>
      <c r="C519">
        <v>17.5</v>
      </c>
      <c r="D519">
        <v>85</v>
      </c>
      <c r="E519">
        <v>3.3333333333333335</v>
      </c>
      <c r="F519">
        <v>230</v>
      </c>
      <c r="H519" t="s">
        <v>3096</v>
      </c>
      <c r="I519">
        <v>65.714285714285708</v>
      </c>
      <c r="J519">
        <v>33.333333333333336</v>
      </c>
      <c r="K519">
        <v>250</v>
      </c>
      <c r="L519">
        <v>40</v>
      </c>
      <c r="Q519" t="s">
        <v>3096</v>
      </c>
      <c r="R519">
        <v>0</v>
      </c>
      <c r="S519">
        <v>0</v>
      </c>
      <c r="T519">
        <v>16.666666666666668</v>
      </c>
      <c r="U519">
        <v>50</v>
      </c>
      <c r="V519">
        <v>0</v>
      </c>
      <c r="W519">
        <v>2.8205128205128207</v>
      </c>
      <c r="X519">
        <v>38.75</v>
      </c>
      <c r="Y519">
        <v>7.1428571428571432</v>
      </c>
      <c r="AA519" t="s">
        <v>3096</v>
      </c>
      <c r="AB519">
        <v>0.88235294117647056</v>
      </c>
      <c r="AC519">
        <v>70</v>
      </c>
      <c r="AD519">
        <v>1.4285714285714286</v>
      </c>
      <c r="AE519">
        <v>33.333333333333336</v>
      </c>
      <c r="AF519">
        <v>24.444444444444443</v>
      </c>
      <c r="AJ519" t="s">
        <v>3096</v>
      </c>
      <c r="AK519">
        <v>0</v>
      </c>
      <c r="AL519">
        <v>0</v>
      </c>
      <c r="AM519">
        <v>0</v>
      </c>
      <c r="AN519">
        <v>0</v>
      </c>
      <c r="AO519">
        <v>0</v>
      </c>
      <c r="AP519">
        <v>0</v>
      </c>
      <c r="AQ519">
        <v>0</v>
      </c>
      <c r="AR519">
        <v>0</v>
      </c>
      <c r="AS519">
        <v>0</v>
      </c>
      <c r="AT519">
        <v>0</v>
      </c>
      <c r="AV519" t="s">
        <v>3096</v>
      </c>
      <c r="AW519">
        <v>0</v>
      </c>
      <c r="AX519">
        <v>0</v>
      </c>
      <c r="AY519">
        <v>0</v>
      </c>
      <c r="AZ519">
        <v>0</v>
      </c>
      <c r="BA519">
        <v>0</v>
      </c>
      <c r="BB519">
        <v>0</v>
      </c>
      <c r="BC519">
        <v>0</v>
      </c>
      <c r="BD519">
        <v>0</v>
      </c>
      <c r="BE519">
        <v>0</v>
      </c>
      <c r="BF519">
        <v>0</v>
      </c>
      <c r="BI519" s="1"/>
    </row>
    <row r="520" spans="1:62" x14ac:dyDescent="0.35">
      <c r="A520" t="s">
        <v>3095</v>
      </c>
      <c r="B520">
        <v>4.0311288741492746</v>
      </c>
      <c r="C520">
        <v>50.398412673416608</v>
      </c>
      <c r="D520">
        <v>104.25929215182693</v>
      </c>
      <c r="E520">
        <v>5.7735026918962573</v>
      </c>
      <c r="F520">
        <v>91.651513899116793</v>
      </c>
      <c r="H520" t="s">
        <v>3095</v>
      </c>
      <c r="I520">
        <v>51.269595556932465</v>
      </c>
      <c r="J520">
        <v>35.118845842842461</v>
      </c>
      <c r="K520">
        <v>217.25560982400432</v>
      </c>
      <c r="L520">
        <v>0</v>
      </c>
      <c r="Q520" t="s">
        <v>3095</v>
      </c>
      <c r="R520">
        <v>0</v>
      </c>
      <c r="S520">
        <v>0</v>
      </c>
      <c r="T520">
        <v>20.816659994661325</v>
      </c>
      <c r="U520">
        <v>0</v>
      </c>
      <c r="V520">
        <v>0</v>
      </c>
      <c r="W520">
        <v>6.8628358219884698</v>
      </c>
      <c r="X520">
        <v>43.568501072613067</v>
      </c>
      <c r="Y520">
        <v>15.856499343441838</v>
      </c>
      <c r="AA520" t="s">
        <v>3095</v>
      </c>
      <c r="AB520">
        <v>2.8790224128123656</v>
      </c>
      <c r="AC520">
        <v>66.708320320631671</v>
      </c>
      <c r="AD520">
        <v>3.7796447300922722</v>
      </c>
      <c r="AE520">
        <v>49.328828623162472</v>
      </c>
      <c r="AF520">
        <v>33.952581312438937</v>
      </c>
      <c r="AJ520" t="s">
        <v>3095</v>
      </c>
      <c r="AK520">
        <v>0</v>
      </c>
      <c r="AL520">
        <v>0</v>
      </c>
      <c r="AM520">
        <v>0</v>
      </c>
      <c r="AN520">
        <v>0</v>
      </c>
      <c r="AO520">
        <v>0</v>
      </c>
      <c r="AP520">
        <v>0</v>
      </c>
      <c r="AQ520">
        <v>0</v>
      </c>
      <c r="AR520">
        <v>0</v>
      </c>
      <c r="AS520">
        <v>0</v>
      </c>
      <c r="AT520">
        <v>0</v>
      </c>
      <c r="AV520" t="s">
        <v>3095</v>
      </c>
      <c r="AW520">
        <v>0</v>
      </c>
      <c r="AX520">
        <v>0</v>
      </c>
      <c r="AY520">
        <v>0</v>
      </c>
      <c r="AZ520">
        <v>0</v>
      </c>
      <c r="BA520">
        <v>0</v>
      </c>
      <c r="BB520">
        <v>0</v>
      </c>
      <c r="BC520">
        <v>0</v>
      </c>
      <c r="BD520">
        <v>0</v>
      </c>
      <c r="BE520">
        <v>0</v>
      </c>
      <c r="BF520">
        <v>0</v>
      </c>
      <c r="BI520" s="1"/>
    </row>
    <row r="521" spans="1:62" x14ac:dyDescent="0.35">
      <c r="A521" t="s">
        <v>3097</v>
      </c>
      <c r="AW521" s="1"/>
      <c r="AX521" s="1"/>
      <c r="AY521" s="1"/>
      <c r="BI521" s="1"/>
    </row>
    <row r="522" spans="1:62" x14ac:dyDescent="0.35">
      <c r="A522" t="s">
        <v>3096</v>
      </c>
      <c r="B522">
        <v>4.2857142857142856</v>
      </c>
      <c r="C522">
        <v>1.25</v>
      </c>
      <c r="D522">
        <v>0</v>
      </c>
      <c r="H522" t="s">
        <v>3096</v>
      </c>
      <c r="I522">
        <v>5</v>
      </c>
      <c r="J522">
        <v>56.031746031746032</v>
      </c>
      <c r="K522">
        <v>39.230769230769234</v>
      </c>
      <c r="L522">
        <v>53.75</v>
      </c>
      <c r="M522">
        <v>46</v>
      </c>
      <c r="N522">
        <v>20</v>
      </c>
      <c r="O522">
        <v>0</v>
      </c>
      <c r="Q522" t="s">
        <v>3096</v>
      </c>
      <c r="R522">
        <v>3.3333333333333335</v>
      </c>
      <c r="S522">
        <v>0.47619047619047616</v>
      </c>
      <c r="T522">
        <v>1.6666666666666667</v>
      </c>
      <c r="U522">
        <v>9.3939393939393945</v>
      </c>
      <c r="V522">
        <v>0</v>
      </c>
      <c r="AA522" t="s">
        <v>3096</v>
      </c>
      <c r="AB522">
        <v>7.7777777777777777</v>
      </c>
      <c r="AC522">
        <v>22.222222222222221</v>
      </c>
      <c r="AD522">
        <v>15</v>
      </c>
      <c r="AE522">
        <v>85.625</v>
      </c>
      <c r="AF522">
        <v>31.29032258064516</v>
      </c>
      <c r="AG522">
        <v>8.125</v>
      </c>
      <c r="AH522">
        <v>0</v>
      </c>
      <c r="AW522" s="1"/>
      <c r="AX522" s="1"/>
      <c r="AY522" s="1"/>
      <c r="BI522" s="1"/>
    </row>
    <row r="523" spans="1:62" x14ac:dyDescent="0.35">
      <c r="A523" t="s">
        <v>3095</v>
      </c>
      <c r="B523">
        <v>8.2068519022632245</v>
      </c>
      <c r="C523">
        <v>3.3074245846103287</v>
      </c>
      <c r="D523">
        <v>0</v>
      </c>
      <c r="H523" t="s">
        <v>3095</v>
      </c>
      <c r="I523">
        <v>5.0004746309754866</v>
      </c>
      <c r="J523">
        <v>64.354259296508346</v>
      </c>
      <c r="K523">
        <v>90.084118413854611</v>
      </c>
      <c r="L523">
        <v>44.494471162724736</v>
      </c>
      <c r="M523">
        <v>52.512310118194449</v>
      </c>
      <c r="N523">
        <v>28.284684262045904</v>
      </c>
      <c r="O523">
        <v>0</v>
      </c>
      <c r="Q523" t="s">
        <v>3095</v>
      </c>
      <c r="R523">
        <v>6.2363916079676338</v>
      </c>
      <c r="S523">
        <v>2.1296029876435685</v>
      </c>
      <c r="T523">
        <v>3.7268978743204277</v>
      </c>
      <c r="U523">
        <v>32.093165455688464</v>
      </c>
      <c r="V523">
        <v>0</v>
      </c>
      <c r="AA523" t="s">
        <v>3095</v>
      </c>
      <c r="AB523">
        <v>8.5348764134578143</v>
      </c>
      <c r="AC523">
        <v>29.918055532741835</v>
      </c>
      <c r="AD523">
        <v>8.6614872530927656</v>
      </c>
      <c r="AE523">
        <v>77.055382909372597</v>
      </c>
      <c r="AF523">
        <v>26.608992852136542</v>
      </c>
      <c r="AG523">
        <v>17.1278894132864</v>
      </c>
      <c r="AH523">
        <v>0</v>
      </c>
      <c r="AW523" s="1"/>
      <c r="AX523" s="1"/>
      <c r="AY523" s="1"/>
      <c r="BI523" s="1"/>
    </row>
    <row r="524" spans="1:62" x14ac:dyDescent="0.35">
      <c r="A524" s="16" t="s">
        <v>3136</v>
      </c>
      <c r="AW524" s="1"/>
      <c r="AX524" s="1"/>
      <c r="AY524" s="1"/>
      <c r="BI524" s="1"/>
    </row>
    <row r="525" spans="1:62" x14ac:dyDescent="0.35">
      <c r="A525" t="s">
        <v>267</v>
      </c>
      <c r="B525">
        <v>1</v>
      </c>
      <c r="I525">
        <v>1</v>
      </c>
      <c r="R525">
        <v>0</v>
      </c>
      <c r="AB525">
        <v>1</v>
      </c>
      <c r="AK525">
        <v>0</v>
      </c>
      <c r="AW525">
        <v>0</v>
      </c>
      <c r="AZ525" s="1"/>
      <c r="BJ525" s="1"/>
    </row>
    <row r="526" spans="1:62" x14ac:dyDescent="0.35">
      <c r="A526" t="s">
        <v>3098</v>
      </c>
      <c r="B526">
        <f>MAX(B519:F519,B522:D522)</f>
        <v>230</v>
      </c>
      <c r="I526">
        <f>MAX(I519:L519,I522:O522)</f>
        <v>250</v>
      </c>
      <c r="R526">
        <f>MAX(R519:Y519,R522:V522)</f>
        <v>50</v>
      </c>
      <c r="AB526">
        <f>MAX(AB519:AF519,AB522:AH522)</f>
        <v>85.625</v>
      </c>
      <c r="AK526">
        <f>MAX(AK519:AT519)</f>
        <v>0</v>
      </c>
      <c r="AW526">
        <f>MAX(AW519:BF519)</f>
        <v>0</v>
      </c>
      <c r="BJ526" s="1"/>
    </row>
    <row r="527" spans="1:62" x14ac:dyDescent="0.35">
      <c r="A527" t="s">
        <v>3099</v>
      </c>
      <c r="B527">
        <f>MAX(F519,D522)</f>
        <v>230</v>
      </c>
      <c r="I527">
        <f>MAX(L519,O522)</f>
        <v>40</v>
      </c>
      <c r="R527">
        <f>MAX(Y519,V522)</f>
        <v>7.1428571428571432</v>
      </c>
      <c r="AB527">
        <f>MAX(AF519,AH522)</f>
        <v>24.444444444444443</v>
      </c>
      <c r="AK527">
        <f>AT519</f>
        <v>0</v>
      </c>
      <c r="AW527">
        <f>BF519</f>
        <v>0</v>
      </c>
      <c r="BJ527" s="1"/>
    </row>
    <row r="528" spans="1:62" x14ac:dyDescent="0.35">
      <c r="A528" t="s">
        <v>3100</v>
      </c>
      <c r="B528">
        <f>MAX(F520,D523)</f>
        <v>91.651513899116793</v>
      </c>
      <c r="I528">
        <f>MAX(L520,O523)</f>
        <v>0</v>
      </c>
      <c r="R528">
        <f>MAX(Y520,V523)</f>
        <v>15.856499343441838</v>
      </c>
      <c r="AB528">
        <f>MAX(AF520,AH523)</f>
        <v>33.952581312438937</v>
      </c>
      <c r="AK528">
        <f>AT520</f>
        <v>0</v>
      </c>
      <c r="AW528">
        <f>BF520</f>
        <v>0</v>
      </c>
      <c r="BJ528" s="1"/>
    </row>
    <row r="529" spans="1:62" x14ac:dyDescent="0.35">
      <c r="A529" t="s">
        <v>3101</v>
      </c>
      <c r="B529" t="s">
        <v>3188</v>
      </c>
      <c r="I529" t="s">
        <v>3190</v>
      </c>
      <c r="R529" t="s">
        <v>3098</v>
      </c>
      <c r="AB529" t="s">
        <v>3098</v>
      </c>
      <c r="AK529" t="s">
        <v>3098</v>
      </c>
      <c r="AW529" t="s">
        <v>3098</v>
      </c>
      <c r="BJ529" s="1"/>
    </row>
    <row r="530" spans="1:62" x14ac:dyDescent="0.35">
      <c r="A530" t="s">
        <v>3102</v>
      </c>
      <c r="B530">
        <f>2*B526</f>
        <v>460</v>
      </c>
      <c r="I530">
        <f>I526+K520</f>
        <v>467.2556098240043</v>
      </c>
      <c r="R530">
        <f>R526</f>
        <v>50</v>
      </c>
      <c r="AB530">
        <f>AB526</f>
        <v>85.625</v>
      </c>
      <c r="AK530">
        <f>AK526</f>
        <v>0</v>
      </c>
      <c r="AW530">
        <f>AW526</f>
        <v>0</v>
      </c>
      <c r="BJ530" s="1"/>
    </row>
    <row r="531" spans="1:62" x14ac:dyDescent="0.35">
      <c r="BI531" s="1"/>
    </row>
    <row r="532" spans="1:62" x14ac:dyDescent="0.35">
      <c r="AW532" s="1"/>
      <c r="AX532" s="1"/>
      <c r="AY532" s="1"/>
      <c r="BI532" s="1"/>
    </row>
    <row r="533" spans="1:62" x14ac:dyDescent="0.35">
      <c r="A533" t="s">
        <v>3104</v>
      </c>
      <c r="AW533" s="1"/>
      <c r="AX533" s="1"/>
      <c r="AY533" s="1"/>
      <c r="BI533" s="1"/>
    </row>
    <row r="534" spans="1:62" x14ac:dyDescent="0.35">
      <c r="A534" t="s">
        <v>3096</v>
      </c>
      <c r="B534">
        <v>0</v>
      </c>
      <c r="C534">
        <v>0</v>
      </c>
      <c r="D534">
        <v>0</v>
      </c>
      <c r="E534">
        <v>0</v>
      </c>
      <c r="F534">
        <v>0</v>
      </c>
      <c r="H534" t="s">
        <v>3096</v>
      </c>
      <c r="I534">
        <v>0</v>
      </c>
      <c r="J534">
        <v>0</v>
      </c>
      <c r="K534">
        <v>0</v>
      </c>
      <c r="L534">
        <v>0</v>
      </c>
      <c r="Q534" t="s">
        <v>3096</v>
      </c>
      <c r="R534">
        <v>0</v>
      </c>
      <c r="S534">
        <v>0</v>
      </c>
      <c r="T534">
        <v>0</v>
      </c>
      <c r="U534">
        <v>0</v>
      </c>
      <c r="V534">
        <v>0</v>
      </c>
      <c r="W534">
        <v>0.25641025641025639</v>
      </c>
      <c r="X534">
        <v>0</v>
      </c>
      <c r="Y534">
        <v>0.95238095238095233</v>
      </c>
      <c r="AA534" t="s">
        <v>3096</v>
      </c>
      <c r="AB534">
        <v>0.29411764705882354</v>
      </c>
      <c r="AC534">
        <v>0</v>
      </c>
      <c r="AD534">
        <v>0</v>
      </c>
      <c r="AE534">
        <v>0</v>
      </c>
      <c r="AF534">
        <v>0</v>
      </c>
      <c r="AJ534" t="s">
        <v>3096</v>
      </c>
      <c r="AK534">
        <v>0</v>
      </c>
      <c r="AL534">
        <v>0</v>
      </c>
      <c r="AM534">
        <v>0</v>
      </c>
      <c r="AN534">
        <v>0</v>
      </c>
      <c r="AO534">
        <v>0</v>
      </c>
      <c r="AP534">
        <v>0</v>
      </c>
      <c r="AQ534">
        <v>0</v>
      </c>
      <c r="AR534">
        <v>0</v>
      </c>
      <c r="AS534">
        <v>0</v>
      </c>
      <c r="AT534">
        <v>0</v>
      </c>
      <c r="AV534" t="s">
        <v>3096</v>
      </c>
      <c r="AW534">
        <v>0</v>
      </c>
      <c r="AX534">
        <v>0</v>
      </c>
      <c r="AY534">
        <v>0</v>
      </c>
      <c r="AZ534">
        <v>0</v>
      </c>
      <c r="BA534">
        <v>0</v>
      </c>
      <c r="BB534">
        <v>0</v>
      </c>
      <c r="BC534">
        <v>0</v>
      </c>
      <c r="BD534">
        <v>0.19230769230769232</v>
      </c>
      <c r="BE534">
        <v>0</v>
      </c>
      <c r="BF534">
        <v>0</v>
      </c>
      <c r="BI534" s="1"/>
    </row>
    <row r="535" spans="1:62" x14ac:dyDescent="0.35">
      <c r="A535" t="s">
        <v>3095</v>
      </c>
      <c r="B535">
        <v>0</v>
      </c>
      <c r="C535">
        <v>0</v>
      </c>
      <c r="D535">
        <v>0</v>
      </c>
      <c r="E535">
        <v>0</v>
      </c>
      <c r="F535">
        <v>0</v>
      </c>
      <c r="H535" t="s">
        <v>3095</v>
      </c>
      <c r="I535">
        <v>0</v>
      </c>
      <c r="J535">
        <v>0</v>
      </c>
      <c r="K535">
        <v>0</v>
      </c>
      <c r="L535">
        <v>0</v>
      </c>
      <c r="Q535" t="s">
        <v>3095</v>
      </c>
      <c r="R535">
        <v>0</v>
      </c>
      <c r="S535">
        <v>0</v>
      </c>
      <c r="T535">
        <v>0</v>
      </c>
      <c r="U535">
        <v>0</v>
      </c>
      <c r="V535">
        <v>0</v>
      </c>
      <c r="W535">
        <v>1.6012815380508714</v>
      </c>
      <c r="X535">
        <v>0</v>
      </c>
      <c r="Y535">
        <v>4.3643578047198472</v>
      </c>
      <c r="AA535" t="s">
        <v>3095</v>
      </c>
      <c r="AB535">
        <v>1.7149858514250884</v>
      </c>
      <c r="AC535">
        <v>0</v>
      </c>
      <c r="AD535">
        <v>0</v>
      </c>
      <c r="AE535">
        <v>0</v>
      </c>
      <c r="AF535">
        <v>0</v>
      </c>
      <c r="AJ535" t="s">
        <v>3095</v>
      </c>
      <c r="AK535">
        <v>0</v>
      </c>
      <c r="AL535">
        <v>0</v>
      </c>
      <c r="AM535">
        <v>0</v>
      </c>
      <c r="AN535">
        <v>0</v>
      </c>
      <c r="AO535">
        <v>0</v>
      </c>
      <c r="AP535">
        <v>0</v>
      </c>
      <c r="AQ535">
        <v>0</v>
      </c>
      <c r="AR535">
        <v>0</v>
      </c>
      <c r="AS535">
        <v>0</v>
      </c>
      <c r="AT535">
        <v>0</v>
      </c>
      <c r="AV535" t="s">
        <v>3095</v>
      </c>
      <c r="AW535">
        <v>0</v>
      </c>
      <c r="AX535">
        <v>0</v>
      </c>
      <c r="AY535">
        <v>0</v>
      </c>
      <c r="AZ535">
        <v>0</v>
      </c>
      <c r="BA535">
        <v>0</v>
      </c>
      <c r="BB535">
        <v>0</v>
      </c>
      <c r="BC535">
        <v>0</v>
      </c>
      <c r="BD535">
        <v>1.3867504905630728</v>
      </c>
      <c r="BE535">
        <v>0</v>
      </c>
      <c r="BF535">
        <v>0</v>
      </c>
      <c r="BI535" s="1"/>
    </row>
    <row r="536" spans="1:62" x14ac:dyDescent="0.35">
      <c r="A536" t="s">
        <v>3097</v>
      </c>
      <c r="AW536" s="1"/>
      <c r="AX536" s="1"/>
      <c r="AY536" s="1"/>
      <c r="BI536" s="1"/>
    </row>
    <row r="537" spans="1:62" x14ac:dyDescent="0.35">
      <c r="A537" t="s">
        <v>3096</v>
      </c>
      <c r="B537">
        <v>0.7142857142857143</v>
      </c>
      <c r="C537">
        <v>0</v>
      </c>
      <c r="D537">
        <v>0</v>
      </c>
      <c r="H537" t="s">
        <v>3096</v>
      </c>
      <c r="I537">
        <v>1.6666666666666667</v>
      </c>
      <c r="J537">
        <v>0</v>
      </c>
      <c r="K537">
        <v>0</v>
      </c>
      <c r="L537">
        <v>0.3125</v>
      </c>
      <c r="M537">
        <v>0</v>
      </c>
      <c r="N537">
        <v>0</v>
      </c>
      <c r="O537">
        <v>0</v>
      </c>
      <c r="Q537" t="s">
        <v>3096</v>
      </c>
      <c r="R537">
        <v>3.3333333333333335</v>
      </c>
      <c r="S537">
        <v>0</v>
      </c>
      <c r="T537">
        <v>3.8888888888888888</v>
      </c>
      <c r="U537">
        <v>0.90909090909090906</v>
      </c>
      <c r="V537">
        <v>0</v>
      </c>
      <c r="AA537" t="s">
        <v>3096</v>
      </c>
      <c r="AB537">
        <v>0</v>
      </c>
      <c r="AC537">
        <v>0</v>
      </c>
      <c r="AD537">
        <v>0</v>
      </c>
      <c r="AE537">
        <v>0</v>
      </c>
      <c r="AF537">
        <v>0</v>
      </c>
      <c r="AG537">
        <v>0</v>
      </c>
      <c r="AH537">
        <v>0</v>
      </c>
      <c r="AW537" s="1"/>
      <c r="AX537" s="1"/>
      <c r="BI537" s="1"/>
    </row>
    <row r="538" spans="1:62" x14ac:dyDescent="0.35">
      <c r="A538" t="s">
        <v>3095</v>
      </c>
      <c r="B538">
        <v>2.5754985335203751</v>
      </c>
      <c r="C538">
        <v>0</v>
      </c>
      <c r="D538">
        <v>0</v>
      </c>
      <c r="H538" t="s">
        <v>3095</v>
      </c>
      <c r="I538">
        <v>3.7271337315414543</v>
      </c>
      <c r="J538">
        <v>0</v>
      </c>
      <c r="K538">
        <v>0</v>
      </c>
      <c r="L538">
        <v>1.7399573281624763</v>
      </c>
      <c r="M538">
        <v>0</v>
      </c>
      <c r="N538">
        <v>0</v>
      </c>
      <c r="O538">
        <v>0</v>
      </c>
      <c r="Q538" t="s">
        <v>3095</v>
      </c>
      <c r="R538">
        <v>4.7142689351693079</v>
      </c>
      <c r="S538">
        <v>0</v>
      </c>
      <c r="T538">
        <v>6.7816343442770393</v>
      </c>
      <c r="U538">
        <v>2.8748474841230101</v>
      </c>
      <c r="V538">
        <v>0</v>
      </c>
      <c r="AA538" t="s">
        <v>3095</v>
      </c>
      <c r="AB538">
        <v>0</v>
      </c>
      <c r="AC538">
        <v>0</v>
      </c>
      <c r="AD538">
        <v>0</v>
      </c>
      <c r="AE538">
        <v>0</v>
      </c>
      <c r="AF538">
        <v>0</v>
      </c>
      <c r="AG538">
        <v>0</v>
      </c>
      <c r="AH538">
        <v>0</v>
      </c>
      <c r="AW538" s="1"/>
      <c r="AX538" s="1"/>
      <c r="BI538" s="1"/>
    </row>
    <row r="539" spans="1:62" x14ac:dyDescent="0.35">
      <c r="A539" s="16" t="s">
        <v>3137</v>
      </c>
      <c r="AW539" s="1"/>
      <c r="AX539" s="1"/>
      <c r="BI539" s="1"/>
    </row>
    <row r="540" spans="1:62" x14ac:dyDescent="0.35">
      <c r="A540" t="s">
        <v>267</v>
      </c>
      <c r="B540">
        <v>0</v>
      </c>
      <c r="I540">
        <v>0</v>
      </c>
      <c r="R540">
        <v>1</v>
      </c>
      <c r="AB540">
        <v>1</v>
      </c>
      <c r="AK540">
        <v>0</v>
      </c>
      <c r="AW540">
        <v>0</v>
      </c>
      <c r="BJ540" s="1"/>
    </row>
    <row r="541" spans="1:62" x14ac:dyDescent="0.35">
      <c r="A541" t="s">
        <v>3098</v>
      </c>
      <c r="B541">
        <f>MAX(B534:F534,B537:D537)</f>
        <v>0.7142857142857143</v>
      </c>
      <c r="I541">
        <f>MAX(I534:L534,I537:O537)</f>
        <v>1.6666666666666667</v>
      </c>
      <c r="R541">
        <f>MAX(R534:Y534,R537:V537)</f>
        <v>3.8888888888888888</v>
      </c>
      <c r="AB541">
        <f>MAX(AB534:AF534,AB537:AH537)</f>
        <v>0.29411764705882354</v>
      </c>
      <c r="AK541">
        <f>MAX(AK534:AT534)</f>
        <v>0</v>
      </c>
      <c r="AW541">
        <f>MAX(AW534:BF534)</f>
        <v>0.19230769230769232</v>
      </c>
      <c r="BJ541" s="1"/>
    </row>
    <row r="542" spans="1:62" x14ac:dyDescent="0.35">
      <c r="A542" t="s">
        <v>3099</v>
      </c>
      <c r="B542">
        <f>MAX(F534,D537)</f>
        <v>0</v>
      </c>
      <c r="I542">
        <f>MAX(L534,O537)</f>
        <v>0</v>
      </c>
      <c r="R542">
        <f>MAX(Y534,V537)</f>
        <v>0.95238095238095233</v>
      </c>
      <c r="AB542">
        <f>MAX(AF534,AH537)</f>
        <v>0</v>
      </c>
      <c r="AK542">
        <f>AT534</f>
        <v>0</v>
      </c>
      <c r="AW542">
        <f>BF534</f>
        <v>0</v>
      </c>
      <c r="BJ542" s="1"/>
    </row>
    <row r="543" spans="1:62" x14ac:dyDescent="0.35">
      <c r="A543" t="s">
        <v>3100</v>
      </c>
      <c r="B543">
        <f>MAX(F535,D538)</f>
        <v>0</v>
      </c>
      <c r="I543">
        <f>MAX(L535,O538)</f>
        <v>0</v>
      </c>
      <c r="R543">
        <f>MAX(Y535,V538)</f>
        <v>4.3643578047198472</v>
      </c>
      <c r="AB543">
        <f>MAX(AF535,AH538)</f>
        <v>0</v>
      </c>
      <c r="AK543">
        <f>AT535</f>
        <v>0</v>
      </c>
      <c r="AW543">
        <f>BF535</f>
        <v>0</v>
      </c>
      <c r="BJ543" s="1"/>
    </row>
    <row r="544" spans="1:62" x14ac:dyDescent="0.35">
      <c r="A544" t="s">
        <v>3101</v>
      </c>
      <c r="B544" t="s">
        <v>3098</v>
      </c>
      <c r="I544" t="s">
        <v>3098</v>
      </c>
      <c r="R544" t="s">
        <v>3098</v>
      </c>
      <c r="AB544" t="s">
        <v>3190</v>
      </c>
      <c r="AK544" t="s">
        <v>3098</v>
      </c>
      <c r="AW544" t="s">
        <v>3098</v>
      </c>
      <c r="BJ544" s="1"/>
    </row>
    <row r="545" spans="1:62" x14ac:dyDescent="0.35">
      <c r="A545" t="s">
        <v>3102</v>
      </c>
      <c r="B545">
        <f>B541</f>
        <v>0.7142857142857143</v>
      </c>
      <c r="I545">
        <f>I541</f>
        <v>1.6666666666666667</v>
      </c>
      <c r="R545">
        <f>R541</f>
        <v>3.8888888888888888</v>
      </c>
      <c r="AB545">
        <f>AB541+AB535</f>
        <v>2.009103498483912</v>
      </c>
      <c r="AK545">
        <f>AK541</f>
        <v>0</v>
      </c>
      <c r="AW545">
        <f>AW541</f>
        <v>0.19230769230769232</v>
      </c>
      <c r="BJ545" s="1"/>
    </row>
    <row r="546" spans="1:62" x14ac:dyDescent="0.35">
      <c r="BI546" s="1"/>
    </row>
    <row r="547" spans="1:62" x14ac:dyDescent="0.35">
      <c r="AW547" s="1"/>
      <c r="AX547" s="1"/>
      <c r="AY547" s="1"/>
      <c r="BI547" s="1"/>
    </row>
    <row r="548" spans="1:62" x14ac:dyDescent="0.35">
      <c r="A548" t="s">
        <v>3104</v>
      </c>
      <c r="AW548" s="1"/>
      <c r="AX548" s="1"/>
      <c r="AY548" s="1"/>
      <c r="BI548" s="1"/>
    </row>
    <row r="549" spans="1:62" x14ac:dyDescent="0.35">
      <c r="A549" t="s">
        <v>3096</v>
      </c>
      <c r="B549">
        <v>0</v>
      </c>
      <c r="C549">
        <v>0</v>
      </c>
      <c r="D549">
        <v>0</v>
      </c>
      <c r="E549">
        <v>0</v>
      </c>
      <c r="F549">
        <v>0</v>
      </c>
      <c r="H549" t="s">
        <v>3096</v>
      </c>
      <c r="I549">
        <v>0</v>
      </c>
      <c r="J549">
        <v>0</v>
      </c>
      <c r="K549">
        <v>0</v>
      </c>
      <c r="L549">
        <v>0</v>
      </c>
      <c r="Q549" t="s">
        <v>3096</v>
      </c>
      <c r="R549">
        <v>0</v>
      </c>
      <c r="S549">
        <v>0</v>
      </c>
      <c r="T549">
        <v>0</v>
      </c>
      <c r="U549">
        <v>10</v>
      </c>
      <c r="V549">
        <v>0</v>
      </c>
      <c r="W549">
        <v>0</v>
      </c>
      <c r="X549">
        <v>0</v>
      </c>
      <c r="Y549">
        <v>0.47619047619047616</v>
      </c>
      <c r="AA549" t="s">
        <v>3096</v>
      </c>
      <c r="AB549">
        <v>0</v>
      </c>
      <c r="AC549">
        <v>0</v>
      </c>
      <c r="AD549">
        <v>0</v>
      </c>
      <c r="AE549">
        <v>0</v>
      </c>
      <c r="AF549">
        <v>0</v>
      </c>
      <c r="AJ549" t="s">
        <v>3096</v>
      </c>
      <c r="AK549">
        <v>0</v>
      </c>
      <c r="AL549">
        <v>0</v>
      </c>
      <c r="AM549">
        <v>0</v>
      </c>
      <c r="AN549">
        <v>0</v>
      </c>
      <c r="AO549">
        <v>0</v>
      </c>
      <c r="AP549">
        <v>0</v>
      </c>
      <c r="AQ549">
        <v>0</v>
      </c>
      <c r="AR549">
        <v>0</v>
      </c>
      <c r="AS549">
        <v>0</v>
      </c>
      <c r="AT549">
        <v>0</v>
      </c>
      <c r="AV549" t="s">
        <v>3096</v>
      </c>
      <c r="AW549">
        <v>0</v>
      </c>
      <c r="AX549">
        <v>0</v>
      </c>
      <c r="AY549">
        <v>0</v>
      </c>
      <c r="AZ549">
        <v>0</v>
      </c>
      <c r="BA549">
        <v>0</v>
      </c>
      <c r="BB549">
        <v>0</v>
      </c>
      <c r="BC549">
        <v>0</v>
      </c>
      <c r="BD549">
        <v>0</v>
      </c>
      <c r="BE549">
        <v>0</v>
      </c>
      <c r="BF549">
        <v>0</v>
      </c>
      <c r="BI549" s="1"/>
    </row>
    <row r="550" spans="1:62" x14ac:dyDescent="0.35">
      <c r="A550" t="s">
        <v>3095</v>
      </c>
      <c r="B550">
        <v>0</v>
      </c>
      <c r="C550">
        <v>0</v>
      </c>
      <c r="D550">
        <v>0</v>
      </c>
      <c r="E550">
        <v>0</v>
      </c>
      <c r="F550">
        <v>0</v>
      </c>
      <c r="H550" t="s">
        <v>3095</v>
      </c>
      <c r="I550">
        <v>0</v>
      </c>
      <c r="J550">
        <v>0</v>
      </c>
      <c r="K550">
        <v>0</v>
      </c>
      <c r="L550">
        <v>0</v>
      </c>
      <c r="Q550" t="s">
        <v>3095</v>
      </c>
      <c r="R550">
        <v>0</v>
      </c>
      <c r="S550">
        <v>0</v>
      </c>
      <c r="T550">
        <v>0</v>
      </c>
      <c r="U550">
        <v>0</v>
      </c>
      <c r="V550">
        <v>0</v>
      </c>
      <c r="W550">
        <v>0</v>
      </c>
      <c r="X550">
        <v>0</v>
      </c>
      <c r="Y550">
        <v>2.1821789023599236</v>
      </c>
      <c r="AA550" t="s">
        <v>3095</v>
      </c>
      <c r="AB550">
        <v>0</v>
      </c>
      <c r="AC550">
        <v>0</v>
      </c>
      <c r="AD550">
        <v>0</v>
      </c>
      <c r="AE550">
        <v>0</v>
      </c>
      <c r="AF550">
        <v>0</v>
      </c>
      <c r="AJ550" t="s">
        <v>3095</v>
      </c>
      <c r="AK550">
        <v>0</v>
      </c>
      <c r="AL550">
        <v>0</v>
      </c>
      <c r="AM550">
        <v>0</v>
      </c>
      <c r="AN550">
        <v>0</v>
      </c>
      <c r="AO550">
        <v>0</v>
      </c>
      <c r="AP550">
        <v>0</v>
      </c>
      <c r="AQ550">
        <v>0</v>
      </c>
      <c r="AR550">
        <v>0</v>
      </c>
      <c r="AS550">
        <v>0</v>
      </c>
      <c r="AT550">
        <v>0</v>
      </c>
      <c r="AV550" t="s">
        <v>3095</v>
      </c>
      <c r="AW550">
        <v>0</v>
      </c>
      <c r="AX550">
        <v>0</v>
      </c>
      <c r="AY550">
        <v>0</v>
      </c>
      <c r="AZ550">
        <v>0</v>
      </c>
      <c r="BA550">
        <v>0</v>
      </c>
      <c r="BB550">
        <v>0</v>
      </c>
      <c r="BC550">
        <v>0</v>
      </c>
      <c r="BD550">
        <v>0</v>
      </c>
      <c r="BE550">
        <v>0</v>
      </c>
      <c r="BF550">
        <v>0</v>
      </c>
      <c r="BI550" s="1"/>
    </row>
    <row r="551" spans="1:62" x14ac:dyDescent="0.35">
      <c r="A551" t="s">
        <v>3097</v>
      </c>
      <c r="AW551" s="1"/>
      <c r="AX551" s="1"/>
      <c r="AY551" s="1"/>
      <c r="BI551" s="1"/>
    </row>
    <row r="552" spans="1:62" x14ac:dyDescent="0.35">
      <c r="A552" t="s">
        <v>3096</v>
      </c>
      <c r="B552">
        <v>0</v>
      </c>
      <c r="C552">
        <v>0</v>
      </c>
      <c r="D552">
        <v>0</v>
      </c>
      <c r="H552" t="s">
        <v>3096</v>
      </c>
      <c r="I552">
        <v>0</v>
      </c>
      <c r="J552">
        <v>0</v>
      </c>
      <c r="K552">
        <v>0</v>
      </c>
      <c r="L552">
        <v>0</v>
      </c>
      <c r="M552">
        <v>0</v>
      </c>
      <c r="N552">
        <v>0</v>
      </c>
      <c r="O552">
        <v>0</v>
      </c>
      <c r="Q552" t="s">
        <v>3096</v>
      </c>
      <c r="R552">
        <v>0</v>
      </c>
      <c r="S552">
        <v>0</v>
      </c>
      <c r="T552">
        <v>0</v>
      </c>
      <c r="U552">
        <v>0.30303030303030304</v>
      </c>
      <c r="V552">
        <v>0</v>
      </c>
      <c r="AA552" t="s">
        <v>3096</v>
      </c>
      <c r="AB552">
        <v>0</v>
      </c>
      <c r="AC552">
        <v>0</v>
      </c>
      <c r="AD552">
        <v>0</v>
      </c>
      <c r="AE552">
        <v>0</v>
      </c>
      <c r="AF552">
        <v>0</v>
      </c>
      <c r="AG552">
        <v>0</v>
      </c>
      <c r="AH552">
        <v>0</v>
      </c>
      <c r="AW552" s="1"/>
      <c r="AX552" s="1"/>
      <c r="AY552" s="1"/>
      <c r="BI552" s="1"/>
    </row>
    <row r="553" spans="1:62" x14ac:dyDescent="0.35">
      <c r="A553" t="s">
        <v>3095</v>
      </c>
      <c r="B553">
        <v>0</v>
      </c>
      <c r="C553">
        <v>0</v>
      </c>
      <c r="D553">
        <v>0</v>
      </c>
      <c r="H553" t="s">
        <v>3095</v>
      </c>
      <c r="I553">
        <v>0</v>
      </c>
      <c r="J553">
        <v>0</v>
      </c>
      <c r="K553">
        <v>0</v>
      </c>
      <c r="L553">
        <v>0</v>
      </c>
      <c r="M553">
        <v>0</v>
      </c>
      <c r="N553">
        <v>0</v>
      </c>
      <c r="O553">
        <v>0</v>
      </c>
      <c r="Q553" t="s">
        <v>3095</v>
      </c>
      <c r="R553">
        <v>0</v>
      </c>
      <c r="S553">
        <v>0</v>
      </c>
      <c r="T553">
        <v>0</v>
      </c>
      <c r="U553">
        <v>1.714227839851546</v>
      </c>
      <c r="V553">
        <v>0</v>
      </c>
      <c r="AA553" t="s">
        <v>3095</v>
      </c>
      <c r="AB553">
        <v>0</v>
      </c>
      <c r="AC553">
        <v>0</v>
      </c>
      <c r="AD553">
        <v>0</v>
      </c>
      <c r="AE553">
        <v>0</v>
      </c>
      <c r="AF553">
        <v>0</v>
      </c>
      <c r="AG553">
        <v>0</v>
      </c>
      <c r="AH553">
        <v>0</v>
      </c>
      <c r="AK553" s="1"/>
      <c r="AW553" s="1"/>
      <c r="AX553" s="1"/>
      <c r="AY553" s="1"/>
      <c r="BI553" s="1"/>
    </row>
    <row r="554" spans="1:62" x14ac:dyDescent="0.35">
      <c r="A554" s="16" t="s">
        <v>3138</v>
      </c>
      <c r="AK554" s="1"/>
      <c r="AW554" s="1"/>
      <c r="AX554" s="1"/>
      <c r="AY554" s="1"/>
      <c r="BI554" s="1"/>
    </row>
    <row r="555" spans="1:62" x14ac:dyDescent="0.35">
      <c r="A555" t="s">
        <v>267</v>
      </c>
      <c r="B555">
        <v>0</v>
      </c>
      <c r="I555">
        <v>0</v>
      </c>
      <c r="R555">
        <v>1</v>
      </c>
      <c r="AB555">
        <v>1</v>
      </c>
      <c r="AK555">
        <v>0</v>
      </c>
      <c r="AL555" s="1"/>
      <c r="AW555">
        <v>0</v>
      </c>
      <c r="AZ555" s="1"/>
      <c r="BJ555" s="1"/>
    </row>
    <row r="556" spans="1:62" x14ac:dyDescent="0.35">
      <c r="A556" t="s">
        <v>3098</v>
      </c>
      <c r="B556">
        <f>MAX(B549:F549,B552:D552)</f>
        <v>0</v>
      </c>
      <c r="I556">
        <f>MAX(I549:L549,I552:O552)</f>
        <v>0</v>
      </c>
      <c r="R556">
        <f>MAX(R549:Y549,R552:V552)</f>
        <v>10</v>
      </c>
      <c r="AB556">
        <f>MAX(AB549:AF549,AB552:AH552)</f>
        <v>0</v>
      </c>
      <c r="AK556">
        <f>MAX(AK549:AT549)</f>
        <v>0</v>
      </c>
      <c r="AW556">
        <f>MAX(AW549:BF549)</f>
        <v>0</v>
      </c>
      <c r="BJ556" s="1"/>
    </row>
    <row r="557" spans="1:62" x14ac:dyDescent="0.35">
      <c r="A557" t="s">
        <v>3099</v>
      </c>
      <c r="B557">
        <f>MAX(F549,D552)</f>
        <v>0</v>
      </c>
      <c r="I557">
        <f>MAX(L549,O552)</f>
        <v>0</v>
      </c>
      <c r="R557">
        <f>MAX(Y549,V552)</f>
        <v>0.47619047619047616</v>
      </c>
      <c r="AB557">
        <f>MAX(AF549,AH552)</f>
        <v>0</v>
      </c>
      <c r="AK557">
        <f>AT549</f>
        <v>0</v>
      </c>
      <c r="AW557">
        <f>BF549</f>
        <v>0</v>
      </c>
      <c r="BJ557" s="1"/>
    </row>
    <row r="558" spans="1:62" x14ac:dyDescent="0.35">
      <c r="A558" t="s">
        <v>3100</v>
      </c>
      <c r="B558">
        <f>MAX(F550,D553)</f>
        <v>0</v>
      </c>
      <c r="I558">
        <f>MAX(L550,O553)</f>
        <v>0</v>
      </c>
      <c r="R558">
        <f>MAX(Y550,V553)</f>
        <v>2.1821789023599236</v>
      </c>
      <c r="AB558">
        <f>MAX(AF550,AH553)</f>
        <v>0</v>
      </c>
      <c r="AK558">
        <f>AT550</f>
        <v>0</v>
      </c>
      <c r="AW558">
        <f>BF550</f>
        <v>0</v>
      </c>
      <c r="BJ558" s="1"/>
    </row>
    <row r="559" spans="1:62" x14ac:dyDescent="0.35">
      <c r="A559" t="s">
        <v>3101</v>
      </c>
      <c r="B559" t="s">
        <v>3098</v>
      </c>
      <c r="I559" t="s">
        <v>3098</v>
      </c>
      <c r="R559" s="58" t="s">
        <v>3263</v>
      </c>
      <c r="AB559" t="s">
        <v>3258</v>
      </c>
      <c r="AK559" t="s">
        <v>3098</v>
      </c>
      <c r="AW559" t="s">
        <v>3098</v>
      </c>
      <c r="BJ559" s="1"/>
    </row>
    <row r="560" spans="1:62" x14ac:dyDescent="0.35">
      <c r="A560" t="s">
        <v>3102</v>
      </c>
      <c r="B560">
        <f>B556</f>
        <v>0</v>
      </c>
      <c r="I560">
        <f>I556</f>
        <v>0</v>
      </c>
      <c r="R560" s="58">
        <f>R557+R558</f>
        <v>2.6583693785503999</v>
      </c>
      <c r="AB560">
        <v>0.3125</v>
      </c>
      <c r="AK560">
        <f>AK556</f>
        <v>0</v>
      </c>
      <c r="AW560">
        <f>AW556</f>
        <v>0</v>
      </c>
      <c r="BJ560" s="1"/>
    </row>
    <row r="561" spans="1:62" x14ac:dyDescent="0.35">
      <c r="BI561" s="1"/>
    </row>
    <row r="562" spans="1:62" x14ac:dyDescent="0.35">
      <c r="AK562" s="1"/>
      <c r="AW562" s="1"/>
      <c r="AX562" s="1"/>
      <c r="AY562" s="1"/>
      <c r="BI562" s="1"/>
    </row>
    <row r="563" spans="1:62" x14ac:dyDescent="0.35">
      <c r="A563" t="s">
        <v>3104</v>
      </c>
      <c r="AK563" s="1"/>
      <c r="AW563" s="1"/>
      <c r="AX563" s="1"/>
      <c r="AY563" s="1"/>
      <c r="BI563" s="1"/>
    </row>
    <row r="564" spans="1:62" x14ac:dyDescent="0.35">
      <c r="A564" t="s">
        <v>3096</v>
      </c>
      <c r="B564">
        <v>5</v>
      </c>
      <c r="C564">
        <v>3.75</v>
      </c>
      <c r="D564">
        <v>0</v>
      </c>
      <c r="E564">
        <v>6.666666666666667</v>
      </c>
      <c r="F564">
        <v>0</v>
      </c>
      <c r="H564" t="s">
        <v>3096</v>
      </c>
      <c r="I564">
        <v>1.4285714285714286</v>
      </c>
      <c r="J564">
        <v>0</v>
      </c>
      <c r="K564">
        <v>1.1111111111111112</v>
      </c>
      <c r="L564">
        <v>0</v>
      </c>
      <c r="Q564" t="s">
        <v>3096</v>
      </c>
      <c r="R564">
        <v>30</v>
      </c>
      <c r="S564">
        <v>0</v>
      </c>
      <c r="T564">
        <v>0</v>
      </c>
      <c r="U564">
        <v>0</v>
      </c>
      <c r="V564">
        <v>20</v>
      </c>
      <c r="W564">
        <v>18.205128205128204</v>
      </c>
      <c r="X564">
        <v>17.5</v>
      </c>
      <c r="Y564">
        <v>1.9047619047619047</v>
      </c>
      <c r="AA564" t="s">
        <v>3096</v>
      </c>
      <c r="AB564">
        <v>0.88235294117647056</v>
      </c>
      <c r="AC564">
        <v>0</v>
      </c>
      <c r="AD564">
        <v>0</v>
      </c>
      <c r="AE564">
        <v>0</v>
      </c>
      <c r="AF564">
        <v>0</v>
      </c>
      <c r="AJ564" t="s">
        <v>3096</v>
      </c>
      <c r="AK564">
        <v>0</v>
      </c>
      <c r="AL564">
        <v>0</v>
      </c>
      <c r="AM564">
        <v>0.45454545454545453</v>
      </c>
      <c r="AN564">
        <v>0</v>
      </c>
      <c r="AO564">
        <v>0</v>
      </c>
      <c r="AP564">
        <v>0</v>
      </c>
      <c r="AQ564">
        <v>0.45454545454545453</v>
      </c>
      <c r="AR564">
        <v>0</v>
      </c>
      <c r="AS564">
        <v>0</v>
      </c>
      <c r="AT564">
        <v>0.45454545454545453</v>
      </c>
      <c r="AV564" t="s">
        <v>3096</v>
      </c>
      <c r="AW564">
        <v>0</v>
      </c>
      <c r="AX564">
        <v>0</v>
      </c>
      <c r="AY564">
        <v>0</v>
      </c>
      <c r="AZ564">
        <v>0</v>
      </c>
      <c r="BA564">
        <v>0</v>
      </c>
      <c r="BB564">
        <v>0</v>
      </c>
      <c r="BC564">
        <v>0</v>
      </c>
      <c r="BD564">
        <v>0</v>
      </c>
      <c r="BE564">
        <v>0</v>
      </c>
      <c r="BF564">
        <v>0</v>
      </c>
      <c r="BI564" s="1"/>
    </row>
    <row r="565" spans="1:62" x14ac:dyDescent="0.35">
      <c r="A565" t="s">
        <v>3095</v>
      </c>
      <c r="B565">
        <v>5.1639777949432224</v>
      </c>
      <c r="C565">
        <v>7.1879528842826081</v>
      </c>
      <c r="D565">
        <v>0</v>
      </c>
      <c r="E565">
        <v>5.7735026918962573</v>
      </c>
      <c r="F565">
        <v>0</v>
      </c>
      <c r="H565" t="s">
        <v>3095</v>
      </c>
      <c r="I565">
        <v>3.7796447300922722</v>
      </c>
      <c r="J565">
        <v>0</v>
      </c>
      <c r="K565">
        <v>3.3333333333333335</v>
      </c>
      <c r="L565">
        <v>0</v>
      </c>
      <c r="Q565" t="s">
        <v>3095</v>
      </c>
      <c r="R565">
        <v>42.426406871192853</v>
      </c>
      <c r="S565">
        <v>0</v>
      </c>
      <c r="T565">
        <v>0</v>
      </c>
      <c r="U565">
        <v>0</v>
      </c>
      <c r="V565">
        <v>50.990195135927848</v>
      </c>
      <c r="W565">
        <v>27.991708816775208</v>
      </c>
      <c r="X565">
        <v>41.661904489764815</v>
      </c>
      <c r="Y565">
        <v>6.7963575678797383</v>
      </c>
      <c r="AA565" t="s">
        <v>3095</v>
      </c>
      <c r="AB565">
        <v>3.7880570368042235</v>
      </c>
      <c r="AC565">
        <v>0</v>
      </c>
      <c r="AD565">
        <v>0</v>
      </c>
      <c r="AE565">
        <v>0</v>
      </c>
      <c r="AF565">
        <v>0</v>
      </c>
      <c r="AJ565" t="s">
        <v>3095</v>
      </c>
      <c r="AK565">
        <v>0</v>
      </c>
      <c r="AL565">
        <v>0</v>
      </c>
      <c r="AM565">
        <v>2.1320071635561044</v>
      </c>
      <c r="AN565">
        <v>0</v>
      </c>
      <c r="AO565">
        <v>0</v>
      </c>
      <c r="AP565">
        <v>0</v>
      </c>
      <c r="AQ565">
        <v>2.1320071635561044</v>
      </c>
      <c r="AR565">
        <v>0</v>
      </c>
      <c r="AS565">
        <v>0</v>
      </c>
      <c r="AT565">
        <v>2.1320071635561044</v>
      </c>
      <c r="AV565" t="s">
        <v>3095</v>
      </c>
      <c r="AW565">
        <v>0</v>
      </c>
      <c r="AX565">
        <v>0</v>
      </c>
      <c r="AY565">
        <v>0</v>
      </c>
      <c r="AZ565">
        <v>0</v>
      </c>
      <c r="BA565">
        <v>0</v>
      </c>
      <c r="BB565">
        <v>0</v>
      </c>
      <c r="BC565">
        <v>0</v>
      </c>
      <c r="BD565">
        <v>0</v>
      </c>
      <c r="BE565">
        <v>0</v>
      </c>
      <c r="BF565">
        <v>0</v>
      </c>
      <c r="BI565" s="1"/>
    </row>
    <row r="566" spans="1:62" x14ac:dyDescent="0.35">
      <c r="A566" t="s">
        <v>3097</v>
      </c>
      <c r="AK566" s="1"/>
      <c r="AW566" s="1"/>
      <c r="AX566" s="1"/>
      <c r="AY566" s="1"/>
      <c r="BI566" s="1"/>
    </row>
    <row r="567" spans="1:62" x14ac:dyDescent="0.35">
      <c r="A567" t="s">
        <v>3096</v>
      </c>
      <c r="B567">
        <v>2.1428571428571428</v>
      </c>
      <c r="C567">
        <v>0</v>
      </c>
      <c r="D567">
        <v>48</v>
      </c>
      <c r="H567" t="s">
        <v>3096</v>
      </c>
      <c r="I567">
        <v>3.3333333333333335</v>
      </c>
      <c r="J567">
        <v>1.1111111111111112</v>
      </c>
      <c r="K567">
        <v>0.38461538461538464</v>
      </c>
      <c r="L567">
        <v>0.3125</v>
      </c>
      <c r="M567">
        <v>8.6666666666666661</v>
      </c>
      <c r="N567">
        <v>0.51282051282051277</v>
      </c>
      <c r="O567">
        <v>22.857142857142858</v>
      </c>
      <c r="Q567" t="s">
        <v>3096</v>
      </c>
      <c r="R567">
        <v>0.83333333333333337</v>
      </c>
      <c r="S567">
        <v>0</v>
      </c>
      <c r="T567">
        <v>3.3333333333333335</v>
      </c>
      <c r="U567">
        <v>2.1212121212121211</v>
      </c>
      <c r="V567">
        <v>1.7948717948717949</v>
      </c>
      <c r="AA567" t="s">
        <v>3096</v>
      </c>
      <c r="AB567">
        <v>0</v>
      </c>
      <c r="AC567">
        <v>0.55555555555555558</v>
      </c>
      <c r="AD567">
        <v>0</v>
      </c>
      <c r="AE567">
        <v>0</v>
      </c>
      <c r="AF567">
        <v>2.903225806451613</v>
      </c>
      <c r="AG567">
        <v>0</v>
      </c>
      <c r="AH567">
        <v>6.639344262295082</v>
      </c>
      <c r="AK567" s="1"/>
      <c r="AW567" s="1"/>
      <c r="AX567" s="1"/>
      <c r="AY567" s="1"/>
      <c r="BI567" s="1"/>
    </row>
    <row r="568" spans="1:62" x14ac:dyDescent="0.35">
      <c r="A568" t="s">
        <v>3095</v>
      </c>
      <c r="B568">
        <v>5.5789767083916972</v>
      </c>
      <c r="C568">
        <v>0</v>
      </c>
      <c r="D568">
        <v>63.163567560664745</v>
      </c>
      <c r="H568" t="s">
        <v>3095</v>
      </c>
      <c r="I568">
        <v>4.7144926942854202</v>
      </c>
      <c r="J568">
        <v>3.1427252134470414</v>
      </c>
      <c r="K568">
        <v>1.9231190454728164</v>
      </c>
      <c r="L568">
        <v>1.7399573281624763</v>
      </c>
      <c r="M568">
        <v>17.839461502979237</v>
      </c>
      <c r="N568">
        <v>2.2057566360319045</v>
      </c>
      <c r="O568">
        <v>21.19000049483742</v>
      </c>
      <c r="Q568" t="s">
        <v>3095</v>
      </c>
      <c r="R568">
        <v>2.7639851636955175</v>
      </c>
      <c r="S568">
        <v>0</v>
      </c>
      <c r="T568">
        <v>8.1652241411334074</v>
      </c>
      <c r="U568">
        <v>5.9072500291760051</v>
      </c>
      <c r="V568">
        <v>5.2486253690602149</v>
      </c>
      <c r="AA568" t="s">
        <v>3095</v>
      </c>
      <c r="AB568">
        <v>0</v>
      </c>
      <c r="AC568">
        <v>2.290650472036861</v>
      </c>
      <c r="AD568">
        <v>0</v>
      </c>
      <c r="AE568">
        <v>0</v>
      </c>
      <c r="AF568">
        <v>9.9008330130270377</v>
      </c>
      <c r="AG568">
        <v>0</v>
      </c>
      <c r="AH568">
        <v>16.327196150919331</v>
      </c>
      <c r="AK568" s="1"/>
      <c r="AW568" s="1"/>
      <c r="AX568" s="1"/>
      <c r="AY568" s="1"/>
      <c r="BI568" s="1"/>
    </row>
    <row r="569" spans="1:62" x14ac:dyDescent="0.35">
      <c r="A569" s="16" t="s">
        <v>3139</v>
      </c>
      <c r="AK569" s="1"/>
      <c r="AW569" s="1"/>
      <c r="AX569" s="1"/>
      <c r="AY569" s="1"/>
      <c r="BI569" s="1"/>
    </row>
    <row r="570" spans="1:62" x14ac:dyDescent="0.35">
      <c r="A570" t="s">
        <v>267</v>
      </c>
      <c r="B570">
        <v>1</v>
      </c>
      <c r="I570">
        <v>0</v>
      </c>
      <c r="R570">
        <v>1</v>
      </c>
      <c r="AB570">
        <v>0</v>
      </c>
      <c r="AK570">
        <v>1</v>
      </c>
      <c r="AL570" s="1"/>
      <c r="AW570">
        <v>0</v>
      </c>
      <c r="AZ570" s="1"/>
      <c r="BJ570" s="1"/>
    </row>
    <row r="571" spans="1:62" x14ac:dyDescent="0.35">
      <c r="A571" t="s">
        <v>3098</v>
      </c>
      <c r="B571">
        <f>MAX(B564:F564,B567:D567)</f>
        <v>48</v>
      </c>
      <c r="I571">
        <f>MAX(I564:L564,I567:O567)</f>
        <v>22.857142857142858</v>
      </c>
      <c r="R571">
        <f>MAX(R564:Y564,R567:V567)</f>
        <v>30</v>
      </c>
      <c r="AB571">
        <f>MAX(AB564:AF564,AB567:AH567)</f>
        <v>6.639344262295082</v>
      </c>
      <c r="AK571">
        <f>MAX(AK564:AT564)</f>
        <v>0.45454545454545453</v>
      </c>
      <c r="AW571">
        <f>MAX(AW564:BF564)</f>
        <v>0</v>
      </c>
      <c r="BJ571" s="1"/>
    </row>
    <row r="572" spans="1:62" x14ac:dyDescent="0.35">
      <c r="A572" t="s">
        <v>3099</v>
      </c>
      <c r="B572">
        <f>MAX(F564,D567)</f>
        <v>48</v>
      </c>
      <c r="I572">
        <f>MAX(L564,O567)</f>
        <v>22.857142857142858</v>
      </c>
      <c r="R572">
        <f>MAX(Y564,V567)</f>
        <v>1.9047619047619047</v>
      </c>
      <c r="AB572">
        <f>MAX(AF564,AH567)</f>
        <v>6.639344262295082</v>
      </c>
      <c r="AK572">
        <f>AT564</f>
        <v>0.45454545454545453</v>
      </c>
      <c r="AW572">
        <f>BF564</f>
        <v>0</v>
      </c>
      <c r="BJ572" s="1"/>
    </row>
    <row r="573" spans="1:62" x14ac:dyDescent="0.35">
      <c r="A573" t="s">
        <v>3100</v>
      </c>
      <c r="B573">
        <f>MAX(F565,D568)</f>
        <v>63.163567560664745</v>
      </c>
      <c r="I573">
        <f>MAX(L565,O568)</f>
        <v>21.19000049483742</v>
      </c>
      <c r="R573">
        <f>MAX(Y565,V568)</f>
        <v>6.7963575678797383</v>
      </c>
      <c r="AB573">
        <f>MAX(AF565,AH568)</f>
        <v>16.327196150919331</v>
      </c>
      <c r="AK573">
        <f>AT565</f>
        <v>2.1320071635561044</v>
      </c>
      <c r="AW573">
        <f>BF565</f>
        <v>0</v>
      </c>
      <c r="BJ573" s="1"/>
    </row>
    <row r="574" spans="1:62" x14ac:dyDescent="0.35">
      <c r="A574" t="s">
        <v>3101</v>
      </c>
      <c r="B574" t="s">
        <v>3188</v>
      </c>
      <c r="I574" t="s">
        <v>3188</v>
      </c>
      <c r="R574" t="s">
        <v>3190</v>
      </c>
      <c r="AB574" t="s">
        <v>3098</v>
      </c>
      <c r="AK574" t="s">
        <v>3190</v>
      </c>
      <c r="AW574" t="s">
        <v>3098</v>
      </c>
      <c r="BJ574" s="1"/>
    </row>
    <row r="575" spans="1:62" x14ac:dyDescent="0.35">
      <c r="A575" t="s">
        <v>3102</v>
      </c>
      <c r="B575">
        <f>2*B571</f>
        <v>96</v>
      </c>
      <c r="I575">
        <f>2*I571</f>
        <v>45.714285714285715</v>
      </c>
      <c r="R575">
        <f>R571+R573</f>
        <v>36.796357567879738</v>
      </c>
      <c r="AB575">
        <f>AB571</f>
        <v>6.639344262295082</v>
      </c>
      <c r="AK575">
        <f>AK571+AK573</f>
        <v>2.586552618101559</v>
      </c>
      <c r="AW575">
        <f>AW571</f>
        <v>0</v>
      </c>
      <c r="BJ575" s="1"/>
    </row>
    <row r="576" spans="1:62" x14ac:dyDescent="0.35">
      <c r="BI576" s="1"/>
    </row>
    <row r="577" spans="1:62" x14ac:dyDescent="0.35">
      <c r="AK577" s="1"/>
      <c r="AW577" s="1"/>
      <c r="AX577" s="1"/>
      <c r="AY577" s="1"/>
      <c r="BI577" s="1"/>
    </row>
    <row r="578" spans="1:62" x14ac:dyDescent="0.35">
      <c r="A578" t="s">
        <v>3104</v>
      </c>
      <c r="AK578" s="1"/>
      <c r="AW578" s="1"/>
      <c r="AX578" s="1"/>
      <c r="AY578" s="1"/>
      <c r="BI578" s="1"/>
    </row>
    <row r="579" spans="1:62" x14ac:dyDescent="0.35">
      <c r="A579" t="s">
        <v>3096</v>
      </c>
      <c r="B579">
        <v>0</v>
      </c>
      <c r="C579">
        <v>1.25</v>
      </c>
      <c r="D579">
        <v>5</v>
      </c>
      <c r="E579">
        <v>10</v>
      </c>
      <c r="F579">
        <v>6.666666666666667</v>
      </c>
      <c r="H579" t="s">
        <v>3096</v>
      </c>
      <c r="I579">
        <v>7.1428571428571432</v>
      </c>
      <c r="J579">
        <v>0</v>
      </c>
      <c r="K579">
        <v>10</v>
      </c>
      <c r="L579">
        <v>40</v>
      </c>
      <c r="Q579" t="s">
        <v>3096</v>
      </c>
      <c r="R579">
        <v>10</v>
      </c>
      <c r="S579">
        <v>3.3333333333333335</v>
      </c>
      <c r="T579">
        <v>0</v>
      </c>
      <c r="U579">
        <v>0</v>
      </c>
      <c r="V579">
        <v>0</v>
      </c>
      <c r="W579">
        <v>1.7948717948717949</v>
      </c>
      <c r="X579">
        <v>11.25</v>
      </c>
      <c r="Y579">
        <v>10</v>
      </c>
      <c r="AA579" t="s">
        <v>3096</v>
      </c>
      <c r="AB579">
        <v>6.1764705882352944</v>
      </c>
      <c r="AC579">
        <v>6</v>
      </c>
      <c r="AD579">
        <v>4.2857142857142856</v>
      </c>
      <c r="AE579">
        <v>50</v>
      </c>
      <c r="AF579">
        <v>10</v>
      </c>
      <c r="AJ579" t="s">
        <v>3096</v>
      </c>
      <c r="AK579">
        <v>4.5454545454545459</v>
      </c>
      <c r="AL579">
        <v>11.363636363636363</v>
      </c>
      <c r="AM579">
        <v>6.8181818181818183</v>
      </c>
      <c r="AN579">
        <v>5</v>
      </c>
      <c r="AO579">
        <v>12.272727272727273</v>
      </c>
      <c r="AP579">
        <v>6.8181818181818183</v>
      </c>
      <c r="AQ579">
        <v>0.45454545454545453</v>
      </c>
      <c r="AR579">
        <v>0.90909090909090906</v>
      </c>
      <c r="AS579">
        <v>2.7272727272727271</v>
      </c>
      <c r="AT579">
        <v>2.2727272727272729</v>
      </c>
      <c r="AV579" t="s">
        <v>3096</v>
      </c>
      <c r="AW579">
        <v>4.4444444444444446</v>
      </c>
      <c r="AX579">
        <v>5.5555555555555554</v>
      </c>
      <c r="AY579">
        <v>3.3333333333333335</v>
      </c>
      <c r="AZ579">
        <v>6.1111111111111107</v>
      </c>
      <c r="BA579">
        <v>11.176470588235293</v>
      </c>
      <c r="BB579">
        <v>6.666666666666667</v>
      </c>
      <c r="BC579">
        <v>1.6666666666666667</v>
      </c>
      <c r="BD579">
        <v>5.1923076923076925</v>
      </c>
      <c r="BE579">
        <v>0</v>
      </c>
      <c r="BF579">
        <v>4.7826086956521738</v>
      </c>
      <c r="BI579" s="1"/>
    </row>
    <row r="580" spans="1:62" x14ac:dyDescent="0.35">
      <c r="A580" t="s">
        <v>3095</v>
      </c>
      <c r="B580">
        <v>0</v>
      </c>
      <c r="C580">
        <v>3.415650255319866</v>
      </c>
      <c r="D580">
        <v>5.4772255750516612</v>
      </c>
      <c r="E580">
        <v>0</v>
      </c>
      <c r="F580">
        <v>5.7735026918962573</v>
      </c>
      <c r="H580" t="s">
        <v>3095</v>
      </c>
      <c r="I580">
        <v>7.5592894601845444</v>
      </c>
      <c r="J580">
        <v>0</v>
      </c>
      <c r="K580">
        <v>8.6602540378443873</v>
      </c>
      <c r="L580">
        <v>0</v>
      </c>
      <c r="Q580" t="s">
        <v>3095</v>
      </c>
      <c r="R580">
        <v>14.142135623730951</v>
      </c>
      <c r="S580">
        <v>5.7735026918962573</v>
      </c>
      <c r="T580">
        <v>0</v>
      </c>
      <c r="U580">
        <v>0</v>
      </c>
      <c r="V580">
        <v>0</v>
      </c>
      <c r="W580">
        <v>4.5141851696943931</v>
      </c>
      <c r="X580">
        <v>16.420805617960927</v>
      </c>
      <c r="Y580">
        <v>12.24744871391589</v>
      </c>
      <c r="AA580" t="s">
        <v>3095</v>
      </c>
      <c r="AB580">
        <v>8.5332525620063251</v>
      </c>
      <c r="AC580">
        <v>8.9442719099991592</v>
      </c>
      <c r="AD580">
        <v>5.3452248382484875</v>
      </c>
      <c r="AE580">
        <v>20</v>
      </c>
      <c r="AF580">
        <v>11.180339887498949</v>
      </c>
      <c r="AJ580" t="s">
        <v>3095</v>
      </c>
      <c r="AK580">
        <v>5.2223296786709348</v>
      </c>
      <c r="AL580">
        <v>14.571810537392473</v>
      </c>
      <c r="AM580">
        <v>8.3872713290032728</v>
      </c>
      <c r="AN580">
        <v>6.7259270913454925</v>
      </c>
      <c r="AO580">
        <v>11.518853358037973</v>
      </c>
      <c r="AP580">
        <v>11.291110551632087</v>
      </c>
      <c r="AQ580">
        <v>2.1320071635561044</v>
      </c>
      <c r="AR580">
        <v>3.0151134457776361</v>
      </c>
      <c r="AS580">
        <v>4.6709936649691377</v>
      </c>
      <c r="AT580">
        <v>4.2893202722888857</v>
      </c>
      <c r="AV580" t="s">
        <v>3095</v>
      </c>
      <c r="AW580">
        <v>5.2704627669472988</v>
      </c>
      <c r="AX580">
        <v>9.8352440815564339</v>
      </c>
      <c r="AY580">
        <v>5.940885257860046</v>
      </c>
      <c r="AZ580">
        <v>7.7754431603522951</v>
      </c>
      <c r="BA580">
        <v>11.663164740528442</v>
      </c>
      <c r="BB580">
        <v>7.6696498884737041</v>
      </c>
      <c r="BC580">
        <v>3.8348249442368521</v>
      </c>
      <c r="BD580">
        <v>8.9640643389088037</v>
      </c>
      <c r="BE580">
        <v>0</v>
      </c>
      <c r="BF580">
        <v>6.6534783913046045</v>
      </c>
      <c r="BI580" s="1"/>
    </row>
    <row r="581" spans="1:62" x14ac:dyDescent="0.35">
      <c r="A581" t="s">
        <v>3097</v>
      </c>
      <c r="AK581" s="1"/>
      <c r="AW581" s="1"/>
      <c r="AX581" s="1"/>
      <c r="AY581" s="1"/>
      <c r="BI581" s="1"/>
    </row>
    <row r="582" spans="1:62" x14ac:dyDescent="0.35">
      <c r="A582" t="s">
        <v>3096</v>
      </c>
      <c r="B582">
        <v>6.4285714285714288</v>
      </c>
      <c r="C582">
        <v>0</v>
      </c>
      <c r="D582">
        <v>0</v>
      </c>
      <c r="H582" t="s">
        <v>3096</v>
      </c>
      <c r="I582">
        <v>5</v>
      </c>
      <c r="J582">
        <v>2.0634920634920637</v>
      </c>
      <c r="K582">
        <v>1.1538461538461537</v>
      </c>
      <c r="L582">
        <v>0.9375</v>
      </c>
      <c r="M582">
        <v>1.3333333333333333</v>
      </c>
      <c r="N582">
        <v>1.0256410256410255</v>
      </c>
      <c r="O582">
        <v>0</v>
      </c>
      <c r="Q582" t="s">
        <v>3096</v>
      </c>
      <c r="R582">
        <v>15</v>
      </c>
      <c r="S582">
        <v>9.7619047619047628</v>
      </c>
      <c r="T582">
        <v>9.4444444444444446</v>
      </c>
      <c r="U582">
        <v>10</v>
      </c>
      <c r="V582">
        <v>0</v>
      </c>
      <c r="AA582" t="s">
        <v>3096</v>
      </c>
      <c r="AB582">
        <v>1.6666666666666667</v>
      </c>
      <c r="AC582">
        <v>0.55555555555555558</v>
      </c>
      <c r="AD582">
        <v>0</v>
      </c>
      <c r="AE582">
        <v>0</v>
      </c>
      <c r="AF582">
        <v>0.967741935483871</v>
      </c>
      <c r="AG582">
        <v>0.78125</v>
      </c>
      <c r="AH582">
        <v>0</v>
      </c>
      <c r="AK582" s="1"/>
      <c r="AW582" s="1"/>
      <c r="AX582" s="1"/>
      <c r="BI582" s="1"/>
    </row>
    <row r="583" spans="1:62" x14ac:dyDescent="0.35">
      <c r="A583" t="s">
        <v>3095</v>
      </c>
      <c r="B583">
        <v>10.425080867730156</v>
      </c>
      <c r="C583">
        <v>0</v>
      </c>
      <c r="D583">
        <v>0</v>
      </c>
      <c r="H583" t="s">
        <v>3095</v>
      </c>
      <c r="I583">
        <v>11.181401194624364</v>
      </c>
      <c r="J583">
        <v>4.7672359236941286</v>
      </c>
      <c r="K583">
        <v>3.1949253108713451</v>
      </c>
      <c r="L583">
        <v>3.8401326299246481</v>
      </c>
      <c r="M583">
        <v>3.3994754061742061</v>
      </c>
      <c r="N583">
        <v>3.0339313698963175</v>
      </c>
      <c r="O583">
        <v>0</v>
      </c>
      <c r="Q583" t="s">
        <v>3095</v>
      </c>
      <c r="R583">
        <v>13.845030154915078</v>
      </c>
      <c r="S583">
        <v>19.271142093006155</v>
      </c>
      <c r="T583">
        <v>10.259316425218827</v>
      </c>
      <c r="U583">
        <v>12.553134918664639</v>
      </c>
      <c r="V583">
        <v>0</v>
      </c>
      <c r="AA583" t="s">
        <v>3095</v>
      </c>
      <c r="AB583">
        <v>3.7268978743204277</v>
      </c>
      <c r="AC583">
        <v>2.290650472036861</v>
      </c>
      <c r="AD583">
        <v>0</v>
      </c>
      <c r="AE583">
        <v>0</v>
      </c>
      <c r="AF583">
        <v>2.9565547613485048</v>
      </c>
      <c r="AG583">
        <v>2.6837057607221579</v>
      </c>
      <c r="AH583">
        <v>0</v>
      </c>
      <c r="AK583" s="1"/>
      <c r="AW583" s="1"/>
      <c r="AX583" s="1"/>
      <c r="BI583" s="1"/>
    </row>
    <row r="584" spans="1:62" x14ac:dyDescent="0.35">
      <c r="A584" s="16" t="s">
        <v>3140</v>
      </c>
      <c r="AK584" s="1"/>
      <c r="AW584" s="1"/>
      <c r="AX584" s="1"/>
      <c r="BI584" s="1"/>
    </row>
    <row r="585" spans="1:62" x14ac:dyDescent="0.35">
      <c r="A585" t="s">
        <v>267</v>
      </c>
      <c r="B585">
        <v>1</v>
      </c>
      <c r="I585">
        <v>0</v>
      </c>
      <c r="R585">
        <v>1</v>
      </c>
      <c r="AB585">
        <v>1</v>
      </c>
      <c r="AK585">
        <v>0</v>
      </c>
      <c r="AL585" s="1"/>
      <c r="AW585">
        <v>1</v>
      </c>
      <c r="BJ585" s="1"/>
    </row>
    <row r="586" spans="1:62" x14ac:dyDescent="0.35">
      <c r="A586" t="s">
        <v>3098</v>
      </c>
      <c r="B586">
        <f>MAX(B579:F579,B582:D582)</f>
        <v>10</v>
      </c>
      <c r="I586">
        <f>MAX(I579:L579,I582:O582)</f>
        <v>40</v>
      </c>
      <c r="R586">
        <f>MAX(R579:Y579,R582:V582)</f>
        <v>15</v>
      </c>
      <c r="AB586">
        <f>MAX(AB579:AF579,AB582:AH582)</f>
        <v>50</v>
      </c>
      <c r="AK586">
        <f>MAX(AK579:AT579)</f>
        <v>12.272727272727273</v>
      </c>
      <c r="AW586">
        <f>MAX(AW579:BF579)</f>
        <v>11.176470588235293</v>
      </c>
      <c r="BJ586" s="1"/>
    </row>
    <row r="587" spans="1:62" x14ac:dyDescent="0.35">
      <c r="A587" t="s">
        <v>3099</v>
      </c>
      <c r="B587">
        <f>MAX(F579,D582)</f>
        <v>6.666666666666667</v>
      </c>
      <c r="I587">
        <f>MAX(L579,O582)</f>
        <v>40</v>
      </c>
      <c r="R587">
        <f>MAX(Y579,V582)</f>
        <v>10</v>
      </c>
      <c r="AB587">
        <f>MAX(AF579,AH582)</f>
        <v>10</v>
      </c>
      <c r="AK587">
        <f>AT579</f>
        <v>2.2727272727272729</v>
      </c>
      <c r="AW587">
        <f>BF579</f>
        <v>4.7826086956521738</v>
      </c>
      <c r="BJ587" s="1"/>
    </row>
    <row r="588" spans="1:62" x14ac:dyDescent="0.35">
      <c r="A588" t="s">
        <v>3100</v>
      </c>
      <c r="B588">
        <f>MAX(F580,D583)</f>
        <v>5.7735026918962573</v>
      </c>
      <c r="I588">
        <f>MAX(L580,O583)</f>
        <v>0</v>
      </c>
      <c r="R588">
        <f>MAX(Y580,V583)</f>
        <v>12.24744871391589</v>
      </c>
      <c r="AB588">
        <f>MAX(AF580,AH583)</f>
        <v>11.180339887498949</v>
      </c>
      <c r="AK588">
        <f>AT580</f>
        <v>4.2893202722888857</v>
      </c>
      <c r="AW588">
        <f>BF580</f>
        <v>6.6534783913046045</v>
      </c>
      <c r="BJ588" s="1"/>
    </row>
    <row r="589" spans="1:62" x14ac:dyDescent="0.35">
      <c r="A589" t="s">
        <v>3101</v>
      </c>
      <c r="B589" t="s">
        <v>3188</v>
      </c>
      <c r="I589" t="s">
        <v>3190</v>
      </c>
      <c r="R589" t="s">
        <v>3190</v>
      </c>
      <c r="AB589" t="s">
        <v>3190</v>
      </c>
      <c r="AK589" t="s">
        <v>3098</v>
      </c>
      <c r="AW589" t="s">
        <v>3190</v>
      </c>
      <c r="BJ589" s="1"/>
    </row>
    <row r="590" spans="1:62" x14ac:dyDescent="0.35">
      <c r="A590" t="s">
        <v>3102</v>
      </c>
      <c r="B590">
        <f>2*B586</f>
        <v>20</v>
      </c>
      <c r="I590">
        <f>K579+K580</f>
        <v>18.660254037844389</v>
      </c>
      <c r="R590">
        <f>R586+R588</f>
        <v>27.24744871391589</v>
      </c>
      <c r="AB590">
        <f>AB586+AB588</f>
        <v>61.180339887498945</v>
      </c>
      <c r="AK590">
        <f>AK586</f>
        <v>12.272727272727273</v>
      </c>
      <c r="AW590">
        <f>AW586+AW588</f>
        <v>17.8299489795399</v>
      </c>
      <c r="BJ590" s="1"/>
    </row>
    <row r="591" spans="1:62" x14ac:dyDescent="0.35">
      <c r="BI591" s="1"/>
    </row>
    <row r="592" spans="1:62" x14ac:dyDescent="0.35">
      <c r="AK592" s="1"/>
      <c r="AW592" s="1"/>
      <c r="AX592" s="1"/>
      <c r="AY592" s="1"/>
      <c r="BI592" s="1"/>
    </row>
    <row r="593" spans="1:62" x14ac:dyDescent="0.35">
      <c r="A593" t="s">
        <v>3104</v>
      </c>
      <c r="AK593" s="1"/>
      <c r="AW593" s="1"/>
      <c r="AX593" s="1"/>
      <c r="AY593" s="1"/>
      <c r="BI593" s="1"/>
    </row>
    <row r="594" spans="1:62" x14ac:dyDescent="0.35">
      <c r="A594" t="s">
        <v>3096</v>
      </c>
      <c r="B594">
        <v>3.75</v>
      </c>
      <c r="C594">
        <v>25</v>
      </c>
      <c r="D594">
        <v>0</v>
      </c>
      <c r="E594">
        <v>33.333333333333336</v>
      </c>
      <c r="F594">
        <v>0</v>
      </c>
      <c r="H594" t="s">
        <v>3096</v>
      </c>
      <c r="I594">
        <v>0</v>
      </c>
      <c r="J594">
        <v>3.3333333333333335</v>
      </c>
      <c r="K594">
        <v>5.5555555555555554</v>
      </c>
      <c r="L594">
        <v>0</v>
      </c>
      <c r="Q594" t="s">
        <v>3096</v>
      </c>
      <c r="R594">
        <v>225</v>
      </c>
      <c r="S594">
        <v>0</v>
      </c>
      <c r="T594">
        <v>0</v>
      </c>
      <c r="U594">
        <v>60</v>
      </c>
      <c r="V594">
        <v>75</v>
      </c>
      <c r="W594">
        <v>38.205128205128204</v>
      </c>
      <c r="X594">
        <v>3.75</v>
      </c>
      <c r="Y594">
        <v>25.714285714285715</v>
      </c>
      <c r="AA594" t="s">
        <v>3096</v>
      </c>
      <c r="AB594">
        <v>0.29411764705882354</v>
      </c>
      <c r="AC594">
        <v>0</v>
      </c>
      <c r="AD594">
        <v>2.8571428571428572</v>
      </c>
      <c r="AE594">
        <v>3.3333333333333335</v>
      </c>
      <c r="AF594">
        <v>2.2222222222222223</v>
      </c>
      <c r="AJ594" t="s">
        <v>3096</v>
      </c>
      <c r="AK594">
        <v>0</v>
      </c>
      <c r="AL594">
        <v>0</v>
      </c>
      <c r="AM594">
        <v>0</v>
      </c>
      <c r="AN594">
        <v>0</v>
      </c>
      <c r="AO594">
        <v>0</v>
      </c>
      <c r="AP594">
        <v>0</v>
      </c>
      <c r="AQ594">
        <v>0</v>
      </c>
      <c r="AR594">
        <v>0</v>
      </c>
      <c r="AS594">
        <v>0</v>
      </c>
      <c r="AT594">
        <v>0</v>
      </c>
      <c r="AV594" t="s">
        <v>3096</v>
      </c>
      <c r="AW594">
        <v>0</v>
      </c>
      <c r="AX594">
        <v>0</v>
      </c>
      <c r="AY594">
        <v>1.1111111111111112</v>
      </c>
      <c r="AZ594">
        <v>0</v>
      </c>
      <c r="BA594">
        <v>0</v>
      </c>
      <c r="BB594">
        <v>0</v>
      </c>
      <c r="BC594">
        <v>0</v>
      </c>
      <c r="BD594">
        <v>0</v>
      </c>
      <c r="BE594">
        <v>0</v>
      </c>
      <c r="BF594">
        <v>0.86956521739130432</v>
      </c>
      <c r="BI594" s="1"/>
    </row>
    <row r="595" spans="1:62" x14ac:dyDescent="0.35">
      <c r="A595" t="s">
        <v>3095</v>
      </c>
      <c r="B595">
        <v>12.583057392117917</v>
      </c>
      <c r="C595">
        <v>50.19960159204453</v>
      </c>
      <c r="D595">
        <v>0</v>
      </c>
      <c r="E595">
        <v>49.328828623162472</v>
      </c>
      <c r="F595">
        <v>0</v>
      </c>
      <c r="H595" t="s">
        <v>3095</v>
      </c>
      <c r="I595">
        <v>0</v>
      </c>
      <c r="J595">
        <v>5.7735026918962573</v>
      </c>
      <c r="K595">
        <v>16.666666666666668</v>
      </c>
      <c r="L595">
        <v>0</v>
      </c>
      <c r="Q595" t="s">
        <v>3095</v>
      </c>
      <c r="R595">
        <v>318.1980515339464</v>
      </c>
      <c r="S595">
        <v>0</v>
      </c>
      <c r="T595">
        <v>0</v>
      </c>
      <c r="U595">
        <v>0</v>
      </c>
      <c r="V595">
        <v>73.793323176657012</v>
      </c>
      <c r="W595">
        <v>52.80907990467044</v>
      </c>
      <c r="X595">
        <v>10.606601717798213</v>
      </c>
      <c r="Y595">
        <v>35.436059116587522</v>
      </c>
      <c r="AA595" t="s">
        <v>3095</v>
      </c>
      <c r="AB595">
        <v>1.7149858514250884</v>
      </c>
      <c r="AC595">
        <v>0</v>
      </c>
      <c r="AD595">
        <v>4.8795003647426656</v>
      </c>
      <c r="AE595">
        <v>5.7735026918962573</v>
      </c>
      <c r="AF595">
        <v>4.4095855184409842</v>
      </c>
      <c r="AJ595" t="s">
        <v>3095</v>
      </c>
      <c r="AK595">
        <v>0</v>
      </c>
      <c r="AL595">
        <v>0</v>
      </c>
      <c r="AM595">
        <v>0</v>
      </c>
      <c r="AN595">
        <v>0</v>
      </c>
      <c r="AO595">
        <v>0</v>
      </c>
      <c r="AP595">
        <v>0</v>
      </c>
      <c r="AQ595">
        <v>0</v>
      </c>
      <c r="AR595">
        <v>0</v>
      </c>
      <c r="AS595">
        <v>0</v>
      </c>
      <c r="AT595">
        <v>0</v>
      </c>
      <c r="AV595" t="s">
        <v>3095</v>
      </c>
      <c r="AW595">
        <v>0</v>
      </c>
      <c r="AX595">
        <v>0</v>
      </c>
      <c r="AY595">
        <v>3.2338083338177732</v>
      </c>
      <c r="AZ595">
        <v>0</v>
      </c>
      <c r="BA595">
        <v>0</v>
      </c>
      <c r="BB595">
        <v>0</v>
      </c>
      <c r="BC595">
        <v>0</v>
      </c>
      <c r="BD595">
        <v>0</v>
      </c>
      <c r="BE595">
        <v>0</v>
      </c>
      <c r="BF595">
        <v>2.8810406552003038</v>
      </c>
      <c r="BI595" s="1"/>
    </row>
    <row r="596" spans="1:62" x14ac:dyDescent="0.35">
      <c r="A596" t="s">
        <v>3097</v>
      </c>
      <c r="AK596" s="1"/>
      <c r="AW596" s="1"/>
      <c r="AX596" s="1"/>
      <c r="AY596" s="1"/>
      <c r="BI596" s="1"/>
    </row>
    <row r="597" spans="1:62" x14ac:dyDescent="0.35">
      <c r="A597" t="s">
        <v>3096</v>
      </c>
      <c r="B597">
        <v>4.2857142857142856</v>
      </c>
      <c r="C597">
        <v>0</v>
      </c>
      <c r="D597">
        <v>0</v>
      </c>
      <c r="H597" t="s">
        <v>3096</v>
      </c>
      <c r="I597">
        <v>1.6666666666666667</v>
      </c>
      <c r="J597">
        <v>0</v>
      </c>
      <c r="K597">
        <v>0</v>
      </c>
      <c r="L597">
        <v>0</v>
      </c>
      <c r="M597">
        <v>0</v>
      </c>
      <c r="N597">
        <v>0</v>
      </c>
      <c r="O597">
        <v>0</v>
      </c>
      <c r="Q597" t="s">
        <v>3096</v>
      </c>
      <c r="R597">
        <v>213.33333333333334</v>
      </c>
      <c r="S597">
        <v>26.19047619047619</v>
      </c>
      <c r="T597">
        <v>29.444444444444443</v>
      </c>
      <c r="U597">
        <v>54.242424242424242</v>
      </c>
      <c r="V597">
        <v>0</v>
      </c>
      <c r="AA597" t="s">
        <v>3096</v>
      </c>
      <c r="AB597">
        <v>5.5555555555555554</v>
      </c>
      <c r="AC597">
        <v>0</v>
      </c>
      <c r="AD597">
        <v>0</v>
      </c>
      <c r="AE597">
        <v>0</v>
      </c>
      <c r="AF597">
        <v>0</v>
      </c>
      <c r="AG597">
        <v>0</v>
      </c>
      <c r="AH597">
        <v>0</v>
      </c>
      <c r="AK597" s="1"/>
      <c r="AW597" s="1"/>
      <c r="AX597" s="1"/>
      <c r="BI597" s="1"/>
    </row>
    <row r="598" spans="1:62" x14ac:dyDescent="0.35">
      <c r="A598" t="s">
        <v>3095</v>
      </c>
      <c r="B598">
        <v>11.157953416783394</v>
      </c>
      <c r="C598">
        <v>0</v>
      </c>
      <c r="D598">
        <v>0</v>
      </c>
      <c r="H598" t="s">
        <v>3095</v>
      </c>
      <c r="I598">
        <v>3.7271337315414543</v>
      </c>
      <c r="J598">
        <v>0</v>
      </c>
      <c r="K598">
        <v>0</v>
      </c>
      <c r="L598">
        <v>0</v>
      </c>
      <c r="M598">
        <v>0</v>
      </c>
      <c r="N598">
        <v>0</v>
      </c>
      <c r="O598">
        <v>0</v>
      </c>
      <c r="Q598" t="s">
        <v>3095</v>
      </c>
      <c r="R598">
        <v>126.65074546690053</v>
      </c>
      <c r="S598">
        <v>23.243423982350187</v>
      </c>
      <c r="T598">
        <v>42.227213021924037</v>
      </c>
      <c r="U598">
        <v>43.417706080129634</v>
      </c>
      <c r="V598">
        <v>0</v>
      </c>
      <c r="AA598" t="s">
        <v>3095</v>
      </c>
      <c r="AB598">
        <v>13.005633596045591</v>
      </c>
      <c r="AC598">
        <v>0</v>
      </c>
      <c r="AD598">
        <v>0</v>
      </c>
      <c r="AE598">
        <v>0</v>
      </c>
      <c r="AF598">
        <v>0</v>
      </c>
      <c r="AG598">
        <v>0</v>
      </c>
      <c r="AH598">
        <v>0</v>
      </c>
      <c r="AK598" s="1"/>
      <c r="AW598" s="1"/>
      <c r="AX598" s="1"/>
      <c r="BI598" s="1"/>
    </row>
    <row r="599" spans="1:62" x14ac:dyDescent="0.35">
      <c r="A599" s="16" t="s">
        <v>3141</v>
      </c>
      <c r="AK599" s="1"/>
      <c r="AW599" s="1"/>
      <c r="AX599" s="1"/>
      <c r="BI599" s="1"/>
    </row>
    <row r="600" spans="1:62" x14ac:dyDescent="0.35">
      <c r="A600" t="s">
        <v>267</v>
      </c>
      <c r="B600">
        <v>1</v>
      </c>
      <c r="I600">
        <v>0</v>
      </c>
      <c r="R600">
        <v>1</v>
      </c>
      <c r="AB600">
        <v>1</v>
      </c>
      <c r="AK600">
        <v>1</v>
      </c>
      <c r="AL600" s="1"/>
      <c r="AW600">
        <v>0</v>
      </c>
      <c r="BJ600" s="1"/>
    </row>
    <row r="601" spans="1:62" x14ac:dyDescent="0.35">
      <c r="A601" t="s">
        <v>3098</v>
      </c>
      <c r="B601">
        <f>MAX(B594:F594,B597:D597)</f>
        <v>33.333333333333336</v>
      </c>
      <c r="I601">
        <f>MAX(I594:L594,I597:O597)</f>
        <v>5.5555555555555554</v>
      </c>
      <c r="R601">
        <f>MAX(R594:Y594,R597:V597)</f>
        <v>225</v>
      </c>
      <c r="AB601">
        <f>MAX(AB594:AF594,AB597:AH597)</f>
        <v>5.5555555555555554</v>
      </c>
      <c r="AK601">
        <f>MAX(AK594:AT594)</f>
        <v>0</v>
      </c>
      <c r="AW601">
        <f>MAX(AW594:BF594)</f>
        <v>1.1111111111111112</v>
      </c>
      <c r="BJ601" s="1"/>
    </row>
    <row r="602" spans="1:62" x14ac:dyDescent="0.35">
      <c r="A602" t="s">
        <v>3099</v>
      </c>
      <c r="B602">
        <f>MAX(F594,D597)</f>
        <v>0</v>
      </c>
      <c r="I602">
        <f>MAX(L594,O597)</f>
        <v>0</v>
      </c>
      <c r="R602">
        <f>MAX(Y594,V597)</f>
        <v>25.714285714285715</v>
      </c>
      <c r="AB602">
        <f>MAX(AF594,AH597)</f>
        <v>2.2222222222222223</v>
      </c>
      <c r="AK602">
        <f>AT594</f>
        <v>0</v>
      </c>
      <c r="AW602">
        <f>BF594</f>
        <v>0.86956521739130432</v>
      </c>
      <c r="BJ602" s="1"/>
    </row>
    <row r="603" spans="1:62" x14ac:dyDescent="0.35">
      <c r="A603" t="s">
        <v>3100</v>
      </c>
      <c r="B603">
        <f>MAX(F595,D598)</f>
        <v>0</v>
      </c>
      <c r="I603">
        <f>MAX(L595,O598)</f>
        <v>0</v>
      </c>
      <c r="R603">
        <f>MAX(Y595,V598)</f>
        <v>35.436059116587522</v>
      </c>
      <c r="AB603">
        <f>MAX(AF595,AH598)</f>
        <v>4.4095855184409842</v>
      </c>
      <c r="AK603">
        <f>AT595</f>
        <v>0</v>
      </c>
      <c r="AW603">
        <f>BF595</f>
        <v>2.8810406552003038</v>
      </c>
      <c r="BJ603" s="1"/>
    </row>
    <row r="604" spans="1:62" x14ac:dyDescent="0.35">
      <c r="A604" t="s">
        <v>3101</v>
      </c>
      <c r="B604" t="s">
        <v>3188</v>
      </c>
      <c r="I604" t="s">
        <v>3098</v>
      </c>
      <c r="R604" t="s">
        <v>3098</v>
      </c>
      <c r="AB604" t="s">
        <v>3190</v>
      </c>
      <c r="AK604" t="s">
        <v>3258</v>
      </c>
      <c r="AW604" t="s">
        <v>3098</v>
      </c>
      <c r="BJ604" s="1"/>
    </row>
    <row r="605" spans="1:62" x14ac:dyDescent="0.35">
      <c r="A605" t="s">
        <v>3102</v>
      </c>
      <c r="B605">
        <f>2*B601</f>
        <v>66.666666666666671</v>
      </c>
      <c r="I605">
        <f>I601</f>
        <v>5.5555555555555554</v>
      </c>
      <c r="R605">
        <f>R601</f>
        <v>225</v>
      </c>
      <c r="AB605">
        <f>AB601+AB603</f>
        <v>9.9651410739965396</v>
      </c>
      <c r="AK605">
        <v>0.90908999999999995</v>
      </c>
      <c r="AW605">
        <f>AW601</f>
        <v>1.1111111111111112</v>
      </c>
      <c r="BJ605" s="1"/>
    </row>
    <row r="606" spans="1:62" x14ac:dyDescent="0.35">
      <c r="BI606" s="1"/>
    </row>
    <row r="607" spans="1:62" x14ac:dyDescent="0.35">
      <c r="AK607" s="1"/>
      <c r="AW607" s="1"/>
      <c r="AX607" s="1"/>
      <c r="AY607" s="1"/>
      <c r="BI607" s="1"/>
    </row>
    <row r="608" spans="1:62" x14ac:dyDescent="0.35">
      <c r="A608" t="s">
        <v>3104</v>
      </c>
      <c r="AK608" s="1"/>
      <c r="AW608" s="1"/>
      <c r="AX608" s="1"/>
      <c r="AY608" s="1"/>
      <c r="BI608" s="1"/>
    </row>
    <row r="609" spans="1:62" x14ac:dyDescent="0.35">
      <c r="A609" t="s">
        <v>3096</v>
      </c>
      <c r="B609">
        <v>0</v>
      </c>
      <c r="C609">
        <v>0</v>
      </c>
      <c r="D609">
        <v>0</v>
      </c>
      <c r="E609">
        <v>0</v>
      </c>
      <c r="F609">
        <v>0</v>
      </c>
      <c r="H609" t="s">
        <v>3096</v>
      </c>
      <c r="I609">
        <v>0</v>
      </c>
      <c r="J609">
        <v>0</v>
      </c>
      <c r="K609">
        <v>16.666666666666668</v>
      </c>
      <c r="L609">
        <v>0</v>
      </c>
      <c r="Q609" t="s">
        <v>3096</v>
      </c>
      <c r="R609">
        <v>0</v>
      </c>
      <c r="S609">
        <v>0</v>
      </c>
      <c r="T609">
        <v>0</v>
      </c>
      <c r="U609">
        <v>0</v>
      </c>
      <c r="V609">
        <v>0</v>
      </c>
      <c r="W609">
        <v>0</v>
      </c>
      <c r="X609">
        <v>1.25</v>
      </c>
      <c r="Y609">
        <v>0.47619047619047616</v>
      </c>
      <c r="AA609" t="s">
        <v>3096</v>
      </c>
      <c r="AB609">
        <v>0</v>
      </c>
      <c r="AC609">
        <v>0</v>
      </c>
      <c r="AD609">
        <v>0</v>
      </c>
      <c r="AE609">
        <v>0</v>
      </c>
      <c r="AF609">
        <v>0</v>
      </c>
      <c r="AJ609" t="s">
        <v>3096</v>
      </c>
      <c r="AK609">
        <v>0</v>
      </c>
      <c r="AL609">
        <v>0</v>
      </c>
      <c r="AM609">
        <v>0</v>
      </c>
      <c r="AN609">
        <v>0</v>
      </c>
      <c r="AO609">
        <v>0</v>
      </c>
      <c r="AP609">
        <v>0</v>
      </c>
      <c r="AQ609">
        <v>0</v>
      </c>
      <c r="AR609">
        <v>0</v>
      </c>
      <c r="AS609">
        <v>0</v>
      </c>
      <c r="AT609">
        <v>0</v>
      </c>
      <c r="AV609" t="s">
        <v>3096</v>
      </c>
      <c r="AW609">
        <v>0</v>
      </c>
      <c r="AX609">
        <v>0</v>
      </c>
      <c r="AY609">
        <v>0</v>
      </c>
      <c r="AZ609">
        <v>0</v>
      </c>
      <c r="BA609">
        <v>0</v>
      </c>
      <c r="BB609">
        <v>0</v>
      </c>
      <c r="BC609">
        <v>0</v>
      </c>
      <c r="BD609">
        <v>0</v>
      </c>
      <c r="BE609">
        <v>0</v>
      </c>
      <c r="BF609">
        <v>0</v>
      </c>
      <c r="BI609" s="1"/>
    </row>
    <row r="610" spans="1:62" x14ac:dyDescent="0.35">
      <c r="A610" t="s">
        <v>3095</v>
      </c>
      <c r="B610">
        <v>0</v>
      </c>
      <c r="C610">
        <v>0</v>
      </c>
      <c r="D610">
        <v>0</v>
      </c>
      <c r="E610">
        <v>0</v>
      </c>
      <c r="F610">
        <v>0</v>
      </c>
      <c r="H610" t="s">
        <v>3095</v>
      </c>
      <c r="I610">
        <v>0</v>
      </c>
      <c r="J610">
        <v>0</v>
      </c>
      <c r="K610">
        <v>50</v>
      </c>
      <c r="L610">
        <v>0</v>
      </c>
      <c r="Q610" t="s">
        <v>3095</v>
      </c>
      <c r="R610">
        <v>0</v>
      </c>
      <c r="S610">
        <v>0</v>
      </c>
      <c r="T610">
        <v>0</v>
      </c>
      <c r="U610">
        <v>0</v>
      </c>
      <c r="V610">
        <v>0</v>
      </c>
      <c r="W610">
        <v>0</v>
      </c>
      <c r="X610">
        <v>3.5355339059327378</v>
      </c>
      <c r="Y610">
        <v>2.1821789023599236</v>
      </c>
      <c r="AA610" t="s">
        <v>3095</v>
      </c>
      <c r="AB610">
        <v>0</v>
      </c>
      <c r="AC610">
        <v>0</v>
      </c>
      <c r="AD610">
        <v>0</v>
      </c>
      <c r="AE610">
        <v>0</v>
      </c>
      <c r="AF610">
        <v>0</v>
      </c>
      <c r="AJ610" t="s">
        <v>3095</v>
      </c>
      <c r="AK610">
        <v>0</v>
      </c>
      <c r="AL610">
        <v>0</v>
      </c>
      <c r="AM610">
        <v>0</v>
      </c>
      <c r="AN610">
        <v>0</v>
      </c>
      <c r="AO610">
        <v>0</v>
      </c>
      <c r="AP610">
        <v>0</v>
      </c>
      <c r="AQ610">
        <v>0</v>
      </c>
      <c r="AR610">
        <v>0</v>
      </c>
      <c r="AS610">
        <v>0</v>
      </c>
      <c r="AT610">
        <v>0</v>
      </c>
      <c r="AV610" t="s">
        <v>3095</v>
      </c>
      <c r="AW610">
        <v>0</v>
      </c>
      <c r="AX610">
        <v>0</v>
      </c>
      <c r="AY610">
        <v>0</v>
      </c>
      <c r="AZ610">
        <v>0</v>
      </c>
      <c r="BA610">
        <v>0</v>
      </c>
      <c r="BB610">
        <v>0</v>
      </c>
      <c r="BC610">
        <v>0</v>
      </c>
      <c r="BD610">
        <v>0</v>
      </c>
      <c r="BE610">
        <v>0</v>
      </c>
      <c r="BF610">
        <v>0</v>
      </c>
      <c r="BI610" s="1"/>
    </row>
    <row r="611" spans="1:62" x14ac:dyDescent="0.35">
      <c r="A611" t="s">
        <v>3097</v>
      </c>
      <c r="AK611" s="1"/>
      <c r="AW611" s="1"/>
      <c r="BI611" s="1"/>
    </row>
    <row r="612" spans="1:62" x14ac:dyDescent="0.35">
      <c r="A612" t="s">
        <v>3096</v>
      </c>
      <c r="B612">
        <v>0</v>
      </c>
      <c r="C612">
        <v>23.75</v>
      </c>
      <c r="D612">
        <v>0</v>
      </c>
      <c r="H612" t="s">
        <v>3096</v>
      </c>
      <c r="I612">
        <v>0</v>
      </c>
      <c r="J612">
        <v>7.6190476190476186</v>
      </c>
      <c r="K612">
        <v>4.615384615384615</v>
      </c>
      <c r="L612">
        <v>0</v>
      </c>
      <c r="M612">
        <v>6.666666666666667</v>
      </c>
      <c r="N612">
        <v>0.51282051282051277</v>
      </c>
      <c r="O612">
        <v>0</v>
      </c>
      <c r="Q612" t="s">
        <v>3096</v>
      </c>
      <c r="R612">
        <v>0</v>
      </c>
      <c r="S612">
        <v>0</v>
      </c>
      <c r="T612">
        <v>0</v>
      </c>
      <c r="U612">
        <v>0</v>
      </c>
      <c r="V612">
        <v>0</v>
      </c>
      <c r="AA612" t="s">
        <v>3096</v>
      </c>
      <c r="AB612">
        <v>0</v>
      </c>
      <c r="AC612">
        <v>1.1111111111111112</v>
      </c>
      <c r="AD612">
        <v>2.5</v>
      </c>
      <c r="AE612">
        <v>0</v>
      </c>
      <c r="AF612">
        <v>3.225806451612903</v>
      </c>
      <c r="AG612">
        <v>0</v>
      </c>
      <c r="AH612">
        <v>0</v>
      </c>
      <c r="AK612" s="1"/>
      <c r="AW612" s="1"/>
      <c r="BI612" s="1"/>
    </row>
    <row r="613" spans="1:62" x14ac:dyDescent="0.35">
      <c r="A613" t="s">
        <v>3095</v>
      </c>
      <c r="B613">
        <v>0</v>
      </c>
      <c r="C613">
        <v>24.970508020952117</v>
      </c>
      <c r="D613">
        <v>0</v>
      </c>
      <c r="H613" t="s">
        <v>3095</v>
      </c>
      <c r="I613">
        <v>0</v>
      </c>
      <c r="J613">
        <v>23.416003766534288</v>
      </c>
      <c r="K613">
        <v>9.2948543356573392</v>
      </c>
      <c r="L613">
        <v>0</v>
      </c>
      <c r="M613">
        <v>10.750085133236519</v>
      </c>
      <c r="N613">
        <v>2.2057566360319045</v>
      </c>
      <c r="O613">
        <v>0</v>
      </c>
      <c r="Q613" t="s">
        <v>3095</v>
      </c>
      <c r="R613">
        <v>0</v>
      </c>
      <c r="S613">
        <v>0</v>
      </c>
      <c r="T613">
        <v>0</v>
      </c>
      <c r="U613">
        <v>0</v>
      </c>
      <c r="V613">
        <v>0</v>
      </c>
      <c r="AA613" t="s">
        <v>3095</v>
      </c>
      <c r="AB613">
        <v>0</v>
      </c>
      <c r="AC613">
        <v>3.9284331501034169</v>
      </c>
      <c r="AD613">
        <v>4.3307436265463828</v>
      </c>
      <c r="AE613">
        <v>0</v>
      </c>
      <c r="AF613">
        <v>6.4193917143530586</v>
      </c>
      <c r="AG613">
        <v>0</v>
      </c>
      <c r="AH613">
        <v>0</v>
      </c>
      <c r="AK613" s="1"/>
      <c r="AW613" s="1"/>
      <c r="BI613" s="1"/>
    </row>
    <row r="614" spans="1:62" ht="15.5" x14ac:dyDescent="0.35">
      <c r="A614" s="16" t="s">
        <v>3142</v>
      </c>
      <c r="AK614" s="1"/>
      <c r="AW614" s="1"/>
      <c r="BI614" s="10"/>
    </row>
    <row r="615" spans="1:62" x14ac:dyDescent="0.35">
      <c r="A615" t="s">
        <v>267</v>
      </c>
      <c r="B615">
        <v>1</v>
      </c>
      <c r="I615">
        <v>1</v>
      </c>
      <c r="R615">
        <v>0</v>
      </c>
      <c r="AB615">
        <v>0</v>
      </c>
      <c r="AK615">
        <v>0</v>
      </c>
      <c r="AL615" s="1"/>
      <c r="AW615">
        <v>0</v>
      </c>
      <c r="AX615" s="1"/>
      <c r="AY615" s="1"/>
      <c r="AZ615" s="1"/>
      <c r="BJ615" s="1"/>
    </row>
    <row r="616" spans="1:62" x14ac:dyDescent="0.35">
      <c r="A616" t="s">
        <v>3098</v>
      </c>
      <c r="B616">
        <f>MAX(B609:F609,B612:D612)</f>
        <v>23.75</v>
      </c>
      <c r="I616">
        <f>MAX(I609:L609,I612:O612)</f>
        <v>16.666666666666668</v>
      </c>
      <c r="R616">
        <f>MAX(R609:Y609,R612:V612)</f>
        <v>1.25</v>
      </c>
      <c r="AB616">
        <f>MAX(AB609:AF609,AB612:AH612)</f>
        <v>3.225806451612903</v>
      </c>
      <c r="AK616">
        <f>MAX(AK609:AT609)</f>
        <v>0</v>
      </c>
      <c r="AW616">
        <f>MAX(AW609:BF609)</f>
        <v>0</v>
      </c>
      <c r="BJ616" s="1"/>
    </row>
    <row r="617" spans="1:62" x14ac:dyDescent="0.35">
      <c r="A617" t="s">
        <v>3099</v>
      </c>
      <c r="B617">
        <f>MAX(F609,D612)</f>
        <v>0</v>
      </c>
      <c r="I617">
        <f>MAX(L609,O612)</f>
        <v>0</v>
      </c>
      <c r="R617">
        <f>MAX(Y609,V612)</f>
        <v>0.47619047619047616</v>
      </c>
      <c r="AB617">
        <f>MAX(AF609,AH612)</f>
        <v>0</v>
      </c>
      <c r="AK617">
        <f>AT609</f>
        <v>0</v>
      </c>
      <c r="AW617">
        <f>BF609</f>
        <v>0</v>
      </c>
      <c r="BJ617" s="1"/>
    </row>
    <row r="618" spans="1:62" x14ac:dyDescent="0.35">
      <c r="A618" t="s">
        <v>3100</v>
      </c>
      <c r="B618">
        <f>MAX(F610,D613)</f>
        <v>0</v>
      </c>
      <c r="I618">
        <f>MAX(L610,O613)</f>
        <v>0</v>
      </c>
      <c r="R618">
        <f>MAX(Y610,V613)</f>
        <v>2.1821789023599236</v>
      </c>
      <c r="AB618">
        <f>MAX(AF610,AH613)</f>
        <v>0</v>
      </c>
      <c r="AK618">
        <f>AT610</f>
        <v>0</v>
      </c>
      <c r="AW618">
        <f>BF610</f>
        <v>0</v>
      </c>
      <c r="BJ618" s="1"/>
    </row>
    <row r="619" spans="1:62" x14ac:dyDescent="0.35">
      <c r="A619" t="s">
        <v>3101</v>
      </c>
      <c r="B619" t="s">
        <v>3098</v>
      </c>
      <c r="I619" t="s">
        <v>3098</v>
      </c>
      <c r="R619" t="s">
        <v>3098</v>
      </c>
      <c r="AB619" t="s">
        <v>3098</v>
      </c>
      <c r="AK619" t="s">
        <v>3098</v>
      </c>
      <c r="AW619" t="s">
        <v>3098</v>
      </c>
      <c r="BJ619" s="1"/>
    </row>
    <row r="620" spans="1:62" x14ac:dyDescent="0.35">
      <c r="A620" t="s">
        <v>3102</v>
      </c>
      <c r="B620">
        <f>B616</f>
        <v>23.75</v>
      </c>
      <c r="I620">
        <f>I616</f>
        <v>16.666666666666668</v>
      </c>
      <c r="R620">
        <f>R616</f>
        <v>1.25</v>
      </c>
      <c r="AB620">
        <f>AB616</f>
        <v>3.225806451612903</v>
      </c>
      <c r="AK620">
        <f>AK616</f>
        <v>0</v>
      </c>
      <c r="AW620">
        <f>AW616</f>
        <v>0</v>
      </c>
      <c r="BJ620" s="1"/>
    </row>
    <row r="621" spans="1:62" x14ac:dyDescent="0.35">
      <c r="BI621" s="1"/>
    </row>
    <row r="622" spans="1:62" x14ac:dyDescent="0.35">
      <c r="AK622" s="1"/>
      <c r="AW622" s="1"/>
      <c r="BI622" s="1"/>
    </row>
    <row r="623" spans="1:62" x14ac:dyDescent="0.35">
      <c r="A623" t="s">
        <v>3104</v>
      </c>
      <c r="AK623" s="1"/>
      <c r="AW623" s="1"/>
      <c r="BI623" s="1"/>
    </row>
    <row r="624" spans="1:62" x14ac:dyDescent="0.35">
      <c r="A624" t="s">
        <v>3096</v>
      </c>
      <c r="B624">
        <v>0</v>
      </c>
      <c r="C624">
        <v>1.25</v>
      </c>
      <c r="D624">
        <v>0</v>
      </c>
      <c r="E624">
        <v>3.3333333333333335</v>
      </c>
      <c r="F624">
        <v>0</v>
      </c>
      <c r="H624" t="s">
        <v>3096</v>
      </c>
      <c r="I624">
        <v>11.428571428571429</v>
      </c>
      <c r="J624">
        <v>0</v>
      </c>
      <c r="K624">
        <v>0</v>
      </c>
      <c r="L624">
        <v>0</v>
      </c>
      <c r="Q624" t="s">
        <v>3096</v>
      </c>
      <c r="R624">
        <v>0</v>
      </c>
      <c r="S624">
        <v>0</v>
      </c>
      <c r="T624">
        <v>0</v>
      </c>
      <c r="U624">
        <v>0</v>
      </c>
      <c r="V624">
        <v>0.83333333333333337</v>
      </c>
      <c r="W624">
        <v>0</v>
      </c>
      <c r="X624">
        <v>1.25</v>
      </c>
      <c r="Y624">
        <v>0.95238095238095233</v>
      </c>
      <c r="AA624" t="s">
        <v>3096</v>
      </c>
      <c r="AB624">
        <v>0.88235294117647056</v>
      </c>
      <c r="AC624">
        <v>12</v>
      </c>
      <c r="AD624">
        <v>0</v>
      </c>
      <c r="AE624">
        <v>3.3333333333333335</v>
      </c>
      <c r="AF624">
        <v>0</v>
      </c>
      <c r="AJ624" t="s">
        <v>3096</v>
      </c>
      <c r="AK624">
        <v>0</v>
      </c>
      <c r="AL624">
        <v>0</v>
      </c>
      <c r="AM624">
        <v>0</v>
      </c>
      <c r="AN624">
        <v>0</v>
      </c>
      <c r="AO624">
        <v>0</v>
      </c>
      <c r="AP624">
        <v>0</v>
      </c>
      <c r="AQ624">
        <v>0</v>
      </c>
      <c r="AR624">
        <v>0</v>
      </c>
      <c r="AS624">
        <v>0</v>
      </c>
      <c r="AT624">
        <v>0</v>
      </c>
      <c r="AV624" t="s">
        <v>3096</v>
      </c>
      <c r="AW624">
        <v>0</v>
      </c>
      <c r="AX624">
        <v>0</v>
      </c>
      <c r="AY624">
        <v>0</v>
      </c>
      <c r="AZ624">
        <v>0</v>
      </c>
      <c r="BA624">
        <v>0</v>
      </c>
      <c r="BB624">
        <v>0</v>
      </c>
      <c r="BC624">
        <v>0</v>
      </c>
      <c r="BD624">
        <v>0</v>
      </c>
      <c r="BE624">
        <v>0</v>
      </c>
      <c r="BF624">
        <v>0</v>
      </c>
      <c r="BI624" s="1"/>
    </row>
    <row r="625" spans="1:62" x14ac:dyDescent="0.35">
      <c r="A625" t="s">
        <v>3095</v>
      </c>
      <c r="B625">
        <v>0</v>
      </c>
      <c r="C625">
        <v>3.415650255319866</v>
      </c>
      <c r="D625">
        <v>0</v>
      </c>
      <c r="E625">
        <v>5.7735026918962573</v>
      </c>
      <c r="F625">
        <v>0</v>
      </c>
      <c r="H625" t="s">
        <v>3095</v>
      </c>
      <c r="I625">
        <v>12.149857925879118</v>
      </c>
      <c r="J625">
        <v>0</v>
      </c>
      <c r="K625">
        <v>0</v>
      </c>
      <c r="L625">
        <v>0</v>
      </c>
      <c r="Q625" t="s">
        <v>3095</v>
      </c>
      <c r="R625">
        <v>0</v>
      </c>
      <c r="S625">
        <v>0</v>
      </c>
      <c r="T625">
        <v>0</v>
      </c>
      <c r="U625">
        <v>0</v>
      </c>
      <c r="V625">
        <v>2.8867513459481291</v>
      </c>
      <c r="W625">
        <v>0</v>
      </c>
      <c r="X625">
        <v>3.5355339059327378</v>
      </c>
      <c r="Y625">
        <v>3.0079260375911918</v>
      </c>
      <c r="AA625" t="s">
        <v>3095</v>
      </c>
      <c r="AB625">
        <v>5.1449575542752646</v>
      </c>
      <c r="AC625">
        <v>16.431676725154983</v>
      </c>
      <c r="AD625">
        <v>0</v>
      </c>
      <c r="AE625">
        <v>5.7735026918962573</v>
      </c>
      <c r="AF625">
        <v>0</v>
      </c>
      <c r="AJ625" t="s">
        <v>3095</v>
      </c>
      <c r="AK625">
        <v>0</v>
      </c>
      <c r="AL625">
        <v>0</v>
      </c>
      <c r="AM625">
        <v>0</v>
      </c>
      <c r="AN625">
        <v>0</v>
      </c>
      <c r="AO625">
        <v>0</v>
      </c>
      <c r="AP625">
        <v>0</v>
      </c>
      <c r="AQ625">
        <v>0</v>
      </c>
      <c r="AR625">
        <v>0</v>
      </c>
      <c r="AS625">
        <v>0</v>
      </c>
      <c r="AT625">
        <v>0</v>
      </c>
      <c r="AV625" t="s">
        <v>3095</v>
      </c>
      <c r="AW625">
        <v>0</v>
      </c>
      <c r="AX625">
        <v>0</v>
      </c>
      <c r="AY625">
        <v>0</v>
      </c>
      <c r="AZ625">
        <v>0</v>
      </c>
      <c r="BA625">
        <v>0</v>
      </c>
      <c r="BB625">
        <v>0</v>
      </c>
      <c r="BC625">
        <v>0</v>
      </c>
      <c r="BD625">
        <v>0</v>
      </c>
      <c r="BE625">
        <v>0</v>
      </c>
      <c r="BF625">
        <v>0</v>
      </c>
      <c r="BI625" s="1"/>
    </row>
    <row r="626" spans="1:62" x14ac:dyDescent="0.35">
      <c r="A626" t="s">
        <v>3097</v>
      </c>
      <c r="AK626" s="1"/>
      <c r="AW626" s="1"/>
      <c r="AX626" s="1"/>
      <c r="AY626" s="1"/>
      <c r="BI626" s="1"/>
    </row>
    <row r="627" spans="1:62" x14ac:dyDescent="0.35">
      <c r="A627" t="s">
        <v>3096</v>
      </c>
      <c r="B627">
        <v>0</v>
      </c>
      <c r="C627">
        <v>0</v>
      </c>
      <c r="D627">
        <v>0</v>
      </c>
      <c r="H627" t="s">
        <v>3096</v>
      </c>
      <c r="I627">
        <v>3.3333333333333335</v>
      </c>
      <c r="J627">
        <v>0.79365079365079361</v>
      </c>
      <c r="K627">
        <v>0.76923076923076927</v>
      </c>
      <c r="L627">
        <v>0</v>
      </c>
      <c r="M627">
        <v>0</v>
      </c>
      <c r="N627">
        <v>0</v>
      </c>
      <c r="O627">
        <v>0</v>
      </c>
      <c r="Q627" t="s">
        <v>3096</v>
      </c>
      <c r="R627">
        <v>4.166666666666667</v>
      </c>
      <c r="S627">
        <v>1.1904761904761905</v>
      </c>
      <c r="T627">
        <v>2.2222222222222223</v>
      </c>
      <c r="U627">
        <v>3.3333333333333335</v>
      </c>
      <c r="V627">
        <v>0</v>
      </c>
      <c r="AA627" t="s">
        <v>3096</v>
      </c>
      <c r="AB627">
        <v>1.1111111111111112</v>
      </c>
      <c r="AC627">
        <v>0</v>
      </c>
      <c r="AD627">
        <v>2.5</v>
      </c>
      <c r="AE627">
        <v>0</v>
      </c>
      <c r="AF627">
        <v>0</v>
      </c>
      <c r="AG627">
        <v>0</v>
      </c>
      <c r="AH627">
        <v>0</v>
      </c>
      <c r="AK627" s="1"/>
      <c r="AW627" s="1"/>
      <c r="AX627" s="1"/>
      <c r="AY627" s="1"/>
      <c r="BI627" s="1"/>
    </row>
    <row r="628" spans="1:62" x14ac:dyDescent="0.35">
      <c r="A628" t="s">
        <v>3095</v>
      </c>
      <c r="B628">
        <v>0</v>
      </c>
      <c r="C628">
        <v>0</v>
      </c>
      <c r="D628">
        <v>0</v>
      </c>
      <c r="H628" t="s">
        <v>3095</v>
      </c>
      <c r="I628">
        <v>4.7144926942854202</v>
      </c>
      <c r="J628">
        <v>3.2375019719362337</v>
      </c>
      <c r="K628">
        <v>3.8462380909456328</v>
      </c>
      <c r="L628">
        <v>0</v>
      </c>
      <c r="M628">
        <v>0</v>
      </c>
      <c r="N628">
        <v>0</v>
      </c>
      <c r="O628">
        <v>0</v>
      </c>
      <c r="Q628" t="s">
        <v>3095</v>
      </c>
      <c r="R628">
        <v>7.5923882981318362</v>
      </c>
      <c r="S628">
        <v>3.2384673144123606</v>
      </c>
      <c r="T628">
        <v>5.3288702876907523</v>
      </c>
      <c r="U628">
        <v>5.3182520118573917</v>
      </c>
      <c r="V628">
        <v>0</v>
      </c>
      <c r="AA628" t="s">
        <v>3095</v>
      </c>
      <c r="AB628">
        <v>4.5813734186783392</v>
      </c>
      <c r="AC628">
        <v>0</v>
      </c>
      <c r="AD628">
        <v>4.3307436265463828</v>
      </c>
      <c r="AE628">
        <v>0</v>
      </c>
      <c r="AF628">
        <v>0</v>
      </c>
      <c r="AG628">
        <v>0</v>
      </c>
      <c r="AH628">
        <v>0</v>
      </c>
      <c r="AK628" s="1"/>
      <c r="AW628" s="1"/>
      <c r="AX628" s="1"/>
      <c r="AY628" s="1"/>
      <c r="BI628" s="1"/>
    </row>
    <row r="629" spans="1:62" x14ac:dyDescent="0.35">
      <c r="A629" s="16" t="s">
        <v>58</v>
      </c>
      <c r="AK629" s="1"/>
      <c r="AW629" s="1"/>
      <c r="AX629" s="1"/>
      <c r="AY629" s="1"/>
      <c r="BI629" s="1"/>
    </row>
    <row r="630" spans="1:62" x14ac:dyDescent="0.35">
      <c r="A630" t="s">
        <v>267</v>
      </c>
      <c r="B630">
        <v>0</v>
      </c>
      <c r="I630">
        <v>1</v>
      </c>
      <c r="R630">
        <v>1</v>
      </c>
      <c r="AB630">
        <v>1</v>
      </c>
      <c r="AK630">
        <v>0</v>
      </c>
      <c r="AL630" s="1"/>
      <c r="AW630">
        <v>0</v>
      </c>
      <c r="AZ630" s="1"/>
      <c r="BJ630" s="1"/>
    </row>
    <row r="631" spans="1:62" x14ac:dyDescent="0.35">
      <c r="A631" t="s">
        <v>3098</v>
      </c>
      <c r="B631">
        <f>MAX(B624:F624,B627:D627)</f>
        <v>3.3333333333333335</v>
      </c>
      <c r="I631">
        <f>MAX(I624:L624,I627:O627)</f>
        <v>11.428571428571429</v>
      </c>
      <c r="R631">
        <f>MAX(R624:Y624,R627:V627)</f>
        <v>4.166666666666667</v>
      </c>
      <c r="AB631">
        <f>MAX(AB624:AF624,AB627:AH627)</f>
        <v>12</v>
      </c>
      <c r="AK631">
        <f>MAX(AK624:AT624)</f>
        <v>0</v>
      </c>
      <c r="AW631">
        <f>MAX(AW624:BF624)</f>
        <v>0</v>
      </c>
      <c r="BJ631" s="1"/>
    </row>
    <row r="632" spans="1:62" x14ac:dyDescent="0.35">
      <c r="A632" t="s">
        <v>3099</v>
      </c>
      <c r="B632">
        <f>MAX(F624,D627)</f>
        <v>0</v>
      </c>
      <c r="I632">
        <f>MAX(L624,O627)</f>
        <v>0</v>
      </c>
      <c r="R632">
        <f>MAX(Y624,V627)</f>
        <v>0.95238095238095233</v>
      </c>
      <c r="AB632">
        <f>MAX(AF624,AH627)</f>
        <v>0</v>
      </c>
      <c r="AK632">
        <f>AT624</f>
        <v>0</v>
      </c>
      <c r="AW632">
        <f>BF624</f>
        <v>0</v>
      </c>
      <c r="BJ632" s="1"/>
    </row>
    <row r="633" spans="1:62" x14ac:dyDescent="0.35">
      <c r="A633" t="s">
        <v>3100</v>
      </c>
      <c r="B633">
        <f>MAX(F625,D628)</f>
        <v>0</v>
      </c>
      <c r="I633">
        <f>MAX(L625,O628)</f>
        <v>0</v>
      </c>
      <c r="R633">
        <f>MAX(Y625,V628)</f>
        <v>3.0079260375911918</v>
      </c>
      <c r="AB633">
        <f>MAX(AF625,AH628)</f>
        <v>0</v>
      </c>
      <c r="AK633">
        <f>AT625</f>
        <v>0</v>
      </c>
      <c r="AW633">
        <f>BF625</f>
        <v>0</v>
      </c>
      <c r="BJ633" s="1"/>
    </row>
    <row r="634" spans="1:62" x14ac:dyDescent="0.35">
      <c r="A634" t="s">
        <v>3101</v>
      </c>
      <c r="B634" t="s">
        <v>3098</v>
      </c>
      <c r="I634" t="s">
        <v>3098</v>
      </c>
      <c r="R634" t="s">
        <v>3190</v>
      </c>
      <c r="AB634" t="s">
        <v>3098</v>
      </c>
      <c r="AK634" t="s">
        <v>3098</v>
      </c>
      <c r="AW634" t="s">
        <v>3098</v>
      </c>
      <c r="BJ634" s="1"/>
    </row>
    <row r="635" spans="1:62" x14ac:dyDescent="0.35">
      <c r="A635" t="s">
        <v>3102</v>
      </c>
      <c r="B635">
        <f>B631</f>
        <v>3.3333333333333335</v>
      </c>
      <c r="I635">
        <f>I631</f>
        <v>11.428571428571429</v>
      </c>
      <c r="R635">
        <f>R631+R633</f>
        <v>7.1745927042578588</v>
      </c>
      <c r="AB635">
        <f>AB631</f>
        <v>12</v>
      </c>
      <c r="AK635">
        <f>AK631</f>
        <v>0</v>
      </c>
      <c r="AW635">
        <f>AW631</f>
        <v>0</v>
      </c>
      <c r="BJ635" s="1"/>
    </row>
    <row r="636" spans="1:62" x14ac:dyDescent="0.35">
      <c r="BI636" s="1"/>
    </row>
    <row r="637" spans="1:62" x14ac:dyDescent="0.35">
      <c r="AK637" s="1"/>
      <c r="AW637" s="1"/>
      <c r="AX637" s="1"/>
      <c r="AY637" s="1"/>
      <c r="BI637" s="1"/>
    </row>
    <row r="638" spans="1:62" x14ac:dyDescent="0.35">
      <c r="A638" t="s">
        <v>3104</v>
      </c>
      <c r="AK638" s="1"/>
      <c r="AW638" s="1"/>
      <c r="AX638" s="1"/>
      <c r="AY638" s="1"/>
      <c r="BI638" s="1"/>
    </row>
    <row r="639" spans="1:62" x14ac:dyDescent="0.35">
      <c r="A639" t="s">
        <v>3096</v>
      </c>
      <c r="B639">
        <v>0</v>
      </c>
      <c r="C639">
        <v>0</v>
      </c>
      <c r="D639">
        <v>0</v>
      </c>
      <c r="E639">
        <v>0</v>
      </c>
      <c r="F639">
        <v>0</v>
      </c>
      <c r="H639" t="s">
        <v>3096</v>
      </c>
      <c r="I639">
        <v>0</v>
      </c>
      <c r="J639">
        <v>0</v>
      </c>
      <c r="K639">
        <v>0</v>
      </c>
      <c r="L639">
        <v>0</v>
      </c>
      <c r="Q639" t="s">
        <v>3096</v>
      </c>
      <c r="R639">
        <v>0</v>
      </c>
      <c r="S639">
        <v>0</v>
      </c>
      <c r="T639">
        <v>0</v>
      </c>
      <c r="U639">
        <v>0</v>
      </c>
      <c r="V639">
        <v>0</v>
      </c>
      <c r="W639">
        <v>0</v>
      </c>
      <c r="X639">
        <v>0</v>
      </c>
      <c r="Y639">
        <v>0</v>
      </c>
      <c r="AA639" t="s">
        <v>3096</v>
      </c>
      <c r="AB639">
        <v>0</v>
      </c>
      <c r="AC639">
        <v>0</v>
      </c>
      <c r="AD639">
        <v>0</v>
      </c>
      <c r="AE639">
        <v>0</v>
      </c>
      <c r="AF639">
        <v>0</v>
      </c>
      <c r="AJ639" t="s">
        <v>3096</v>
      </c>
      <c r="AK639">
        <v>0</v>
      </c>
      <c r="AL639">
        <v>0</v>
      </c>
      <c r="AM639">
        <v>0</v>
      </c>
      <c r="AN639">
        <v>0</v>
      </c>
      <c r="AO639">
        <v>0</v>
      </c>
      <c r="AP639">
        <v>0</v>
      </c>
      <c r="AQ639">
        <v>0</v>
      </c>
      <c r="AR639">
        <v>0</v>
      </c>
      <c r="AS639">
        <v>0</v>
      </c>
      <c r="AT639">
        <v>0</v>
      </c>
      <c r="AV639" t="s">
        <v>3096</v>
      </c>
      <c r="AW639">
        <v>0</v>
      </c>
      <c r="AX639">
        <v>0</v>
      </c>
      <c r="AY639">
        <v>0</v>
      </c>
      <c r="AZ639">
        <v>0</v>
      </c>
      <c r="BA639">
        <v>0</v>
      </c>
      <c r="BB639">
        <v>0</v>
      </c>
      <c r="BC639">
        <v>0</v>
      </c>
      <c r="BD639">
        <v>0</v>
      </c>
      <c r="BE639">
        <v>0</v>
      </c>
      <c r="BF639">
        <v>0</v>
      </c>
      <c r="BI639" s="1"/>
    </row>
    <row r="640" spans="1:62" x14ac:dyDescent="0.35">
      <c r="A640" t="s">
        <v>3095</v>
      </c>
      <c r="B640">
        <v>0</v>
      </c>
      <c r="C640">
        <v>0</v>
      </c>
      <c r="D640">
        <v>0</v>
      </c>
      <c r="E640">
        <v>0</v>
      </c>
      <c r="F640">
        <v>0</v>
      </c>
      <c r="H640" t="s">
        <v>3095</v>
      </c>
      <c r="I640">
        <v>0</v>
      </c>
      <c r="J640">
        <v>0</v>
      </c>
      <c r="K640">
        <v>0</v>
      </c>
      <c r="L640">
        <v>0</v>
      </c>
      <c r="Q640" t="s">
        <v>3095</v>
      </c>
      <c r="R640">
        <v>0</v>
      </c>
      <c r="S640">
        <v>0</v>
      </c>
      <c r="T640">
        <v>0</v>
      </c>
      <c r="U640">
        <v>0</v>
      </c>
      <c r="V640">
        <v>0</v>
      </c>
      <c r="W640">
        <v>0</v>
      </c>
      <c r="X640">
        <v>0</v>
      </c>
      <c r="Y640">
        <v>0</v>
      </c>
      <c r="AA640" t="s">
        <v>3095</v>
      </c>
      <c r="AB640">
        <v>0</v>
      </c>
      <c r="AC640">
        <v>0</v>
      </c>
      <c r="AD640">
        <v>0</v>
      </c>
      <c r="AE640">
        <v>0</v>
      </c>
      <c r="AF640">
        <v>0</v>
      </c>
      <c r="AJ640" t="s">
        <v>3095</v>
      </c>
      <c r="AK640">
        <v>0</v>
      </c>
      <c r="AL640">
        <v>0</v>
      </c>
      <c r="AM640">
        <v>0</v>
      </c>
      <c r="AN640">
        <v>0</v>
      </c>
      <c r="AO640">
        <v>0</v>
      </c>
      <c r="AP640">
        <v>0</v>
      </c>
      <c r="AQ640">
        <v>0</v>
      </c>
      <c r="AR640">
        <v>0</v>
      </c>
      <c r="AS640">
        <v>0</v>
      </c>
      <c r="AT640">
        <v>0</v>
      </c>
      <c r="AV640" t="s">
        <v>3095</v>
      </c>
      <c r="AW640">
        <v>0</v>
      </c>
      <c r="AX640">
        <v>0</v>
      </c>
      <c r="AY640">
        <v>0</v>
      </c>
      <c r="AZ640">
        <v>0</v>
      </c>
      <c r="BA640">
        <v>0</v>
      </c>
      <c r="BB640">
        <v>0</v>
      </c>
      <c r="BC640">
        <v>0</v>
      </c>
      <c r="BD640">
        <v>0</v>
      </c>
      <c r="BE640">
        <v>0</v>
      </c>
      <c r="BF640">
        <v>0</v>
      </c>
      <c r="BI640" s="1"/>
    </row>
    <row r="641" spans="1:62" x14ac:dyDescent="0.35">
      <c r="A641" t="s">
        <v>3097</v>
      </c>
      <c r="AK641" s="1"/>
      <c r="AW641" s="1"/>
      <c r="AX641" s="1"/>
      <c r="AY641" s="1"/>
      <c r="BI641" s="1"/>
    </row>
    <row r="642" spans="1:62" x14ac:dyDescent="0.35">
      <c r="A642" t="s">
        <v>3096</v>
      </c>
      <c r="B642">
        <v>0</v>
      </c>
      <c r="C642">
        <v>0</v>
      </c>
      <c r="D642">
        <v>0</v>
      </c>
      <c r="H642" t="s">
        <v>3096</v>
      </c>
      <c r="I642">
        <v>0</v>
      </c>
      <c r="J642">
        <v>0</v>
      </c>
      <c r="K642">
        <v>0</v>
      </c>
      <c r="L642">
        <v>0</v>
      </c>
      <c r="M642">
        <v>0</v>
      </c>
      <c r="N642">
        <v>0</v>
      </c>
      <c r="O642">
        <v>0</v>
      </c>
      <c r="Q642" t="s">
        <v>3096</v>
      </c>
      <c r="R642">
        <v>0</v>
      </c>
      <c r="S642">
        <v>0</v>
      </c>
      <c r="T642">
        <v>0</v>
      </c>
      <c r="U642">
        <v>0</v>
      </c>
      <c r="V642">
        <v>0</v>
      </c>
      <c r="AA642" t="s">
        <v>3096</v>
      </c>
      <c r="AB642">
        <v>0</v>
      </c>
      <c r="AC642">
        <v>0</v>
      </c>
      <c r="AD642">
        <v>0</v>
      </c>
      <c r="AE642">
        <v>0</v>
      </c>
      <c r="AF642">
        <v>0</v>
      </c>
      <c r="AG642">
        <v>0</v>
      </c>
      <c r="AH642">
        <v>0</v>
      </c>
      <c r="AK642" s="1"/>
      <c r="AW642" s="1"/>
      <c r="AX642" s="1"/>
      <c r="AY642" s="1"/>
      <c r="BI642" s="1"/>
    </row>
    <row r="643" spans="1:62" x14ac:dyDescent="0.35">
      <c r="A643" t="s">
        <v>3095</v>
      </c>
      <c r="B643">
        <v>0</v>
      </c>
      <c r="C643">
        <v>0</v>
      </c>
      <c r="D643">
        <v>0</v>
      </c>
      <c r="H643" t="s">
        <v>3095</v>
      </c>
      <c r="I643">
        <v>0</v>
      </c>
      <c r="J643">
        <v>0</v>
      </c>
      <c r="K643">
        <v>0</v>
      </c>
      <c r="L643">
        <v>0</v>
      </c>
      <c r="M643">
        <v>0</v>
      </c>
      <c r="N643">
        <v>0</v>
      </c>
      <c r="O643">
        <v>0</v>
      </c>
      <c r="Q643" t="s">
        <v>3095</v>
      </c>
      <c r="R643">
        <v>0</v>
      </c>
      <c r="S643">
        <v>0</v>
      </c>
      <c r="T643">
        <v>0</v>
      </c>
      <c r="U643">
        <v>0</v>
      </c>
      <c r="V643">
        <v>0</v>
      </c>
      <c r="AA643" t="s">
        <v>3095</v>
      </c>
      <c r="AB643">
        <v>0</v>
      </c>
      <c r="AC643">
        <v>0</v>
      </c>
      <c r="AD643">
        <v>0</v>
      </c>
      <c r="AE643">
        <v>0</v>
      </c>
      <c r="AF643">
        <v>0</v>
      </c>
      <c r="AG643">
        <v>0</v>
      </c>
      <c r="AH643">
        <v>0</v>
      </c>
      <c r="AK643" s="1"/>
      <c r="AW643" s="1"/>
      <c r="AX643" s="1"/>
      <c r="AY643" s="1"/>
      <c r="BI643" s="1"/>
    </row>
    <row r="644" spans="1:62" x14ac:dyDescent="0.35">
      <c r="A644" s="16" t="s">
        <v>3143</v>
      </c>
      <c r="AK644" s="1"/>
      <c r="AW644" s="1"/>
      <c r="AX644" s="1"/>
      <c r="AY644" s="1"/>
      <c r="BI644" s="1"/>
    </row>
    <row r="645" spans="1:62" x14ac:dyDescent="0.35">
      <c r="A645" t="s">
        <v>267</v>
      </c>
      <c r="B645">
        <v>0</v>
      </c>
      <c r="I645">
        <v>0</v>
      </c>
      <c r="R645">
        <v>0</v>
      </c>
      <c r="AB645">
        <v>0</v>
      </c>
      <c r="AK645">
        <v>0</v>
      </c>
      <c r="AL645" s="1"/>
      <c r="AW645">
        <v>1</v>
      </c>
      <c r="AZ645" s="1"/>
      <c r="BJ645" s="1"/>
    </row>
    <row r="646" spans="1:62" x14ac:dyDescent="0.35">
      <c r="A646" t="s">
        <v>3098</v>
      </c>
      <c r="B646">
        <f>MAX(B639:F639,B642:D642)</f>
        <v>0</v>
      </c>
      <c r="I646">
        <f>MAX(I639:L639,I642:O642)</f>
        <v>0</v>
      </c>
      <c r="R646">
        <f>MAX(R639:Y639,R642:V642)</f>
        <v>0</v>
      </c>
      <c r="AB646">
        <f>MAX(AB639:AF639,AB642:AH642)</f>
        <v>0</v>
      </c>
      <c r="AK646">
        <f>MAX(AK639:AT639)</f>
        <v>0</v>
      </c>
      <c r="AW646">
        <f>MAX(AW639:BF639)</f>
        <v>0</v>
      </c>
      <c r="BJ646" s="1"/>
    </row>
    <row r="647" spans="1:62" x14ac:dyDescent="0.35">
      <c r="A647" t="s">
        <v>3099</v>
      </c>
      <c r="B647">
        <f>MAX(F639,D642)</f>
        <v>0</v>
      </c>
      <c r="I647">
        <f>MAX(L639,O642)</f>
        <v>0</v>
      </c>
      <c r="R647">
        <f>MAX(Y639,V642)</f>
        <v>0</v>
      </c>
      <c r="AB647">
        <f>MAX(AF639,AH642)</f>
        <v>0</v>
      </c>
      <c r="AK647">
        <f>AT639</f>
        <v>0</v>
      </c>
      <c r="AW647">
        <f>BF639</f>
        <v>0</v>
      </c>
      <c r="BJ647" s="1"/>
    </row>
    <row r="648" spans="1:62" x14ac:dyDescent="0.35">
      <c r="A648" t="s">
        <v>3100</v>
      </c>
      <c r="B648">
        <f>MAX(F640,D643)</f>
        <v>0</v>
      </c>
      <c r="I648">
        <f>MAX(L640,O643)</f>
        <v>0</v>
      </c>
      <c r="R648">
        <f>MAX(Y640,V643)</f>
        <v>0</v>
      </c>
      <c r="AB648">
        <f>MAX(AF640,AH643)</f>
        <v>0</v>
      </c>
      <c r="AK648">
        <f>AT640</f>
        <v>0</v>
      </c>
      <c r="AW648">
        <f>BF640</f>
        <v>0</v>
      </c>
      <c r="BJ648" s="1"/>
    </row>
    <row r="649" spans="1:62" x14ac:dyDescent="0.35">
      <c r="A649" t="s">
        <v>3101</v>
      </c>
      <c r="B649" t="s">
        <v>3098</v>
      </c>
      <c r="I649" t="s">
        <v>3098</v>
      </c>
      <c r="R649" t="s">
        <v>3098</v>
      </c>
      <c r="AB649" t="s">
        <v>3098</v>
      </c>
      <c r="AK649" t="s">
        <v>3098</v>
      </c>
      <c r="AW649" t="s">
        <v>3261</v>
      </c>
      <c r="BJ649" s="1"/>
    </row>
    <row r="650" spans="1:62" x14ac:dyDescent="0.35">
      <c r="A650" t="s">
        <v>3102</v>
      </c>
      <c r="B650">
        <f>B646</f>
        <v>0</v>
      </c>
      <c r="I650">
        <f>I646</f>
        <v>0</v>
      </c>
      <c r="R650">
        <f>R646</f>
        <v>0</v>
      </c>
      <c r="AB650">
        <f>AB646</f>
        <v>0</v>
      </c>
      <c r="AK650">
        <f>AK646</f>
        <v>0</v>
      </c>
      <c r="AW650">
        <v>0.43478</v>
      </c>
      <c r="BJ650" s="1"/>
    </row>
    <row r="651" spans="1:62" x14ac:dyDescent="0.35">
      <c r="BI651" s="1"/>
    </row>
    <row r="652" spans="1:62" x14ac:dyDescent="0.35">
      <c r="AK652" s="1"/>
      <c r="AW652" s="1"/>
      <c r="AX652" s="1"/>
      <c r="AY652" s="1"/>
      <c r="BI652" s="1"/>
    </row>
    <row r="653" spans="1:62" x14ac:dyDescent="0.35">
      <c r="A653" t="s">
        <v>3104</v>
      </c>
      <c r="AK653" s="1"/>
      <c r="AW653" s="1"/>
      <c r="AX653" s="1"/>
      <c r="AY653" s="1"/>
      <c r="BI653" s="1"/>
    </row>
    <row r="654" spans="1:62" x14ac:dyDescent="0.35">
      <c r="A654" t="s">
        <v>3096</v>
      </c>
      <c r="B654">
        <v>0</v>
      </c>
      <c r="C654">
        <v>23.125</v>
      </c>
      <c r="D654">
        <v>0</v>
      </c>
      <c r="E654">
        <v>123.33333333333333</v>
      </c>
      <c r="F654">
        <v>0</v>
      </c>
      <c r="H654" t="s">
        <v>3096</v>
      </c>
      <c r="I654">
        <v>2.8571428571428572</v>
      </c>
      <c r="J654">
        <v>13.333333333333334</v>
      </c>
      <c r="K654">
        <v>3.3333333333333335</v>
      </c>
      <c r="L654">
        <v>0</v>
      </c>
      <c r="Q654" t="s">
        <v>3096</v>
      </c>
      <c r="R654">
        <v>5</v>
      </c>
      <c r="S654">
        <v>0</v>
      </c>
      <c r="T654">
        <v>0</v>
      </c>
      <c r="U654">
        <v>0</v>
      </c>
      <c r="V654">
        <v>18.333333333333332</v>
      </c>
      <c r="W654">
        <v>23.333333333333332</v>
      </c>
      <c r="X654">
        <v>1.25</v>
      </c>
      <c r="Y654">
        <v>35.238095238095241</v>
      </c>
      <c r="AA654" t="s">
        <v>3096</v>
      </c>
      <c r="AB654">
        <v>7.9411764705882355</v>
      </c>
      <c r="AC654">
        <v>8</v>
      </c>
      <c r="AD654">
        <v>21.428571428571427</v>
      </c>
      <c r="AE654">
        <v>30</v>
      </c>
      <c r="AF654">
        <v>24.444444444444443</v>
      </c>
      <c r="AJ654" t="s">
        <v>3096</v>
      </c>
      <c r="AK654">
        <v>6.3636363636363633</v>
      </c>
      <c r="AL654">
        <v>11.818181818181818</v>
      </c>
      <c r="AM654">
        <v>6.3636363636363633</v>
      </c>
      <c r="AN654">
        <v>18.181818181818183</v>
      </c>
      <c r="AO654">
        <v>22.727272727272727</v>
      </c>
      <c r="AP654">
        <v>33.636363636363633</v>
      </c>
      <c r="AQ654">
        <v>35.454545454545453</v>
      </c>
      <c r="AR654">
        <v>42.727272727272727</v>
      </c>
      <c r="AS654">
        <v>65.454545454545453</v>
      </c>
      <c r="AT654">
        <v>52.727272727272727</v>
      </c>
      <c r="AV654" t="s">
        <v>3096</v>
      </c>
      <c r="AW654">
        <v>11.111111111111111</v>
      </c>
      <c r="AX654">
        <v>7.2222222222222223</v>
      </c>
      <c r="AY654">
        <v>8.3333333333333339</v>
      </c>
      <c r="AZ654">
        <v>24.444444444444443</v>
      </c>
      <c r="BA654">
        <v>28.823529411764707</v>
      </c>
      <c r="BB654">
        <v>27.777777777777779</v>
      </c>
      <c r="BC654">
        <v>26.111111111111111</v>
      </c>
      <c r="BD654">
        <v>15.576923076923077</v>
      </c>
      <c r="BE654">
        <v>68.888888888888886</v>
      </c>
      <c r="BF654">
        <v>40.869565217391305</v>
      </c>
      <c r="BI654" s="1"/>
    </row>
    <row r="655" spans="1:62" x14ac:dyDescent="0.35">
      <c r="A655" t="s">
        <v>3095</v>
      </c>
      <c r="B655">
        <v>0</v>
      </c>
      <c r="C655">
        <v>40.942032191868542</v>
      </c>
      <c r="D655">
        <v>0</v>
      </c>
      <c r="E655">
        <v>37.85938897200181</v>
      </c>
      <c r="F655">
        <v>0</v>
      </c>
      <c r="H655" t="s">
        <v>3095</v>
      </c>
      <c r="I655">
        <v>4.8795003647426656</v>
      </c>
      <c r="J655">
        <v>11.547005383792515</v>
      </c>
      <c r="K655">
        <v>10</v>
      </c>
      <c r="L655">
        <v>0</v>
      </c>
      <c r="Q655" t="s">
        <v>3095</v>
      </c>
      <c r="R655">
        <v>7.0710678118654755</v>
      </c>
      <c r="S655">
        <v>0</v>
      </c>
      <c r="T655">
        <v>0</v>
      </c>
      <c r="U655">
        <v>0</v>
      </c>
      <c r="V655">
        <v>20.816659994661325</v>
      </c>
      <c r="W655">
        <v>30.807836779260306</v>
      </c>
      <c r="X655">
        <v>3.5355339059327378</v>
      </c>
      <c r="Y655">
        <v>42.026069007111246</v>
      </c>
      <c r="AA655" t="s">
        <v>3095</v>
      </c>
      <c r="AB655">
        <v>12.4995543592576</v>
      </c>
      <c r="AC655">
        <v>17.888543819998318</v>
      </c>
      <c r="AD655">
        <v>6.9006555934235427</v>
      </c>
      <c r="AE655">
        <v>10</v>
      </c>
      <c r="AF655">
        <v>24.037008503093261</v>
      </c>
      <c r="AJ655" t="s">
        <v>3095</v>
      </c>
      <c r="AK655">
        <v>9.2441627773717538</v>
      </c>
      <c r="AL655">
        <v>12.203186015043322</v>
      </c>
      <c r="AM655">
        <v>6.5795169495976902</v>
      </c>
      <c r="AN655">
        <v>15.625487005397437</v>
      </c>
      <c r="AO655">
        <v>16.089576093684347</v>
      </c>
      <c r="AP655">
        <v>18.138476479691697</v>
      </c>
      <c r="AQ655">
        <v>21.095536139706073</v>
      </c>
      <c r="AR655">
        <v>24.531982835029499</v>
      </c>
      <c r="AS655">
        <v>35.598774238346003</v>
      </c>
      <c r="AT655">
        <v>20.743746775908889</v>
      </c>
      <c r="AV655" t="s">
        <v>3095</v>
      </c>
      <c r="AW655">
        <v>11.666666666666666</v>
      </c>
      <c r="AX655">
        <v>7.5190390152211801</v>
      </c>
      <c r="AY655">
        <v>10.431851677040118</v>
      </c>
      <c r="AZ655">
        <v>17.225911474978354</v>
      </c>
      <c r="BA655">
        <v>22.046074747326468</v>
      </c>
      <c r="BB655">
        <v>21.572192218784419</v>
      </c>
      <c r="BC655">
        <v>23.044429948123842</v>
      </c>
      <c r="BD655">
        <v>18.301769071082219</v>
      </c>
      <c r="BE655">
        <v>35.512126254437533</v>
      </c>
      <c r="BF655">
        <v>33.698265868285333</v>
      </c>
      <c r="BI655" s="1"/>
    </row>
    <row r="656" spans="1:62" x14ac:dyDescent="0.35">
      <c r="A656" t="s">
        <v>3097</v>
      </c>
      <c r="AK656" s="1"/>
      <c r="AW656" s="1"/>
      <c r="AX656" s="1"/>
      <c r="AY656" s="1"/>
      <c r="BI656" s="1"/>
    </row>
    <row r="657" spans="1:62" x14ac:dyDescent="0.35">
      <c r="A657" t="s">
        <v>3096</v>
      </c>
      <c r="B657">
        <v>2.1428571428571428</v>
      </c>
      <c r="C657">
        <v>5</v>
      </c>
      <c r="D657">
        <v>0.66666666666666663</v>
      </c>
      <c r="H657" t="s">
        <v>3096</v>
      </c>
      <c r="I657">
        <v>13.333333333333334</v>
      </c>
      <c r="J657">
        <v>8.0952380952380949</v>
      </c>
      <c r="K657">
        <v>15.384615384615385</v>
      </c>
      <c r="L657">
        <v>6.25</v>
      </c>
      <c r="M657">
        <v>2.6666666666666665</v>
      </c>
      <c r="N657">
        <v>12.051282051282051</v>
      </c>
      <c r="O657">
        <v>2.8571428571428572</v>
      </c>
      <c r="Q657" t="s">
        <v>3096</v>
      </c>
      <c r="R657">
        <v>5</v>
      </c>
      <c r="S657">
        <v>1.1904761904761905</v>
      </c>
      <c r="T657">
        <v>11.111111111111111</v>
      </c>
      <c r="U657">
        <v>2.7272727272727271</v>
      </c>
      <c r="V657">
        <v>1.7948717948717949</v>
      </c>
      <c r="AA657" t="s">
        <v>3096</v>
      </c>
      <c r="AB657">
        <v>12.777777777777779</v>
      </c>
      <c r="AC657">
        <v>6.666666666666667</v>
      </c>
      <c r="AD657">
        <v>25</v>
      </c>
      <c r="AE657">
        <v>2.5</v>
      </c>
      <c r="AF657">
        <v>4.838709677419355</v>
      </c>
      <c r="AG657">
        <v>10.15625</v>
      </c>
      <c r="AH657">
        <v>8.3606557377049189</v>
      </c>
      <c r="AK657" s="1"/>
      <c r="AW657" s="1"/>
      <c r="AX657" s="1"/>
      <c r="BI657" s="1"/>
    </row>
    <row r="658" spans="1:62" x14ac:dyDescent="0.35">
      <c r="A658" t="s">
        <v>3095</v>
      </c>
      <c r="B658">
        <v>4.1034259511316122</v>
      </c>
      <c r="C658">
        <v>7.0715712161171265</v>
      </c>
      <c r="D658">
        <v>2.4945329647710532</v>
      </c>
      <c r="H658" t="s">
        <v>3095</v>
      </c>
      <c r="I658">
        <v>15.987622577838518</v>
      </c>
      <c r="J658">
        <v>10.817066056893195</v>
      </c>
      <c r="K658">
        <v>14.205069068771495</v>
      </c>
      <c r="L658">
        <v>12.437564306283249</v>
      </c>
      <c r="M658">
        <v>4.4223342845678255</v>
      </c>
      <c r="N658">
        <v>12.021414685829734</v>
      </c>
      <c r="O658">
        <v>4.5177232850750775</v>
      </c>
      <c r="Q658" t="s">
        <v>3095</v>
      </c>
      <c r="R658">
        <v>7.6379886378479043</v>
      </c>
      <c r="S658">
        <v>3.2384673144123606</v>
      </c>
      <c r="T658">
        <v>9.93839433152114</v>
      </c>
      <c r="U658">
        <v>5.0888319463803269</v>
      </c>
      <c r="V658">
        <v>4.1583059342173456</v>
      </c>
      <c r="AA658" t="s">
        <v>3095</v>
      </c>
      <c r="AB658">
        <v>14.065988244113019</v>
      </c>
      <c r="AC658">
        <v>9.1288537002238037</v>
      </c>
      <c r="AD658">
        <v>8.6614872530927656</v>
      </c>
      <c r="AE658">
        <v>6.6146137108701026</v>
      </c>
      <c r="AF658">
        <v>6.6581118088953737</v>
      </c>
      <c r="AG658">
        <v>10.824286166940961</v>
      </c>
      <c r="AH658">
        <v>17.850126061099747</v>
      </c>
      <c r="AK658" s="1"/>
      <c r="AW658" s="1"/>
      <c r="AX658" s="1"/>
      <c r="BI658" s="1"/>
    </row>
    <row r="659" spans="1:62" x14ac:dyDescent="0.35">
      <c r="A659" s="16" t="s">
        <v>3144</v>
      </c>
      <c r="AK659" s="1"/>
      <c r="AW659" s="1"/>
      <c r="AX659" s="1"/>
      <c r="BI659" s="1"/>
    </row>
    <row r="660" spans="1:62" x14ac:dyDescent="0.35">
      <c r="A660" t="s">
        <v>267</v>
      </c>
      <c r="B660">
        <v>1</v>
      </c>
      <c r="I660">
        <v>1</v>
      </c>
      <c r="R660">
        <v>1</v>
      </c>
      <c r="AB660">
        <v>1</v>
      </c>
      <c r="AK660">
        <v>0</v>
      </c>
      <c r="AL660" s="1"/>
      <c r="AW660">
        <v>1</v>
      </c>
      <c r="BJ660" s="1"/>
    </row>
    <row r="661" spans="1:62" x14ac:dyDescent="0.35">
      <c r="A661" t="s">
        <v>3098</v>
      </c>
      <c r="B661">
        <f>MAX(B654:F654,B657:D657)</f>
        <v>123.33333333333333</v>
      </c>
      <c r="I661">
        <f>MAX(I654:L654,I657:O657)</f>
        <v>15.384615384615385</v>
      </c>
      <c r="R661">
        <f>MAX(R654:Y654,R657:V657)</f>
        <v>35.238095238095241</v>
      </c>
      <c r="AB661">
        <f>MAX(AB654:AF654,AB657:AH657)</f>
        <v>30</v>
      </c>
      <c r="AK661">
        <f>MAX(AK654:AT654)</f>
        <v>65.454545454545453</v>
      </c>
      <c r="AW661">
        <f>MAX(AW654:BF654)</f>
        <v>68.888888888888886</v>
      </c>
      <c r="BJ661" s="1"/>
    </row>
    <row r="662" spans="1:62" x14ac:dyDescent="0.35">
      <c r="A662" t="s">
        <v>3099</v>
      </c>
      <c r="B662">
        <f>MAX(F654,D657)</f>
        <v>0.66666666666666663</v>
      </c>
      <c r="I662">
        <f>MAX(L654,O657)</f>
        <v>2.8571428571428572</v>
      </c>
      <c r="R662">
        <f>MAX(Y654,V657)</f>
        <v>35.238095238095241</v>
      </c>
      <c r="AB662">
        <f>MAX(AF654,AH657)</f>
        <v>24.444444444444443</v>
      </c>
      <c r="AK662">
        <f>AT654</f>
        <v>52.727272727272727</v>
      </c>
      <c r="AW662">
        <f>BF654</f>
        <v>40.869565217391305</v>
      </c>
      <c r="BJ662" s="1"/>
    </row>
    <row r="663" spans="1:62" x14ac:dyDescent="0.35">
      <c r="A663" t="s">
        <v>3100</v>
      </c>
      <c r="B663">
        <f>MAX(F655,D658)</f>
        <v>2.4945329647710532</v>
      </c>
      <c r="I663">
        <f>MAX(L655,O658)</f>
        <v>4.5177232850750775</v>
      </c>
      <c r="R663">
        <f>MAX(Y655,V658)</f>
        <v>42.026069007111246</v>
      </c>
      <c r="AB663">
        <f>MAX(AF655,AH658)</f>
        <v>24.037008503093261</v>
      </c>
      <c r="AK663">
        <f>AT655</f>
        <v>20.743746775908889</v>
      </c>
      <c r="AW663">
        <f>BF655</f>
        <v>33.698265868285333</v>
      </c>
      <c r="BJ663" s="1"/>
    </row>
    <row r="664" spans="1:62" x14ac:dyDescent="0.35">
      <c r="A664" t="s">
        <v>3101</v>
      </c>
      <c r="B664" t="s">
        <v>3189</v>
      </c>
      <c r="I664" t="s">
        <v>3190</v>
      </c>
      <c r="R664" t="s">
        <v>3188</v>
      </c>
      <c r="AB664" t="s">
        <v>3190</v>
      </c>
      <c r="AK664" t="s">
        <v>3098</v>
      </c>
      <c r="AW664" t="s">
        <v>3098</v>
      </c>
      <c r="BJ664" s="1"/>
    </row>
    <row r="665" spans="1:62" x14ac:dyDescent="0.35">
      <c r="A665" t="s">
        <v>3102</v>
      </c>
      <c r="B665">
        <f>0.5*B661</f>
        <v>61.666666666666664</v>
      </c>
      <c r="I665">
        <f>I661+I663</f>
        <v>19.902338669690462</v>
      </c>
      <c r="R665">
        <f>2*R661</f>
        <v>70.476190476190482</v>
      </c>
      <c r="AB665">
        <f>AB661+AB663</f>
        <v>54.037008503093261</v>
      </c>
      <c r="AK665">
        <f>AK661</f>
        <v>65.454545454545453</v>
      </c>
      <c r="AW665">
        <f>AW661</f>
        <v>68.888888888888886</v>
      </c>
      <c r="BJ665" s="1"/>
    </row>
    <row r="666" spans="1:62" x14ac:dyDescent="0.35">
      <c r="BI666" s="1"/>
    </row>
    <row r="667" spans="1:62" x14ac:dyDescent="0.35">
      <c r="AK667" s="1"/>
      <c r="AW667" s="1"/>
      <c r="AX667" s="1"/>
      <c r="AY667" s="1"/>
      <c r="BI667" s="1"/>
    </row>
    <row r="668" spans="1:62" x14ac:dyDescent="0.35">
      <c r="A668" t="s">
        <v>3104</v>
      </c>
      <c r="AK668" s="1"/>
      <c r="AW668" s="1"/>
      <c r="AX668" s="1"/>
      <c r="AY668" s="1"/>
      <c r="BI668" s="1"/>
    </row>
    <row r="669" spans="1:62" x14ac:dyDescent="0.35">
      <c r="A669" t="s">
        <v>3096</v>
      </c>
      <c r="B669">
        <v>1.25</v>
      </c>
      <c r="C669">
        <v>0</v>
      </c>
      <c r="D669">
        <v>13.333333333333334</v>
      </c>
      <c r="E669">
        <v>0</v>
      </c>
      <c r="F669">
        <v>20</v>
      </c>
      <c r="H669" t="s">
        <v>3096</v>
      </c>
      <c r="I669">
        <v>10</v>
      </c>
      <c r="J669">
        <v>0</v>
      </c>
      <c r="K669">
        <v>0</v>
      </c>
      <c r="L669">
        <v>0</v>
      </c>
      <c r="Q669" t="s">
        <v>3096</v>
      </c>
      <c r="R669">
        <v>25</v>
      </c>
      <c r="S669">
        <v>0</v>
      </c>
      <c r="T669">
        <v>6.666666666666667</v>
      </c>
      <c r="U669">
        <v>0</v>
      </c>
      <c r="V669">
        <v>0</v>
      </c>
      <c r="W669">
        <v>1.0256410256410255</v>
      </c>
      <c r="X669">
        <v>3.75</v>
      </c>
      <c r="Y669">
        <v>9.5238095238095237</v>
      </c>
      <c r="AA669" t="s">
        <v>3096</v>
      </c>
      <c r="AB669">
        <v>0</v>
      </c>
      <c r="AC669">
        <v>0</v>
      </c>
      <c r="AD669">
        <v>0</v>
      </c>
      <c r="AE669">
        <v>0</v>
      </c>
      <c r="AF669">
        <v>1.1111111111111112</v>
      </c>
      <c r="AJ669" t="s">
        <v>3096</v>
      </c>
      <c r="AK669">
        <v>0</v>
      </c>
      <c r="AL669">
        <v>0</v>
      </c>
      <c r="AM669">
        <v>0</v>
      </c>
      <c r="AN669">
        <v>0</v>
      </c>
      <c r="AO669">
        <v>0</v>
      </c>
      <c r="AP669">
        <v>0</v>
      </c>
      <c r="AQ669">
        <v>0</v>
      </c>
      <c r="AR669">
        <v>0</v>
      </c>
      <c r="AS669">
        <v>0</v>
      </c>
      <c r="AT669">
        <v>0</v>
      </c>
      <c r="AV669" t="s">
        <v>3096</v>
      </c>
      <c r="AW669">
        <v>0</v>
      </c>
      <c r="AX669">
        <v>0</v>
      </c>
      <c r="AY669">
        <v>0.55555555555555558</v>
      </c>
      <c r="AZ669">
        <v>0</v>
      </c>
      <c r="BA669">
        <v>0</v>
      </c>
      <c r="BB669">
        <v>0</v>
      </c>
      <c r="BC669">
        <v>0</v>
      </c>
      <c r="BD669">
        <v>0</v>
      </c>
      <c r="BE669">
        <v>0</v>
      </c>
      <c r="BF669">
        <v>0</v>
      </c>
      <c r="BI669" s="1"/>
    </row>
    <row r="670" spans="1:62" x14ac:dyDescent="0.35">
      <c r="A670" t="s">
        <v>3095</v>
      </c>
      <c r="B670">
        <v>3.415650255319866</v>
      </c>
      <c r="C670">
        <v>0</v>
      </c>
      <c r="D670">
        <v>20.65591117977289</v>
      </c>
      <c r="E670">
        <v>0</v>
      </c>
      <c r="F670">
        <v>20</v>
      </c>
      <c r="H670" t="s">
        <v>3095</v>
      </c>
      <c r="I670">
        <v>14.142135623730951</v>
      </c>
      <c r="J670">
        <v>0</v>
      </c>
      <c r="K670">
        <v>0</v>
      </c>
      <c r="L670">
        <v>0</v>
      </c>
      <c r="Q670" t="s">
        <v>3095</v>
      </c>
      <c r="R670">
        <v>35.355339059327378</v>
      </c>
      <c r="S670">
        <v>0</v>
      </c>
      <c r="T670">
        <v>5.7735026918962573</v>
      </c>
      <c r="U670">
        <v>0</v>
      </c>
      <c r="V670">
        <v>0</v>
      </c>
      <c r="W670">
        <v>4.4691173006191791</v>
      </c>
      <c r="X670">
        <v>7.4402380914284496</v>
      </c>
      <c r="Y670">
        <v>19.615348703551124</v>
      </c>
      <c r="AA670" t="s">
        <v>3095</v>
      </c>
      <c r="AB670">
        <v>0</v>
      </c>
      <c r="AC670">
        <v>0</v>
      </c>
      <c r="AD670">
        <v>0</v>
      </c>
      <c r="AE670">
        <v>0</v>
      </c>
      <c r="AF670">
        <v>3.3333333333333335</v>
      </c>
      <c r="AJ670" t="s">
        <v>3095</v>
      </c>
      <c r="AK670">
        <v>0</v>
      </c>
      <c r="AL670">
        <v>0</v>
      </c>
      <c r="AM670">
        <v>0</v>
      </c>
      <c r="AN670">
        <v>0</v>
      </c>
      <c r="AO670">
        <v>0</v>
      </c>
      <c r="AP670">
        <v>0</v>
      </c>
      <c r="AQ670">
        <v>0</v>
      </c>
      <c r="AR670">
        <v>0</v>
      </c>
      <c r="AS670">
        <v>0</v>
      </c>
      <c r="AT670">
        <v>0</v>
      </c>
      <c r="AV670" t="s">
        <v>3095</v>
      </c>
      <c r="AW670">
        <v>0</v>
      </c>
      <c r="AX670">
        <v>0</v>
      </c>
      <c r="AY670">
        <v>2.3570226039551585</v>
      </c>
      <c r="AZ670">
        <v>0</v>
      </c>
      <c r="BA670">
        <v>0</v>
      </c>
      <c r="BB670">
        <v>0</v>
      </c>
      <c r="BC670">
        <v>0</v>
      </c>
      <c r="BD670">
        <v>0</v>
      </c>
      <c r="BE670">
        <v>0</v>
      </c>
      <c r="BF670">
        <v>0</v>
      </c>
      <c r="BI670" s="1"/>
    </row>
    <row r="671" spans="1:62" x14ac:dyDescent="0.35">
      <c r="A671" t="s">
        <v>3097</v>
      </c>
      <c r="AK671" s="1"/>
      <c r="AW671" s="1"/>
      <c r="AX671" s="1"/>
      <c r="AY671" s="1"/>
      <c r="BI671" s="1"/>
    </row>
    <row r="672" spans="1:62" x14ac:dyDescent="0.35">
      <c r="A672" t="s">
        <v>3096</v>
      </c>
      <c r="B672">
        <v>0</v>
      </c>
      <c r="C672">
        <v>0</v>
      </c>
      <c r="D672">
        <v>0</v>
      </c>
      <c r="H672" t="s">
        <v>3096</v>
      </c>
      <c r="I672">
        <v>0</v>
      </c>
      <c r="J672">
        <v>0</v>
      </c>
      <c r="K672">
        <v>0</v>
      </c>
      <c r="L672">
        <v>5.3125</v>
      </c>
      <c r="M672">
        <v>0</v>
      </c>
      <c r="N672">
        <v>0</v>
      </c>
      <c r="O672">
        <v>0</v>
      </c>
      <c r="Q672" t="s">
        <v>3096</v>
      </c>
      <c r="R672">
        <v>0</v>
      </c>
      <c r="S672">
        <v>0</v>
      </c>
      <c r="T672">
        <v>0</v>
      </c>
      <c r="U672">
        <v>0</v>
      </c>
      <c r="V672">
        <v>0</v>
      </c>
      <c r="AA672" t="s">
        <v>3096</v>
      </c>
      <c r="AB672">
        <v>0</v>
      </c>
      <c r="AC672">
        <v>0</v>
      </c>
      <c r="AD672">
        <v>0</v>
      </c>
      <c r="AE672">
        <v>5</v>
      </c>
      <c r="AF672">
        <v>0</v>
      </c>
      <c r="AG672">
        <v>0</v>
      </c>
      <c r="AH672">
        <v>0</v>
      </c>
      <c r="AK672" s="1"/>
      <c r="AW672" s="1"/>
      <c r="AX672" s="1"/>
      <c r="BI672" s="1"/>
    </row>
    <row r="673" spans="1:62" x14ac:dyDescent="0.35">
      <c r="A673" t="s">
        <v>3095</v>
      </c>
      <c r="B673">
        <v>0</v>
      </c>
      <c r="C673">
        <v>0</v>
      </c>
      <c r="D673">
        <v>0</v>
      </c>
      <c r="H673" t="s">
        <v>3095</v>
      </c>
      <c r="I673">
        <v>0</v>
      </c>
      <c r="J673">
        <v>0</v>
      </c>
      <c r="K673">
        <v>0</v>
      </c>
      <c r="L673">
        <v>9.6775863295945683</v>
      </c>
      <c r="M673">
        <v>0</v>
      </c>
      <c r="N673">
        <v>0</v>
      </c>
      <c r="O673">
        <v>0</v>
      </c>
      <c r="Q673" t="s">
        <v>3095</v>
      </c>
      <c r="R673">
        <v>0</v>
      </c>
      <c r="S673">
        <v>0</v>
      </c>
      <c r="T673">
        <v>0</v>
      </c>
      <c r="U673">
        <v>0</v>
      </c>
      <c r="V673">
        <v>0</v>
      </c>
      <c r="AA673" t="s">
        <v>3095</v>
      </c>
      <c r="AB673">
        <v>0</v>
      </c>
      <c r="AC673">
        <v>0</v>
      </c>
      <c r="AD673">
        <v>0</v>
      </c>
      <c r="AE673">
        <v>10.606979250828562</v>
      </c>
      <c r="AF673">
        <v>0</v>
      </c>
      <c r="AG673">
        <v>0</v>
      </c>
      <c r="AH673">
        <v>0</v>
      </c>
      <c r="AK673" s="1"/>
      <c r="AW673" s="1"/>
      <c r="AX673" s="1"/>
      <c r="BI673" s="1"/>
    </row>
    <row r="674" spans="1:62" x14ac:dyDescent="0.35">
      <c r="A674" s="16" t="s">
        <v>3145</v>
      </c>
      <c r="AK674" s="1"/>
      <c r="AW674" s="1"/>
      <c r="AX674" s="1"/>
      <c r="BI674" s="1"/>
    </row>
    <row r="675" spans="1:62" x14ac:dyDescent="0.35">
      <c r="A675" t="s">
        <v>267</v>
      </c>
      <c r="B675">
        <v>1</v>
      </c>
      <c r="I675">
        <v>1</v>
      </c>
      <c r="R675">
        <v>0</v>
      </c>
      <c r="AB675">
        <v>0</v>
      </c>
      <c r="AK675">
        <v>0</v>
      </c>
      <c r="AL675" s="1"/>
      <c r="AW675">
        <v>0</v>
      </c>
      <c r="BJ675" s="1"/>
    </row>
    <row r="676" spans="1:62" x14ac:dyDescent="0.35">
      <c r="A676" t="s">
        <v>3098</v>
      </c>
      <c r="B676">
        <f>MAX(B669:F669,B672:D672)</f>
        <v>20</v>
      </c>
      <c r="I676">
        <f>MAX(I669:L669,I672:O672)</f>
        <v>10</v>
      </c>
      <c r="R676">
        <f>MAX(R669:Y669,R672:V672)</f>
        <v>25</v>
      </c>
      <c r="AB676">
        <f>MAX(AB669:AF669,AB672:AH672)</f>
        <v>5</v>
      </c>
      <c r="AK676">
        <f>MAX(AK669:AT669)</f>
        <v>0</v>
      </c>
      <c r="AW676">
        <f>MAX(AW669:BF669)</f>
        <v>0.55555555555555558</v>
      </c>
      <c r="BJ676" s="1"/>
    </row>
    <row r="677" spans="1:62" x14ac:dyDescent="0.35">
      <c r="A677" t="s">
        <v>3099</v>
      </c>
      <c r="B677">
        <f>MAX(F669,D672)</f>
        <v>20</v>
      </c>
      <c r="I677">
        <f>MAX(L669,O672)</f>
        <v>0</v>
      </c>
      <c r="R677">
        <f>MAX(Y669,V672)</f>
        <v>9.5238095238095237</v>
      </c>
      <c r="AB677">
        <f>MAX(AF669,AH672)</f>
        <v>1.1111111111111112</v>
      </c>
      <c r="AK677">
        <f>AT669</f>
        <v>0</v>
      </c>
      <c r="AW677">
        <f>BF669</f>
        <v>0</v>
      </c>
      <c r="BJ677" s="1"/>
    </row>
    <row r="678" spans="1:62" x14ac:dyDescent="0.35">
      <c r="A678" t="s">
        <v>3100</v>
      </c>
      <c r="B678">
        <f>MAX(F670,D673)</f>
        <v>20</v>
      </c>
      <c r="I678">
        <f>MAX(L670,O673)</f>
        <v>0</v>
      </c>
      <c r="R678">
        <f>MAX(Y670,V673)</f>
        <v>19.615348703551124</v>
      </c>
      <c r="AB678">
        <f>MAX(AF670,AH673)</f>
        <v>3.3333333333333335</v>
      </c>
      <c r="AK678">
        <f>AT670</f>
        <v>0</v>
      </c>
      <c r="AW678">
        <f>BF670</f>
        <v>0</v>
      </c>
      <c r="BJ678" s="1"/>
    </row>
    <row r="679" spans="1:62" x14ac:dyDescent="0.35">
      <c r="A679" t="s">
        <v>3101</v>
      </c>
      <c r="B679" t="s">
        <v>3188</v>
      </c>
      <c r="I679" t="s">
        <v>3190</v>
      </c>
      <c r="R679" t="s">
        <v>3189</v>
      </c>
      <c r="AB679" t="s">
        <v>3098</v>
      </c>
      <c r="AK679" t="s">
        <v>3098</v>
      </c>
      <c r="AW679" t="s">
        <v>3098</v>
      </c>
      <c r="BJ679" s="1"/>
    </row>
    <row r="680" spans="1:62" x14ac:dyDescent="0.35">
      <c r="A680" t="s">
        <v>3102</v>
      </c>
      <c r="B680">
        <f>2*B676</f>
        <v>40</v>
      </c>
      <c r="I680">
        <f>I676+I670</f>
        <v>24.142135623730951</v>
      </c>
      <c r="R680">
        <f>0.5*R676</f>
        <v>12.5</v>
      </c>
      <c r="AB680">
        <f>AB676</f>
        <v>5</v>
      </c>
      <c r="AK680">
        <f>AK676</f>
        <v>0</v>
      </c>
      <c r="AW680">
        <f>AW676</f>
        <v>0.55555555555555558</v>
      </c>
      <c r="BJ680" s="1"/>
    </row>
    <row r="681" spans="1:62" x14ac:dyDescent="0.35">
      <c r="BI681" s="1"/>
    </row>
    <row r="682" spans="1:62" x14ac:dyDescent="0.35">
      <c r="AK682" s="1"/>
      <c r="AW682" s="1"/>
      <c r="AX682" s="1"/>
      <c r="AY682" s="1"/>
      <c r="BI682" s="1"/>
    </row>
    <row r="683" spans="1:62" x14ac:dyDescent="0.35">
      <c r="A683" t="s">
        <v>3104</v>
      </c>
      <c r="AK683" s="1"/>
      <c r="AW683" s="1"/>
      <c r="AX683" s="1"/>
      <c r="AY683" s="1"/>
      <c r="BI683" s="1"/>
    </row>
    <row r="684" spans="1:62" x14ac:dyDescent="0.35">
      <c r="A684" t="s">
        <v>3096</v>
      </c>
      <c r="B684">
        <v>41.25</v>
      </c>
      <c r="C684">
        <v>17.5</v>
      </c>
      <c r="D684">
        <v>0</v>
      </c>
      <c r="E684">
        <v>10</v>
      </c>
      <c r="F684">
        <v>0</v>
      </c>
      <c r="H684" t="s">
        <v>3096</v>
      </c>
      <c r="I684">
        <v>0</v>
      </c>
      <c r="J684">
        <v>23.333333333333332</v>
      </c>
      <c r="K684">
        <v>1.1111111111111112</v>
      </c>
      <c r="L684">
        <v>20</v>
      </c>
      <c r="Q684" t="s">
        <v>3096</v>
      </c>
      <c r="R684">
        <v>455</v>
      </c>
      <c r="S684">
        <v>3.3333333333333335</v>
      </c>
      <c r="T684">
        <v>40</v>
      </c>
      <c r="U684">
        <v>90</v>
      </c>
      <c r="V684">
        <v>62.5</v>
      </c>
      <c r="W684">
        <v>645.12820512820508</v>
      </c>
      <c r="X684">
        <v>42.5</v>
      </c>
      <c r="Y684">
        <v>20.476190476190474</v>
      </c>
      <c r="AA684" t="s">
        <v>3096</v>
      </c>
      <c r="AB684">
        <v>39.411764705882355</v>
      </c>
      <c r="AC684">
        <v>8</v>
      </c>
      <c r="AD684">
        <v>40</v>
      </c>
      <c r="AE684">
        <v>0</v>
      </c>
      <c r="AF684">
        <v>2.2222222222222223</v>
      </c>
      <c r="AJ684" t="s">
        <v>3096</v>
      </c>
      <c r="AK684">
        <v>22.727272727272727</v>
      </c>
      <c r="AL684">
        <v>0.90909090909090906</v>
      </c>
      <c r="AM684">
        <v>0.45454545454545453</v>
      </c>
      <c r="AN684">
        <v>12.830387205227272</v>
      </c>
      <c r="AO684">
        <v>2.2727272727272729</v>
      </c>
      <c r="AP684">
        <v>0</v>
      </c>
      <c r="AQ684">
        <v>0.45454545454545453</v>
      </c>
      <c r="AR684">
        <v>0</v>
      </c>
      <c r="AS684">
        <v>2.7272727272727271</v>
      </c>
      <c r="AT684">
        <v>1.8181818181818181</v>
      </c>
      <c r="AV684" t="s">
        <v>3096</v>
      </c>
      <c r="AW684">
        <v>11.111111111111111</v>
      </c>
      <c r="AX684">
        <v>0</v>
      </c>
      <c r="AY684">
        <v>0</v>
      </c>
      <c r="AZ684">
        <v>10.27163527161111</v>
      </c>
      <c r="BA684">
        <v>0</v>
      </c>
      <c r="BB684">
        <v>2.2222222222222223</v>
      </c>
      <c r="BC684">
        <v>1.1111111111111112</v>
      </c>
      <c r="BD684">
        <v>6.7307692307692308</v>
      </c>
      <c r="BE684">
        <v>4.4444444444444446</v>
      </c>
      <c r="BF684">
        <v>3.9130434782608696</v>
      </c>
      <c r="BI684" s="1"/>
    </row>
    <row r="685" spans="1:62" x14ac:dyDescent="0.35">
      <c r="A685" t="s">
        <v>3095</v>
      </c>
      <c r="B685">
        <v>59.539902586416787</v>
      </c>
      <c r="C685">
        <v>33.565855667130947</v>
      </c>
      <c r="D685">
        <v>0</v>
      </c>
      <c r="E685">
        <v>17.320508075688775</v>
      </c>
      <c r="F685">
        <v>0</v>
      </c>
      <c r="H685" t="s">
        <v>3095</v>
      </c>
      <c r="I685">
        <v>0</v>
      </c>
      <c r="J685">
        <v>20.816659994661329</v>
      </c>
      <c r="K685">
        <v>3.3333333333333335</v>
      </c>
      <c r="L685">
        <v>0</v>
      </c>
      <c r="Q685" t="s">
        <v>3095</v>
      </c>
      <c r="R685">
        <v>374.7665940288702</v>
      </c>
      <c r="S685">
        <v>5.7735026918962573</v>
      </c>
      <c r="T685">
        <v>30</v>
      </c>
      <c r="U685">
        <v>0</v>
      </c>
      <c r="V685">
        <v>58.794712192663908</v>
      </c>
      <c r="W685">
        <v>1751.1122357171378</v>
      </c>
      <c r="X685">
        <v>33.700360320244144</v>
      </c>
      <c r="Y685">
        <v>29.576374097612181</v>
      </c>
      <c r="AA685" t="s">
        <v>3095</v>
      </c>
      <c r="AB685">
        <v>68.177183443187133</v>
      </c>
      <c r="AC685">
        <v>13.038404810405298</v>
      </c>
      <c r="AD685">
        <v>35.590260840104371</v>
      </c>
      <c r="AE685">
        <v>0</v>
      </c>
      <c r="AF685">
        <v>4.4095855184409842</v>
      </c>
      <c r="AJ685" t="s">
        <v>3095</v>
      </c>
      <c r="AK685">
        <v>16.787441193290352</v>
      </c>
      <c r="AL685">
        <v>2.9424494316824985</v>
      </c>
      <c r="AM685">
        <v>2.1320071635561044</v>
      </c>
      <c r="AN685">
        <v>28.014329700239816</v>
      </c>
      <c r="AO685">
        <v>5.2841345480672537</v>
      </c>
      <c r="AP685">
        <v>0</v>
      </c>
      <c r="AQ685">
        <v>2.1320071635561044</v>
      </c>
      <c r="AR685">
        <v>0</v>
      </c>
      <c r="AS685">
        <v>9.0453403373329095</v>
      </c>
      <c r="AT685">
        <v>6.6449863924498862</v>
      </c>
      <c r="AV685" t="s">
        <v>3095</v>
      </c>
      <c r="AW685">
        <v>15.36590742882148</v>
      </c>
      <c r="AX685">
        <v>0</v>
      </c>
      <c r="AY685">
        <v>0</v>
      </c>
      <c r="AZ685">
        <v>16.663392650004262</v>
      </c>
      <c r="BA685">
        <v>0</v>
      </c>
      <c r="BB685">
        <v>4.2779263194649859</v>
      </c>
      <c r="BC685">
        <v>3.2338083338177732</v>
      </c>
      <c r="BD685">
        <v>10.795996688343369</v>
      </c>
      <c r="BE685">
        <v>7.2648315725677897</v>
      </c>
      <c r="BF685">
        <v>11.175919907137443</v>
      </c>
      <c r="BI685" s="1"/>
    </row>
    <row r="686" spans="1:62" x14ac:dyDescent="0.35">
      <c r="A686" t="s">
        <v>3097</v>
      </c>
      <c r="AK686" s="1"/>
      <c r="AW686" s="1"/>
      <c r="AX686" s="1"/>
      <c r="AY686" s="1"/>
      <c r="BI686" s="1"/>
    </row>
    <row r="687" spans="1:62" x14ac:dyDescent="0.35">
      <c r="A687" t="s">
        <v>3096</v>
      </c>
      <c r="B687">
        <v>5.7142857142857144</v>
      </c>
      <c r="C687">
        <v>0</v>
      </c>
      <c r="D687">
        <v>1.3333333333333333</v>
      </c>
      <c r="H687" t="s">
        <v>3096</v>
      </c>
      <c r="I687">
        <v>1.6666666666666667</v>
      </c>
      <c r="J687">
        <v>0.31746031746031744</v>
      </c>
      <c r="K687">
        <v>0.76923076923076927</v>
      </c>
      <c r="L687">
        <v>0</v>
      </c>
      <c r="M687">
        <v>0</v>
      </c>
      <c r="N687">
        <v>1.2820512820512822</v>
      </c>
      <c r="O687">
        <v>3.5714285714285716</v>
      </c>
      <c r="Q687" t="s">
        <v>3096</v>
      </c>
      <c r="R687">
        <v>5</v>
      </c>
      <c r="S687">
        <v>9.4047619047619051</v>
      </c>
      <c r="T687">
        <v>1.1111111111111112</v>
      </c>
      <c r="U687">
        <v>0.90909090909090906</v>
      </c>
      <c r="V687">
        <v>0</v>
      </c>
      <c r="AA687" t="s">
        <v>3096</v>
      </c>
      <c r="AB687">
        <v>2.7777777777777777</v>
      </c>
      <c r="AC687">
        <v>1.1111111111111112</v>
      </c>
      <c r="AD687">
        <v>0</v>
      </c>
      <c r="AE687">
        <v>0</v>
      </c>
      <c r="AF687">
        <v>0.32258064516129031</v>
      </c>
      <c r="AG687">
        <v>0.15625</v>
      </c>
      <c r="AH687">
        <v>0.49180327868852458</v>
      </c>
      <c r="AK687" s="1"/>
      <c r="AW687" s="1"/>
      <c r="AX687" s="1"/>
      <c r="BI687" s="1"/>
    </row>
    <row r="688" spans="1:62" x14ac:dyDescent="0.35">
      <c r="A688" t="s">
        <v>3095</v>
      </c>
      <c r="B688">
        <v>18.014333085632167</v>
      </c>
      <c r="C688">
        <v>0</v>
      </c>
      <c r="D688">
        <v>4.9890659295421065</v>
      </c>
      <c r="H688" t="s">
        <v>3095</v>
      </c>
      <c r="I688">
        <v>3.7271337315414543</v>
      </c>
      <c r="J688">
        <v>1.7532477556991732</v>
      </c>
      <c r="K688">
        <v>2.6647519166098239</v>
      </c>
      <c r="L688">
        <v>0</v>
      </c>
      <c r="M688">
        <v>0</v>
      </c>
      <c r="N688">
        <v>4.0380117191825224</v>
      </c>
      <c r="O688">
        <v>12.877492667601876</v>
      </c>
      <c r="Q688" t="s">
        <v>3095</v>
      </c>
      <c r="R688">
        <v>5.0002372985929533</v>
      </c>
      <c r="S688">
        <v>12.184302538277713</v>
      </c>
      <c r="T688">
        <v>3.1427962372513361</v>
      </c>
      <c r="U688">
        <v>3.7849125879926508</v>
      </c>
      <c r="V688">
        <v>0</v>
      </c>
      <c r="AA688" t="s">
        <v>3095</v>
      </c>
      <c r="AB688">
        <v>9.3131027675320244</v>
      </c>
      <c r="AC688">
        <v>3.1427465200827331</v>
      </c>
      <c r="AD688">
        <v>0</v>
      </c>
      <c r="AE688">
        <v>0</v>
      </c>
      <c r="AF688">
        <v>1.7668794179137766</v>
      </c>
      <c r="AG688">
        <v>1.240206962551279</v>
      </c>
      <c r="AH688">
        <v>2.162453693721226</v>
      </c>
      <c r="AK688" s="1"/>
      <c r="AW688" s="1"/>
      <c r="AX688" s="1"/>
      <c r="BI688" s="1"/>
    </row>
    <row r="689" spans="1:62" x14ac:dyDescent="0.35">
      <c r="A689" s="16" t="s">
        <v>3146</v>
      </c>
      <c r="AK689" s="1"/>
      <c r="AW689" s="1"/>
      <c r="AX689" s="1"/>
      <c r="BI689" s="1"/>
    </row>
    <row r="690" spans="1:62" x14ac:dyDescent="0.35">
      <c r="A690" t="s">
        <v>267</v>
      </c>
      <c r="B690">
        <v>0</v>
      </c>
      <c r="I690">
        <v>0</v>
      </c>
      <c r="R690">
        <v>1</v>
      </c>
      <c r="AB690">
        <v>1</v>
      </c>
      <c r="AK690">
        <v>1</v>
      </c>
      <c r="AL690" s="1"/>
      <c r="AW690">
        <v>0</v>
      </c>
      <c r="BJ690" s="1"/>
    </row>
    <row r="691" spans="1:62" x14ac:dyDescent="0.35">
      <c r="A691" t="s">
        <v>3098</v>
      </c>
      <c r="B691">
        <f>MAX(B684:F684,B687:D687)</f>
        <v>41.25</v>
      </c>
      <c r="I691">
        <f>MAX(I684:L684,I687:O687)</f>
        <v>23.333333333333332</v>
      </c>
      <c r="R691">
        <f>MAX(R684:Y684,R687:V687)</f>
        <v>645.12820512820508</v>
      </c>
      <c r="AB691">
        <f>MAX(AB684:AF684,AB687:AH687)</f>
        <v>40</v>
      </c>
      <c r="AK691">
        <f>MAX(AK684:AT684)</f>
        <v>22.727272727272727</v>
      </c>
      <c r="AW691">
        <f>MAX(AW684:BF684)</f>
        <v>11.111111111111111</v>
      </c>
      <c r="BJ691" s="1"/>
    </row>
    <row r="692" spans="1:62" x14ac:dyDescent="0.35">
      <c r="A692" t="s">
        <v>3099</v>
      </c>
      <c r="B692">
        <f>MAX(F684,D687)</f>
        <v>1.3333333333333333</v>
      </c>
      <c r="I692">
        <f>MAX(L684,O687)</f>
        <v>20</v>
      </c>
      <c r="R692">
        <f>MAX(Y684,V687)</f>
        <v>20.476190476190474</v>
      </c>
      <c r="AB692">
        <f>MAX(AF684,AH687)</f>
        <v>2.2222222222222223</v>
      </c>
      <c r="AK692">
        <f>AT684</f>
        <v>1.8181818181818181</v>
      </c>
      <c r="AW692">
        <f>BF684</f>
        <v>3.9130434782608696</v>
      </c>
      <c r="BJ692" s="1"/>
    </row>
    <row r="693" spans="1:62" x14ac:dyDescent="0.35">
      <c r="A693" t="s">
        <v>3100</v>
      </c>
      <c r="B693">
        <f>MAX(F685,D688)</f>
        <v>4.9890659295421065</v>
      </c>
      <c r="I693">
        <f>MAX(L685,O688)</f>
        <v>12.877492667601876</v>
      </c>
      <c r="R693">
        <f>MAX(Y685,V688)</f>
        <v>29.576374097612181</v>
      </c>
      <c r="AB693">
        <f>MAX(AF685,AH688)</f>
        <v>4.4095855184409842</v>
      </c>
      <c r="AK693">
        <f>AT685</f>
        <v>6.6449863924498862</v>
      </c>
      <c r="AW693">
        <f>BF685</f>
        <v>11.175919907137443</v>
      </c>
      <c r="BJ693" s="1"/>
    </row>
    <row r="694" spans="1:62" x14ac:dyDescent="0.35">
      <c r="A694" t="s">
        <v>3101</v>
      </c>
      <c r="B694" t="s">
        <v>3098</v>
      </c>
      <c r="I694" t="s">
        <v>3098</v>
      </c>
      <c r="R694" t="s">
        <v>3098</v>
      </c>
      <c r="AB694" t="s">
        <v>3098</v>
      </c>
      <c r="AK694" t="s">
        <v>3190</v>
      </c>
      <c r="AW694" t="s">
        <v>3098</v>
      </c>
      <c r="BJ694" s="1"/>
    </row>
    <row r="695" spans="1:62" x14ac:dyDescent="0.35">
      <c r="A695" t="s">
        <v>3102</v>
      </c>
      <c r="B695">
        <f>B691</f>
        <v>41.25</v>
      </c>
      <c r="I695">
        <f>I691</f>
        <v>23.333333333333332</v>
      </c>
      <c r="R695">
        <f>R691</f>
        <v>645.12820512820508</v>
      </c>
      <c r="AB695">
        <f>AB691</f>
        <v>40</v>
      </c>
      <c r="AK695">
        <f>AK691+AK693</f>
        <v>29.372259119722614</v>
      </c>
      <c r="AW695">
        <f>AW691</f>
        <v>11.111111111111111</v>
      </c>
      <c r="BJ695" s="1"/>
    </row>
    <row r="696" spans="1:62" x14ac:dyDescent="0.35">
      <c r="BI696" s="1"/>
    </row>
    <row r="697" spans="1:62" x14ac:dyDescent="0.35">
      <c r="AK697" s="1"/>
      <c r="AW697" s="1"/>
      <c r="AX697" s="1"/>
      <c r="AY697" s="1"/>
      <c r="BI697" s="1"/>
    </row>
    <row r="698" spans="1:62" x14ac:dyDescent="0.35">
      <c r="A698" t="s">
        <v>3104</v>
      </c>
      <c r="AK698" s="1"/>
      <c r="AW698" s="1"/>
      <c r="AX698" s="1"/>
      <c r="AY698" s="1"/>
      <c r="BI698" s="1"/>
    </row>
    <row r="699" spans="1:62" x14ac:dyDescent="0.35">
      <c r="A699" t="s">
        <v>3096</v>
      </c>
      <c r="B699">
        <v>0</v>
      </c>
      <c r="C699">
        <v>0</v>
      </c>
      <c r="D699">
        <v>0</v>
      </c>
      <c r="E699">
        <v>0</v>
      </c>
      <c r="F699">
        <v>0</v>
      </c>
      <c r="H699" t="s">
        <v>3096</v>
      </c>
      <c r="I699">
        <v>0</v>
      </c>
      <c r="J699">
        <v>3.3333333333333335</v>
      </c>
      <c r="K699">
        <v>0</v>
      </c>
      <c r="L699">
        <v>0</v>
      </c>
      <c r="Q699" t="s">
        <v>3096</v>
      </c>
      <c r="R699">
        <v>0</v>
      </c>
      <c r="S699">
        <v>0</v>
      </c>
      <c r="T699">
        <v>0</v>
      </c>
      <c r="U699">
        <v>0</v>
      </c>
      <c r="V699">
        <v>0</v>
      </c>
      <c r="W699">
        <v>1.0256410256410255</v>
      </c>
      <c r="X699">
        <v>0</v>
      </c>
      <c r="Y699">
        <v>0</v>
      </c>
      <c r="AA699" t="s">
        <v>3096</v>
      </c>
      <c r="AB699">
        <v>0</v>
      </c>
      <c r="AC699">
        <v>0</v>
      </c>
      <c r="AD699">
        <v>0</v>
      </c>
      <c r="AE699">
        <v>0</v>
      </c>
      <c r="AF699">
        <v>0</v>
      </c>
      <c r="AJ699" t="s">
        <v>3096</v>
      </c>
      <c r="AK699">
        <v>0</v>
      </c>
      <c r="AL699">
        <v>0</v>
      </c>
      <c r="AM699">
        <v>0</v>
      </c>
      <c r="AN699">
        <v>0.90909090909090906</v>
      </c>
      <c r="AO699">
        <v>0.45454545454545453</v>
      </c>
      <c r="AP699">
        <v>0</v>
      </c>
      <c r="AQ699">
        <v>0</v>
      </c>
      <c r="AR699">
        <v>0</v>
      </c>
      <c r="AS699">
        <v>0</v>
      </c>
      <c r="AT699">
        <v>0.45454545454545453</v>
      </c>
      <c r="AV699" t="s">
        <v>3096</v>
      </c>
      <c r="AW699">
        <v>0</v>
      </c>
      <c r="AX699">
        <v>0</v>
      </c>
      <c r="AY699">
        <v>0</v>
      </c>
      <c r="AZ699">
        <v>0</v>
      </c>
      <c r="BA699">
        <v>0</v>
      </c>
      <c r="BB699">
        <v>0.55555555555555558</v>
      </c>
      <c r="BC699">
        <v>0</v>
      </c>
      <c r="BD699">
        <v>6.1538461538461542</v>
      </c>
      <c r="BE699">
        <v>0</v>
      </c>
      <c r="BF699">
        <v>0</v>
      </c>
      <c r="BI699" s="1"/>
    </row>
    <row r="700" spans="1:62" x14ac:dyDescent="0.35">
      <c r="A700" t="s">
        <v>3095</v>
      </c>
      <c r="B700">
        <v>0</v>
      </c>
      <c r="C700">
        <v>0</v>
      </c>
      <c r="D700">
        <v>0</v>
      </c>
      <c r="E700">
        <v>0</v>
      </c>
      <c r="F700">
        <v>0</v>
      </c>
      <c r="H700" t="s">
        <v>3095</v>
      </c>
      <c r="I700">
        <v>0</v>
      </c>
      <c r="J700">
        <v>5.7735026918962573</v>
      </c>
      <c r="K700">
        <v>0</v>
      </c>
      <c r="L700">
        <v>0</v>
      </c>
      <c r="Q700" t="s">
        <v>3095</v>
      </c>
      <c r="R700">
        <v>0</v>
      </c>
      <c r="S700">
        <v>0</v>
      </c>
      <c r="T700">
        <v>0</v>
      </c>
      <c r="U700">
        <v>0</v>
      </c>
      <c r="V700">
        <v>0</v>
      </c>
      <c r="W700">
        <v>5.0235612210294107</v>
      </c>
      <c r="X700">
        <v>0</v>
      </c>
      <c r="Y700">
        <v>0</v>
      </c>
      <c r="AA700" t="s">
        <v>3095</v>
      </c>
      <c r="AB700">
        <v>0</v>
      </c>
      <c r="AC700">
        <v>0</v>
      </c>
      <c r="AD700">
        <v>0</v>
      </c>
      <c r="AE700">
        <v>0</v>
      </c>
      <c r="AF700">
        <v>0</v>
      </c>
      <c r="AJ700" t="s">
        <v>3095</v>
      </c>
      <c r="AK700">
        <v>0</v>
      </c>
      <c r="AL700">
        <v>0</v>
      </c>
      <c r="AM700">
        <v>0</v>
      </c>
      <c r="AN700">
        <v>4.2640143271122088</v>
      </c>
      <c r="AO700">
        <v>2.1320071635561044</v>
      </c>
      <c r="AP700">
        <v>0</v>
      </c>
      <c r="AQ700">
        <v>0</v>
      </c>
      <c r="AR700">
        <v>0</v>
      </c>
      <c r="AS700">
        <v>0</v>
      </c>
      <c r="AT700">
        <v>2.1320071635561044</v>
      </c>
      <c r="AV700" t="s">
        <v>3095</v>
      </c>
      <c r="AW700">
        <v>0</v>
      </c>
      <c r="AX700">
        <v>0</v>
      </c>
      <c r="AY700">
        <v>0</v>
      </c>
      <c r="AZ700">
        <v>0</v>
      </c>
      <c r="BA700">
        <v>0</v>
      </c>
      <c r="BB700">
        <v>2.3570226039551585</v>
      </c>
      <c r="BC700">
        <v>0</v>
      </c>
      <c r="BD700">
        <v>12.07068173161994</v>
      </c>
      <c r="BE700">
        <v>0</v>
      </c>
      <c r="BF700">
        <v>0</v>
      </c>
      <c r="BI700" s="1"/>
    </row>
    <row r="701" spans="1:62" x14ac:dyDescent="0.35">
      <c r="A701" t="s">
        <v>3097</v>
      </c>
      <c r="AK701" s="1"/>
      <c r="AW701" s="1"/>
      <c r="AX701" s="1"/>
      <c r="AY701" s="1"/>
      <c r="BI701" s="1"/>
    </row>
    <row r="702" spans="1:62" x14ac:dyDescent="0.35">
      <c r="A702" t="s">
        <v>3096</v>
      </c>
      <c r="B702">
        <v>0.7142857142857143</v>
      </c>
      <c r="C702">
        <v>0</v>
      </c>
      <c r="D702">
        <v>0</v>
      </c>
      <c r="H702" t="s">
        <v>3096</v>
      </c>
      <c r="I702">
        <v>0</v>
      </c>
      <c r="J702">
        <v>0.47619047619047616</v>
      </c>
      <c r="K702">
        <v>0</v>
      </c>
      <c r="L702">
        <v>0</v>
      </c>
      <c r="M702">
        <v>0</v>
      </c>
      <c r="N702">
        <v>0</v>
      </c>
      <c r="O702">
        <v>0</v>
      </c>
      <c r="Q702" t="s">
        <v>3096</v>
      </c>
      <c r="R702">
        <v>0</v>
      </c>
      <c r="S702">
        <v>0</v>
      </c>
      <c r="T702">
        <v>0</v>
      </c>
      <c r="U702">
        <v>0</v>
      </c>
      <c r="V702">
        <v>0</v>
      </c>
      <c r="AA702" t="s">
        <v>3096</v>
      </c>
      <c r="AB702">
        <v>2.6470588235294117</v>
      </c>
      <c r="AC702">
        <v>0</v>
      </c>
      <c r="AD702">
        <v>0</v>
      </c>
      <c r="AE702">
        <v>0</v>
      </c>
      <c r="AF702">
        <v>0</v>
      </c>
      <c r="AG702">
        <v>0</v>
      </c>
      <c r="AH702">
        <v>0</v>
      </c>
      <c r="AK702" s="1"/>
      <c r="AW702" s="1"/>
      <c r="AX702" s="1"/>
      <c r="BI702" s="1"/>
    </row>
    <row r="703" spans="1:62" x14ac:dyDescent="0.35">
      <c r="A703" t="s">
        <v>3095</v>
      </c>
      <c r="B703">
        <v>2.5754985335203751</v>
      </c>
      <c r="C703">
        <v>0</v>
      </c>
      <c r="D703">
        <v>0</v>
      </c>
      <c r="H703" t="s">
        <v>3095</v>
      </c>
      <c r="I703">
        <v>0</v>
      </c>
      <c r="J703">
        <v>2.1296078002567458</v>
      </c>
      <c r="K703">
        <v>0</v>
      </c>
      <c r="L703">
        <v>0</v>
      </c>
      <c r="M703">
        <v>0</v>
      </c>
      <c r="N703">
        <v>0</v>
      </c>
      <c r="O703">
        <v>0</v>
      </c>
      <c r="Q703" t="s">
        <v>3095</v>
      </c>
      <c r="R703">
        <v>0</v>
      </c>
      <c r="S703">
        <v>0</v>
      </c>
      <c r="T703">
        <v>0</v>
      </c>
      <c r="U703">
        <v>0</v>
      </c>
      <c r="V703">
        <v>0</v>
      </c>
      <c r="AA703" t="s">
        <v>3095</v>
      </c>
      <c r="AB703">
        <v>6.1834694240084227</v>
      </c>
      <c r="AC703">
        <v>0</v>
      </c>
      <c r="AD703">
        <v>0</v>
      </c>
      <c r="AE703">
        <v>0</v>
      </c>
      <c r="AF703">
        <v>0</v>
      </c>
      <c r="AG703">
        <v>0</v>
      </c>
      <c r="AH703">
        <v>0</v>
      </c>
      <c r="AK703" s="1"/>
      <c r="AW703" s="1"/>
      <c r="AX703" s="1"/>
      <c r="BI703" s="1"/>
    </row>
    <row r="704" spans="1:62" x14ac:dyDescent="0.35">
      <c r="A704" s="16" t="s">
        <v>3147</v>
      </c>
      <c r="AK704" s="1"/>
      <c r="AW704" s="1"/>
      <c r="AX704" s="1"/>
      <c r="BI704" s="1"/>
    </row>
    <row r="705" spans="1:62" x14ac:dyDescent="0.35">
      <c r="A705" t="s">
        <v>267</v>
      </c>
      <c r="B705">
        <v>0</v>
      </c>
      <c r="I705">
        <v>0</v>
      </c>
      <c r="R705">
        <v>0</v>
      </c>
      <c r="AB705">
        <v>0</v>
      </c>
      <c r="AK705">
        <v>0</v>
      </c>
      <c r="AL705" s="1"/>
      <c r="AW705">
        <v>1</v>
      </c>
      <c r="BJ705" s="1"/>
    </row>
    <row r="706" spans="1:62" x14ac:dyDescent="0.35">
      <c r="A706" t="s">
        <v>3098</v>
      </c>
      <c r="B706">
        <f>MAX(B699:F699,B702:D702)</f>
        <v>0.7142857142857143</v>
      </c>
      <c r="I706">
        <f>MAX(I699:L699,I702:O702)</f>
        <v>3.3333333333333335</v>
      </c>
      <c r="R706">
        <f>MAX(R699:Y699,R702:V702)</f>
        <v>1.0256410256410255</v>
      </c>
      <c r="AB706">
        <f>MAX(AB699:AF699,AB702:AH702)</f>
        <v>2.6470588235294117</v>
      </c>
      <c r="AK706">
        <f>MAX(AK699:AT699)</f>
        <v>0.90909090909090906</v>
      </c>
      <c r="AW706">
        <f>MAX(AW699:BF699)</f>
        <v>6.1538461538461542</v>
      </c>
      <c r="BJ706" s="1"/>
    </row>
    <row r="707" spans="1:62" x14ac:dyDescent="0.35">
      <c r="A707" t="s">
        <v>3099</v>
      </c>
      <c r="B707">
        <f>MAX(F699,D702)</f>
        <v>0</v>
      </c>
      <c r="I707">
        <f>MAX(L699,O702)</f>
        <v>0</v>
      </c>
      <c r="R707">
        <f>MAX(Y699,V702)</f>
        <v>0</v>
      </c>
      <c r="AB707">
        <f>MAX(AF699,AH702)</f>
        <v>0</v>
      </c>
      <c r="AK707">
        <f>AT699</f>
        <v>0.45454545454545453</v>
      </c>
      <c r="AW707">
        <f>BF699</f>
        <v>0</v>
      </c>
      <c r="BJ707" s="1"/>
    </row>
    <row r="708" spans="1:62" x14ac:dyDescent="0.35">
      <c r="A708" t="s">
        <v>3100</v>
      </c>
      <c r="B708">
        <f>MAX(F700,D703)</f>
        <v>0</v>
      </c>
      <c r="I708">
        <f>MAX(L700,O703)</f>
        <v>0</v>
      </c>
      <c r="R708">
        <f>MAX(Y700,V703)</f>
        <v>0</v>
      </c>
      <c r="AB708">
        <f>MAX(AF700,AH703)</f>
        <v>0</v>
      </c>
      <c r="AK708">
        <f>AT700</f>
        <v>2.1320071635561044</v>
      </c>
      <c r="AW708">
        <f>BF700</f>
        <v>0</v>
      </c>
      <c r="BJ708" s="1"/>
    </row>
    <row r="709" spans="1:62" x14ac:dyDescent="0.35">
      <c r="A709" t="s">
        <v>3101</v>
      </c>
      <c r="B709" t="s">
        <v>3098</v>
      </c>
      <c r="I709" t="s">
        <v>3189</v>
      </c>
      <c r="R709" t="s">
        <v>3098</v>
      </c>
      <c r="AB709" t="s">
        <v>3098</v>
      </c>
      <c r="AK709" t="s">
        <v>3098</v>
      </c>
      <c r="AW709" t="s">
        <v>3188</v>
      </c>
      <c r="BJ709" s="1"/>
    </row>
    <row r="710" spans="1:62" x14ac:dyDescent="0.35">
      <c r="A710" t="s">
        <v>3102</v>
      </c>
      <c r="B710">
        <f>B706</f>
        <v>0.7142857142857143</v>
      </c>
      <c r="I710">
        <f>0.5*I706</f>
        <v>1.6666666666666667</v>
      </c>
      <c r="R710">
        <f>R706</f>
        <v>1.0256410256410255</v>
      </c>
      <c r="AB710">
        <f>AB706</f>
        <v>2.6470588235294117</v>
      </c>
      <c r="AK710">
        <f>AK706</f>
        <v>0.90909090909090906</v>
      </c>
      <c r="AW710">
        <f>2*AW706</f>
        <v>12.307692307692308</v>
      </c>
      <c r="BJ710" s="1"/>
    </row>
    <row r="711" spans="1:62" x14ac:dyDescent="0.35">
      <c r="BI711" s="1"/>
    </row>
    <row r="712" spans="1:62" x14ac:dyDescent="0.35">
      <c r="AK712" s="1"/>
      <c r="AW712" s="1"/>
      <c r="AX712" s="1"/>
      <c r="AY712" s="1"/>
      <c r="BI712" s="1"/>
    </row>
    <row r="713" spans="1:62" x14ac:dyDescent="0.35">
      <c r="A713" t="s">
        <v>3104</v>
      </c>
      <c r="AK713" s="1"/>
      <c r="AW713" s="1"/>
      <c r="AX713" s="1"/>
      <c r="AY713" s="1"/>
      <c r="BI713" s="1"/>
    </row>
    <row r="714" spans="1:62" x14ac:dyDescent="0.35">
      <c r="A714" t="s">
        <v>3096</v>
      </c>
      <c r="B714">
        <v>0</v>
      </c>
      <c r="C714">
        <v>0</v>
      </c>
      <c r="D714">
        <v>0</v>
      </c>
      <c r="E714">
        <v>0</v>
      </c>
      <c r="F714">
        <v>0</v>
      </c>
      <c r="H714" t="s">
        <v>3096</v>
      </c>
      <c r="I714">
        <v>0</v>
      </c>
      <c r="J714">
        <v>0</v>
      </c>
      <c r="K714">
        <v>0</v>
      </c>
      <c r="L714">
        <v>0</v>
      </c>
      <c r="Q714" t="s">
        <v>3096</v>
      </c>
      <c r="R714">
        <v>0</v>
      </c>
      <c r="S714">
        <v>0</v>
      </c>
      <c r="T714">
        <v>0</v>
      </c>
      <c r="U714">
        <v>0</v>
      </c>
      <c r="V714">
        <v>0</v>
      </c>
      <c r="W714">
        <v>0</v>
      </c>
      <c r="X714">
        <v>0</v>
      </c>
      <c r="Y714">
        <v>0</v>
      </c>
      <c r="AA714" t="s">
        <v>3096</v>
      </c>
      <c r="AB714">
        <v>0</v>
      </c>
      <c r="AC714">
        <v>0</v>
      </c>
      <c r="AD714">
        <v>0</v>
      </c>
      <c r="AE714">
        <v>0</v>
      </c>
      <c r="AF714">
        <v>0</v>
      </c>
      <c r="AJ714" t="s">
        <v>3096</v>
      </c>
      <c r="AK714">
        <v>0</v>
      </c>
      <c r="AL714">
        <v>0</v>
      </c>
      <c r="AM714">
        <v>0</v>
      </c>
      <c r="AN714">
        <v>0</v>
      </c>
      <c r="AO714">
        <v>0</v>
      </c>
      <c r="AP714">
        <v>0</v>
      </c>
      <c r="AQ714">
        <v>0</v>
      </c>
      <c r="AR714">
        <v>0</v>
      </c>
      <c r="AS714">
        <v>0</v>
      </c>
      <c r="AT714">
        <v>0</v>
      </c>
      <c r="AV714" t="s">
        <v>3096</v>
      </c>
      <c r="AW714">
        <v>0</v>
      </c>
      <c r="AX714">
        <v>0</v>
      </c>
      <c r="AY714">
        <v>0</v>
      </c>
      <c r="AZ714">
        <v>0</v>
      </c>
      <c r="BA714">
        <v>0</v>
      </c>
      <c r="BB714">
        <v>0</v>
      </c>
      <c r="BC714">
        <v>0</v>
      </c>
      <c r="BD714">
        <v>0</v>
      </c>
      <c r="BE714">
        <v>0</v>
      </c>
      <c r="BF714">
        <v>0</v>
      </c>
      <c r="BI714" s="1"/>
    </row>
    <row r="715" spans="1:62" x14ac:dyDescent="0.35">
      <c r="A715" t="s">
        <v>3095</v>
      </c>
      <c r="B715">
        <v>0</v>
      </c>
      <c r="C715">
        <v>0</v>
      </c>
      <c r="D715">
        <v>0</v>
      </c>
      <c r="E715">
        <v>0</v>
      </c>
      <c r="F715">
        <v>0</v>
      </c>
      <c r="H715" t="s">
        <v>3095</v>
      </c>
      <c r="I715">
        <v>0</v>
      </c>
      <c r="J715">
        <v>0</v>
      </c>
      <c r="K715">
        <v>0</v>
      </c>
      <c r="L715">
        <v>0</v>
      </c>
      <c r="Q715" t="s">
        <v>3095</v>
      </c>
      <c r="R715">
        <v>0</v>
      </c>
      <c r="S715">
        <v>0</v>
      </c>
      <c r="T715">
        <v>0</v>
      </c>
      <c r="U715">
        <v>0</v>
      </c>
      <c r="V715">
        <v>0</v>
      </c>
      <c r="W715">
        <v>0</v>
      </c>
      <c r="X715">
        <v>0</v>
      </c>
      <c r="Y715">
        <v>0</v>
      </c>
      <c r="AA715" t="s">
        <v>3095</v>
      </c>
      <c r="AB715">
        <v>0</v>
      </c>
      <c r="AC715">
        <v>0</v>
      </c>
      <c r="AD715">
        <v>0</v>
      </c>
      <c r="AE715">
        <v>0</v>
      </c>
      <c r="AF715">
        <v>0</v>
      </c>
      <c r="AJ715" t="s">
        <v>3095</v>
      </c>
      <c r="AK715">
        <v>0</v>
      </c>
      <c r="AL715">
        <v>0</v>
      </c>
      <c r="AM715">
        <v>0</v>
      </c>
      <c r="AN715">
        <v>0</v>
      </c>
      <c r="AO715">
        <v>0</v>
      </c>
      <c r="AP715">
        <v>0</v>
      </c>
      <c r="AQ715">
        <v>0</v>
      </c>
      <c r="AR715">
        <v>0</v>
      </c>
      <c r="AS715">
        <v>0</v>
      </c>
      <c r="AT715">
        <v>0</v>
      </c>
      <c r="AV715" t="s">
        <v>3095</v>
      </c>
      <c r="AW715">
        <v>0</v>
      </c>
      <c r="AX715">
        <v>0</v>
      </c>
      <c r="AY715">
        <v>0</v>
      </c>
      <c r="AZ715">
        <v>0</v>
      </c>
      <c r="BA715">
        <v>0</v>
      </c>
      <c r="BB715">
        <v>0</v>
      </c>
      <c r="BC715">
        <v>0</v>
      </c>
      <c r="BD715">
        <v>0</v>
      </c>
      <c r="BE715">
        <v>0</v>
      </c>
      <c r="BF715">
        <v>0</v>
      </c>
      <c r="BI715" s="1"/>
    </row>
    <row r="716" spans="1:62" x14ac:dyDescent="0.35">
      <c r="A716" t="s">
        <v>3097</v>
      </c>
      <c r="AK716" s="1"/>
      <c r="AW716" s="1"/>
      <c r="AX716" s="1"/>
      <c r="AY716" s="1"/>
      <c r="BI716" s="1"/>
    </row>
    <row r="717" spans="1:62" x14ac:dyDescent="0.35">
      <c r="A717" t="s">
        <v>3096</v>
      </c>
      <c r="B717">
        <v>0</v>
      </c>
      <c r="C717">
        <v>0</v>
      </c>
      <c r="D717">
        <v>0</v>
      </c>
      <c r="H717" t="s">
        <v>3096</v>
      </c>
      <c r="I717">
        <v>0</v>
      </c>
      <c r="J717">
        <v>0</v>
      </c>
      <c r="K717">
        <v>0</v>
      </c>
      <c r="L717">
        <v>0</v>
      </c>
      <c r="M717">
        <v>0</v>
      </c>
      <c r="N717">
        <v>0</v>
      </c>
      <c r="O717">
        <v>0</v>
      </c>
      <c r="Q717" t="s">
        <v>3096</v>
      </c>
      <c r="R717">
        <v>0</v>
      </c>
      <c r="S717">
        <v>0</v>
      </c>
      <c r="T717">
        <v>0</v>
      </c>
      <c r="U717">
        <v>0</v>
      </c>
      <c r="V717">
        <v>0</v>
      </c>
      <c r="AA717" t="s">
        <v>3096</v>
      </c>
      <c r="AB717">
        <v>0</v>
      </c>
      <c r="AC717">
        <v>0</v>
      </c>
      <c r="AD717">
        <v>0</v>
      </c>
      <c r="AE717">
        <v>0</v>
      </c>
      <c r="AF717">
        <v>0</v>
      </c>
      <c r="AG717">
        <v>0</v>
      </c>
      <c r="AH717">
        <v>0</v>
      </c>
      <c r="AK717" s="1"/>
      <c r="AW717" s="1"/>
      <c r="AX717" s="1"/>
      <c r="AY717" s="1"/>
      <c r="BI717" s="1"/>
    </row>
    <row r="718" spans="1:62" x14ac:dyDescent="0.35">
      <c r="A718" t="s">
        <v>3095</v>
      </c>
      <c r="B718">
        <v>0</v>
      </c>
      <c r="C718">
        <v>0</v>
      </c>
      <c r="D718">
        <v>0</v>
      </c>
      <c r="H718" t="s">
        <v>3095</v>
      </c>
      <c r="I718">
        <v>0</v>
      </c>
      <c r="J718">
        <v>0</v>
      </c>
      <c r="K718">
        <v>0</v>
      </c>
      <c r="L718">
        <v>0</v>
      </c>
      <c r="M718">
        <v>0</v>
      </c>
      <c r="N718">
        <v>0</v>
      </c>
      <c r="O718">
        <v>0</v>
      </c>
      <c r="Q718" t="s">
        <v>3095</v>
      </c>
      <c r="R718">
        <v>0</v>
      </c>
      <c r="S718">
        <v>0</v>
      </c>
      <c r="T718">
        <v>0</v>
      </c>
      <c r="U718">
        <v>0</v>
      </c>
      <c r="V718">
        <v>0</v>
      </c>
      <c r="AA718" t="s">
        <v>3095</v>
      </c>
      <c r="AB718">
        <v>0</v>
      </c>
      <c r="AC718">
        <v>0</v>
      </c>
      <c r="AD718">
        <v>0</v>
      </c>
      <c r="AE718">
        <v>0</v>
      </c>
      <c r="AF718">
        <v>0</v>
      </c>
      <c r="AG718">
        <v>0</v>
      </c>
      <c r="AH718">
        <v>0</v>
      </c>
      <c r="AK718" s="1"/>
      <c r="AW718" s="1"/>
      <c r="AX718" s="1"/>
      <c r="AY718" s="1"/>
      <c r="BI718" s="1"/>
    </row>
    <row r="719" spans="1:62" x14ac:dyDescent="0.35">
      <c r="A719" s="16" t="s">
        <v>3184</v>
      </c>
      <c r="AK719" s="1"/>
      <c r="AW719" s="1"/>
      <c r="AX719" s="1"/>
      <c r="AY719" s="1"/>
      <c r="BI719" s="1"/>
    </row>
    <row r="720" spans="1:62" x14ac:dyDescent="0.35">
      <c r="A720" t="s">
        <v>267</v>
      </c>
      <c r="B720">
        <v>0</v>
      </c>
      <c r="I720">
        <v>0</v>
      </c>
      <c r="R720">
        <v>1</v>
      </c>
      <c r="AB720">
        <v>0</v>
      </c>
      <c r="AK720">
        <v>1</v>
      </c>
      <c r="AL720" s="1"/>
      <c r="AW720">
        <v>0</v>
      </c>
      <c r="AZ720" s="1"/>
      <c r="BJ720" s="1"/>
    </row>
    <row r="721" spans="1:62" x14ac:dyDescent="0.35">
      <c r="A721" t="s">
        <v>3098</v>
      </c>
      <c r="B721">
        <f>MAX(B714:F714,B717:D717)</f>
        <v>0</v>
      </c>
      <c r="I721">
        <f>MAX(I714:L714,I717:O717)</f>
        <v>0</v>
      </c>
      <c r="R721">
        <f>MAX(R714:Y714,R717:V717)</f>
        <v>0</v>
      </c>
      <c r="AB721">
        <f>MAX(AB714:AF714,AB717:AH717)</f>
        <v>0</v>
      </c>
      <c r="AK721">
        <f>MAX(AK714:AT714)</f>
        <v>0</v>
      </c>
      <c r="AW721">
        <f>MAX(AW714:BF714)</f>
        <v>0</v>
      </c>
      <c r="BJ721" s="1"/>
    </row>
    <row r="722" spans="1:62" x14ac:dyDescent="0.35">
      <c r="A722" t="s">
        <v>3099</v>
      </c>
      <c r="B722">
        <f>MAX(F714,D717)</f>
        <v>0</v>
      </c>
      <c r="I722">
        <f>MAX(L714,O717)</f>
        <v>0</v>
      </c>
      <c r="R722">
        <f>MAX(Y714,V717)</f>
        <v>0</v>
      </c>
      <c r="AB722">
        <f>MAX(AF714,AH717)</f>
        <v>0</v>
      </c>
      <c r="AK722">
        <f>AT714</f>
        <v>0</v>
      </c>
      <c r="AW722">
        <f>BF714</f>
        <v>0</v>
      </c>
      <c r="BJ722" s="1"/>
    </row>
    <row r="723" spans="1:62" x14ac:dyDescent="0.35">
      <c r="A723" t="s">
        <v>3100</v>
      </c>
      <c r="B723">
        <f>MAX(F715,D718)</f>
        <v>0</v>
      </c>
      <c r="I723">
        <f>MAX(L715,O718)</f>
        <v>0</v>
      </c>
      <c r="R723">
        <f>MAX(Y715,V718)</f>
        <v>0</v>
      </c>
      <c r="AB723">
        <f>MAX(AF715,AH718)</f>
        <v>0</v>
      </c>
      <c r="AK723">
        <f>AT715</f>
        <v>0</v>
      </c>
      <c r="AW723">
        <f>BF715</f>
        <v>0</v>
      </c>
      <c r="BJ723" s="1"/>
    </row>
    <row r="724" spans="1:62" x14ac:dyDescent="0.35">
      <c r="A724" t="s">
        <v>3101</v>
      </c>
      <c r="B724" t="s">
        <v>3098</v>
      </c>
      <c r="I724" t="s">
        <v>3098</v>
      </c>
      <c r="R724" t="s">
        <v>3264</v>
      </c>
      <c r="AB724" t="s">
        <v>3098</v>
      </c>
      <c r="AK724" t="s">
        <v>3258</v>
      </c>
      <c r="AW724" t="s">
        <v>3098</v>
      </c>
      <c r="BJ724" s="1"/>
    </row>
    <row r="725" spans="1:62" x14ac:dyDescent="0.35">
      <c r="A725" t="s">
        <v>3102</v>
      </c>
      <c r="B725">
        <f>B721</f>
        <v>0</v>
      </c>
      <c r="I725">
        <f>I721</f>
        <v>0</v>
      </c>
      <c r="R725">
        <v>0.95238</v>
      </c>
      <c r="AB725">
        <f>AB721</f>
        <v>0</v>
      </c>
      <c r="AK725">
        <v>0.90908999999999995</v>
      </c>
      <c r="AW725">
        <f>AW721</f>
        <v>0</v>
      </c>
      <c r="BJ725" s="1"/>
    </row>
    <row r="726" spans="1:62" x14ac:dyDescent="0.35">
      <c r="BI726" s="1"/>
    </row>
    <row r="727" spans="1:62" x14ac:dyDescent="0.35">
      <c r="AK727" s="1"/>
      <c r="AW727" s="1"/>
      <c r="AX727" s="1"/>
      <c r="AY727" s="1"/>
      <c r="BI727" s="1"/>
    </row>
    <row r="728" spans="1:62" x14ac:dyDescent="0.35">
      <c r="A728" t="s">
        <v>3104</v>
      </c>
      <c r="AK728" s="1"/>
      <c r="AW728" s="1"/>
      <c r="AX728" s="1"/>
      <c r="AY728" s="1"/>
      <c r="BI728" s="1"/>
    </row>
    <row r="729" spans="1:62" x14ac:dyDescent="0.35">
      <c r="A729" t="s">
        <v>3096</v>
      </c>
      <c r="B729">
        <v>0.625</v>
      </c>
      <c r="C729">
        <v>0</v>
      </c>
      <c r="D729">
        <v>0</v>
      </c>
      <c r="E729">
        <v>0</v>
      </c>
      <c r="F729">
        <v>0</v>
      </c>
      <c r="H729" t="s">
        <v>3096</v>
      </c>
      <c r="I729">
        <v>0</v>
      </c>
      <c r="J729">
        <v>0</v>
      </c>
      <c r="K729">
        <v>0</v>
      </c>
      <c r="L729">
        <v>0</v>
      </c>
      <c r="Q729" t="s">
        <v>3096</v>
      </c>
      <c r="R729">
        <v>0</v>
      </c>
      <c r="S729">
        <v>0</v>
      </c>
      <c r="T729">
        <v>0</v>
      </c>
      <c r="U729">
        <v>0</v>
      </c>
      <c r="V729">
        <v>0</v>
      </c>
      <c r="W729">
        <v>21.025641025641026</v>
      </c>
      <c r="X729">
        <v>0</v>
      </c>
      <c r="Y729">
        <v>0</v>
      </c>
      <c r="AA729" t="s">
        <v>3096</v>
      </c>
      <c r="AB729">
        <v>4.4117647058823533</v>
      </c>
      <c r="AC729">
        <v>2</v>
      </c>
      <c r="AD729">
        <v>22.857142857142858</v>
      </c>
      <c r="AE729">
        <v>0</v>
      </c>
      <c r="AF729">
        <v>0</v>
      </c>
      <c r="AJ729" t="s">
        <v>3096</v>
      </c>
      <c r="AK729">
        <v>30.90909090909091</v>
      </c>
      <c r="AL729">
        <v>2.2727272727272729</v>
      </c>
      <c r="AM729">
        <v>0.90909090909090906</v>
      </c>
      <c r="AN729">
        <v>5</v>
      </c>
      <c r="AO729">
        <v>0.45454545454545453</v>
      </c>
      <c r="AP729">
        <v>2.7272727272727271</v>
      </c>
      <c r="AQ729">
        <v>2.2727272727272729</v>
      </c>
      <c r="AR729">
        <v>7.2727272727272725</v>
      </c>
      <c r="AS729">
        <v>1.8181818181818181</v>
      </c>
      <c r="AT729">
        <v>1.8181818181818181</v>
      </c>
      <c r="AV729" t="s">
        <v>3096</v>
      </c>
      <c r="AW729">
        <v>24.444444444444443</v>
      </c>
      <c r="AX729">
        <v>0.55555555555555558</v>
      </c>
      <c r="AY729">
        <v>3.8888888888888888</v>
      </c>
      <c r="AZ729">
        <v>5</v>
      </c>
      <c r="BA729">
        <v>1.1764705882352942</v>
      </c>
      <c r="BB729">
        <v>0.55555555555555558</v>
      </c>
      <c r="BC729">
        <v>1.1111111111111112</v>
      </c>
      <c r="BD729">
        <v>3.2692307692307692</v>
      </c>
      <c r="BE729">
        <v>2.2222222222222223</v>
      </c>
      <c r="BF729">
        <v>3.0434782608695654</v>
      </c>
      <c r="BI729" s="1"/>
    </row>
    <row r="730" spans="1:62" x14ac:dyDescent="0.35">
      <c r="A730" t="s">
        <v>3095</v>
      </c>
      <c r="B730">
        <v>2.5</v>
      </c>
      <c r="C730">
        <v>0</v>
      </c>
      <c r="D730">
        <v>0</v>
      </c>
      <c r="E730">
        <v>0</v>
      </c>
      <c r="F730">
        <v>0</v>
      </c>
      <c r="H730" t="s">
        <v>3095</v>
      </c>
      <c r="I730">
        <v>0</v>
      </c>
      <c r="J730">
        <v>0</v>
      </c>
      <c r="K730">
        <v>0</v>
      </c>
      <c r="L730">
        <v>0</v>
      </c>
      <c r="Q730" t="s">
        <v>3095</v>
      </c>
      <c r="R730">
        <v>0</v>
      </c>
      <c r="S730">
        <v>0</v>
      </c>
      <c r="T730">
        <v>0</v>
      </c>
      <c r="U730">
        <v>0</v>
      </c>
      <c r="V730">
        <v>0</v>
      </c>
      <c r="W730">
        <v>20.493243019265975</v>
      </c>
      <c r="X730">
        <v>0</v>
      </c>
      <c r="Y730">
        <v>0</v>
      </c>
      <c r="AA730" t="s">
        <v>3095</v>
      </c>
      <c r="AB730">
        <v>7.8590524799337578</v>
      </c>
      <c r="AC730">
        <v>4.4721359549995796</v>
      </c>
      <c r="AD730">
        <v>19.760470401187074</v>
      </c>
      <c r="AE730">
        <v>0</v>
      </c>
      <c r="AF730">
        <v>0</v>
      </c>
      <c r="AJ730" t="s">
        <v>3095</v>
      </c>
      <c r="AK730">
        <v>22.563042992710646</v>
      </c>
      <c r="AL730">
        <v>5.2841345480672537</v>
      </c>
      <c r="AM730">
        <v>2.9424494316824985</v>
      </c>
      <c r="AN730">
        <v>9.6362411165943147</v>
      </c>
      <c r="AO730">
        <v>2.1320071635561044</v>
      </c>
      <c r="AP730">
        <v>8.8273482950474964</v>
      </c>
      <c r="AQ730">
        <v>5.2841345480672537</v>
      </c>
      <c r="AR730">
        <v>6.4666979068286325</v>
      </c>
      <c r="AS730">
        <v>4.0451991747794525</v>
      </c>
      <c r="AT730">
        <v>6.6449863924498862</v>
      </c>
      <c r="AV730" t="s">
        <v>3095</v>
      </c>
      <c r="AW730">
        <v>15.092308563562362</v>
      </c>
      <c r="AX730">
        <v>2.3570226039551585</v>
      </c>
      <c r="AY730">
        <v>8.4983658559879753</v>
      </c>
      <c r="AZ730">
        <v>10.431851677040118</v>
      </c>
      <c r="BA730">
        <v>3.3210558207753573</v>
      </c>
      <c r="BB730">
        <v>2.3570226039551585</v>
      </c>
      <c r="BC730">
        <v>3.2338083338177732</v>
      </c>
      <c r="BD730">
        <v>8.3363493787934058</v>
      </c>
      <c r="BE730">
        <v>4.4095855184409842</v>
      </c>
      <c r="BF730">
        <v>5.5879599535687214</v>
      </c>
      <c r="BI730" s="1"/>
    </row>
    <row r="731" spans="1:62" x14ac:dyDescent="0.35">
      <c r="A731" t="s">
        <v>3097</v>
      </c>
      <c r="AK731" s="1"/>
      <c r="AW731" s="1"/>
      <c r="AX731" s="1"/>
      <c r="AY731" s="1"/>
      <c r="BI731" s="1"/>
    </row>
    <row r="732" spans="1:62" x14ac:dyDescent="0.35">
      <c r="A732" t="s">
        <v>3096</v>
      </c>
      <c r="B732">
        <v>0</v>
      </c>
      <c r="C732">
        <v>0</v>
      </c>
      <c r="D732">
        <v>0</v>
      </c>
      <c r="H732" t="s">
        <v>3096</v>
      </c>
      <c r="I732">
        <v>0</v>
      </c>
      <c r="J732">
        <v>0</v>
      </c>
      <c r="K732">
        <v>0</v>
      </c>
      <c r="L732">
        <v>0</v>
      </c>
      <c r="M732">
        <v>0</v>
      </c>
      <c r="N732">
        <v>0</v>
      </c>
      <c r="O732">
        <v>0</v>
      </c>
      <c r="Q732" t="s">
        <v>3096</v>
      </c>
      <c r="R732">
        <v>0</v>
      </c>
      <c r="S732">
        <v>0</v>
      </c>
      <c r="T732">
        <v>0</v>
      </c>
      <c r="U732">
        <v>0.60606060606060608</v>
      </c>
      <c r="V732">
        <v>0</v>
      </c>
      <c r="AA732" t="s">
        <v>3096</v>
      </c>
      <c r="AB732">
        <v>0</v>
      </c>
      <c r="AC732">
        <v>0</v>
      </c>
      <c r="AD732">
        <v>0</v>
      </c>
      <c r="AE732">
        <v>0</v>
      </c>
      <c r="AF732">
        <v>0</v>
      </c>
      <c r="AG732">
        <v>0</v>
      </c>
      <c r="AH732">
        <v>0</v>
      </c>
      <c r="AK732" s="1"/>
      <c r="AW732" s="1"/>
      <c r="AX732" s="1"/>
      <c r="BI732" s="1"/>
    </row>
    <row r="733" spans="1:62" x14ac:dyDescent="0.35">
      <c r="A733" t="s">
        <v>3095</v>
      </c>
      <c r="B733">
        <v>0</v>
      </c>
      <c r="C733">
        <v>0</v>
      </c>
      <c r="D733">
        <v>0</v>
      </c>
      <c r="H733" t="s">
        <v>3095</v>
      </c>
      <c r="I733">
        <v>0</v>
      </c>
      <c r="J733">
        <v>0</v>
      </c>
      <c r="K733">
        <v>0</v>
      </c>
      <c r="L733">
        <v>0</v>
      </c>
      <c r="M733">
        <v>0</v>
      </c>
      <c r="N733">
        <v>0</v>
      </c>
      <c r="O733">
        <v>0</v>
      </c>
      <c r="Q733" t="s">
        <v>3095</v>
      </c>
      <c r="R733">
        <v>0</v>
      </c>
      <c r="S733">
        <v>0</v>
      </c>
      <c r="T733">
        <v>0</v>
      </c>
      <c r="U733">
        <v>3.4284556797030921</v>
      </c>
      <c r="V733">
        <v>0</v>
      </c>
      <c r="AA733" t="s">
        <v>3095</v>
      </c>
      <c r="AB733">
        <v>0</v>
      </c>
      <c r="AC733">
        <v>0</v>
      </c>
      <c r="AD733">
        <v>0</v>
      </c>
      <c r="AE733">
        <v>0</v>
      </c>
      <c r="AF733">
        <v>0</v>
      </c>
      <c r="AG733">
        <v>0</v>
      </c>
      <c r="AH733">
        <v>0</v>
      </c>
      <c r="AK733" s="1"/>
      <c r="AW733" s="1"/>
      <c r="AX733" s="1"/>
      <c r="BI733" s="1"/>
    </row>
    <row r="734" spans="1:62" x14ac:dyDescent="0.35">
      <c r="A734" s="16" t="s">
        <v>3148</v>
      </c>
      <c r="AK734" s="1"/>
      <c r="AW734" s="1"/>
      <c r="AX734" s="1"/>
      <c r="BI734" s="1"/>
    </row>
    <row r="735" spans="1:62" x14ac:dyDescent="0.35">
      <c r="A735" t="s">
        <v>267</v>
      </c>
      <c r="B735">
        <v>1</v>
      </c>
      <c r="I735">
        <v>0</v>
      </c>
      <c r="R735">
        <v>1</v>
      </c>
      <c r="AB735">
        <v>1</v>
      </c>
      <c r="AK735">
        <v>1</v>
      </c>
      <c r="AL735" s="1"/>
      <c r="AW735">
        <v>1</v>
      </c>
      <c r="BJ735" s="1"/>
    </row>
    <row r="736" spans="1:62" x14ac:dyDescent="0.35">
      <c r="A736" t="s">
        <v>3098</v>
      </c>
      <c r="B736">
        <f>MAX(B729:F729,B732:D732)</f>
        <v>0.625</v>
      </c>
      <c r="I736">
        <f>MAX(I729:L729,I732:O732)</f>
        <v>0</v>
      </c>
      <c r="R736">
        <f>MAX(R729:Y729,R732:V732)</f>
        <v>21.025641025641026</v>
      </c>
      <c r="AB736">
        <f>MAX(AB729:AF729,AB732:AH732)</f>
        <v>22.857142857142858</v>
      </c>
      <c r="AK736">
        <f>MAX(AK729:AT729)</f>
        <v>30.90909090909091</v>
      </c>
      <c r="AW736">
        <f>MAX(AW729:BF729)</f>
        <v>24.444444444444443</v>
      </c>
      <c r="BJ736" s="1"/>
    </row>
    <row r="737" spans="1:62" x14ac:dyDescent="0.35">
      <c r="A737" t="s">
        <v>3099</v>
      </c>
      <c r="B737">
        <f>MAX(F729,D732)</f>
        <v>0</v>
      </c>
      <c r="I737">
        <f>MAX(L729,O732)</f>
        <v>0</v>
      </c>
      <c r="R737">
        <f>MAX(Y729,V732)</f>
        <v>0</v>
      </c>
      <c r="AB737">
        <f>MAX(AF729,AH732)</f>
        <v>0</v>
      </c>
      <c r="AK737">
        <f>AT729</f>
        <v>1.8181818181818181</v>
      </c>
      <c r="AW737">
        <f>BF729</f>
        <v>3.0434782608695654</v>
      </c>
      <c r="BJ737" s="1"/>
    </row>
    <row r="738" spans="1:62" x14ac:dyDescent="0.35">
      <c r="A738" t="s">
        <v>3100</v>
      </c>
      <c r="B738">
        <f>MAX(F730,D733)</f>
        <v>0</v>
      </c>
      <c r="I738">
        <f>MAX(L730,O733)</f>
        <v>0</v>
      </c>
      <c r="R738">
        <f>MAX(Y730,V733)</f>
        <v>0</v>
      </c>
      <c r="AB738">
        <f>MAX(AF730,AH733)</f>
        <v>0</v>
      </c>
      <c r="AK738">
        <f>AT730</f>
        <v>6.6449863924498862</v>
      </c>
      <c r="AW738">
        <f>BF730</f>
        <v>5.5879599535687214</v>
      </c>
      <c r="BJ738" s="1"/>
    </row>
    <row r="739" spans="1:62" x14ac:dyDescent="0.35">
      <c r="A739" t="s">
        <v>3101</v>
      </c>
      <c r="B739" t="s">
        <v>3188</v>
      </c>
      <c r="I739" t="s">
        <v>3098</v>
      </c>
      <c r="R739" t="s">
        <v>3098</v>
      </c>
      <c r="AB739" t="s">
        <v>3098</v>
      </c>
      <c r="AK739" t="s">
        <v>3098</v>
      </c>
      <c r="AW739" t="s">
        <v>3098</v>
      </c>
      <c r="BJ739" s="1"/>
    </row>
    <row r="740" spans="1:62" x14ac:dyDescent="0.35">
      <c r="A740" t="s">
        <v>3102</v>
      </c>
      <c r="B740">
        <f>2*B736</f>
        <v>1.25</v>
      </c>
      <c r="I740">
        <f>I736</f>
        <v>0</v>
      </c>
      <c r="R740">
        <f>R736</f>
        <v>21.025641025641026</v>
      </c>
      <c r="AB740">
        <f>AB736</f>
        <v>22.857142857142858</v>
      </c>
      <c r="AK740">
        <f>AK736</f>
        <v>30.90909090909091</v>
      </c>
      <c r="AW740">
        <f>AW736</f>
        <v>24.444444444444443</v>
      </c>
      <c r="BJ740" s="1"/>
    </row>
    <row r="741" spans="1:62" x14ac:dyDescent="0.35">
      <c r="BI741" s="1"/>
    </row>
    <row r="742" spans="1:62" x14ac:dyDescent="0.35">
      <c r="AK742" s="1"/>
      <c r="AW742" s="1"/>
      <c r="AX742" s="1"/>
      <c r="AY742" s="1"/>
      <c r="BI742" s="1"/>
    </row>
    <row r="743" spans="1:62" x14ac:dyDescent="0.35">
      <c r="A743" t="s">
        <v>3104</v>
      </c>
      <c r="AK743" s="1"/>
      <c r="AW743" s="1"/>
      <c r="AX743" s="1"/>
      <c r="AY743" s="1"/>
      <c r="BI743" s="1"/>
    </row>
    <row r="744" spans="1:62" x14ac:dyDescent="0.35">
      <c r="A744" t="s">
        <v>3096</v>
      </c>
      <c r="B744">
        <v>0</v>
      </c>
      <c r="C744">
        <v>0</v>
      </c>
      <c r="D744">
        <v>0</v>
      </c>
      <c r="E744">
        <v>0</v>
      </c>
      <c r="F744">
        <v>0</v>
      </c>
      <c r="H744" t="s">
        <v>3096</v>
      </c>
      <c r="I744">
        <v>0</v>
      </c>
      <c r="J744">
        <v>0</v>
      </c>
      <c r="K744">
        <v>0</v>
      </c>
      <c r="L744">
        <v>0</v>
      </c>
      <c r="Q744" t="s">
        <v>3096</v>
      </c>
      <c r="R744">
        <v>0</v>
      </c>
      <c r="S744">
        <v>0</v>
      </c>
      <c r="T744">
        <v>0</v>
      </c>
      <c r="U744">
        <v>0</v>
      </c>
      <c r="V744">
        <v>0</v>
      </c>
      <c r="W744">
        <v>45.384615384615387</v>
      </c>
      <c r="X744">
        <v>0</v>
      </c>
      <c r="Y744">
        <v>0</v>
      </c>
      <c r="AA744" t="s">
        <v>3096</v>
      </c>
      <c r="AB744">
        <v>0</v>
      </c>
      <c r="AC744">
        <v>0</v>
      </c>
      <c r="AD744">
        <v>15.714285714285714</v>
      </c>
      <c r="AE744">
        <v>0</v>
      </c>
      <c r="AF744">
        <v>0</v>
      </c>
      <c r="AJ744" t="s">
        <v>3096</v>
      </c>
      <c r="AK744">
        <v>1.8181818181818181</v>
      </c>
      <c r="AL744">
        <v>0</v>
      </c>
      <c r="AM744">
        <v>0</v>
      </c>
      <c r="AN744">
        <v>0.45454545454545453</v>
      </c>
      <c r="AO744">
        <v>0.90909090909090906</v>
      </c>
      <c r="AP744">
        <v>1.3636363636363635</v>
      </c>
      <c r="AQ744">
        <v>0</v>
      </c>
      <c r="AR744">
        <v>0.90909090909090906</v>
      </c>
      <c r="AS744">
        <v>0</v>
      </c>
      <c r="AT744">
        <v>0</v>
      </c>
      <c r="AV744" t="s">
        <v>3096</v>
      </c>
      <c r="AW744">
        <v>0</v>
      </c>
      <c r="AX744">
        <v>0</v>
      </c>
      <c r="AY744">
        <v>0</v>
      </c>
      <c r="AZ744">
        <v>0</v>
      </c>
      <c r="BA744">
        <v>0.58823529411764708</v>
      </c>
      <c r="BB744">
        <v>3.8888888888888888</v>
      </c>
      <c r="BC744">
        <v>0</v>
      </c>
      <c r="BD744">
        <v>0.38461538461538464</v>
      </c>
      <c r="BE744">
        <v>0</v>
      </c>
      <c r="BF744">
        <v>0.43478260869565216</v>
      </c>
      <c r="BI744" s="1"/>
    </row>
    <row r="745" spans="1:62" x14ac:dyDescent="0.35">
      <c r="A745" t="s">
        <v>3095</v>
      </c>
      <c r="B745">
        <v>0</v>
      </c>
      <c r="C745">
        <v>0</v>
      </c>
      <c r="D745">
        <v>0</v>
      </c>
      <c r="E745">
        <v>0</v>
      </c>
      <c r="F745">
        <v>0</v>
      </c>
      <c r="H745" t="s">
        <v>3095</v>
      </c>
      <c r="I745">
        <v>0</v>
      </c>
      <c r="J745">
        <v>0</v>
      </c>
      <c r="K745">
        <v>0</v>
      </c>
      <c r="L745">
        <v>0</v>
      </c>
      <c r="Q745" t="s">
        <v>3095</v>
      </c>
      <c r="R745">
        <v>0</v>
      </c>
      <c r="S745">
        <v>0</v>
      </c>
      <c r="T745">
        <v>0</v>
      </c>
      <c r="U745">
        <v>0</v>
      </c>
      <c r="V745">
        <v>0</v>
      </c>
      <c r="W745">
        <v>135.27449975291282</v>
      </c>
      <c r="X745">
        <v>0</v>
      </c>
      <c r="Y745">
        <v>0</v>
      </c>
      <c r="AA745" t="s">
        <v>3095</v>
      </c>
      <c r="AB745">
        <v>0</v>
      </c>
      <c r="AC745">
        <v>0</v>
      </c>
      <c r="AD745">
        <v>26.367367999823102</v>
      </c>
      <c r="AE745">
        <v>0</v>
      </c>
      <c r="AF745">
        <v>0</v>
      </c>
      <c r="AJ745" t="s">
        <v>3095</v>
      </c>
      <c r="AK745">
        <v>4.0451991747794525</v>
      </c>
      <c r="AL745">
        <v>0</v>
      </c>
      <c r="AM745">
        <v>0</v>
      </c>
      <c r="AN745">
        <v>2.1320071635561044</v>
      </c>
      <c r="AO745">
        <v>2.9424494316824985</v>
      </c>
      <c r="AP745">
        <v>3.5125008665710444</v>
      </c>
      <c r="AQ745">
        <v>0</v>
      </c>
      <c r="AR745">
        <v>3.0151134457776361</v>
      </c>
      <c r="AS745">
        <v>0</v>
      </c>
      <c r="AT745">
        <v>0</v>
      </c>
      <c r="AV745" t="s">
        <v>3095</v>
      </c>
      <c r="AW745">
        <v>0</v>
      </c>
      <c r="AX745">
        <v>0</v>
      </c>
      <c r="AY745">
        <v>0</v>
      </c>
      <c r="AZ745">
        <v>0</v>
      </c>
      <c r="BA745">
        <v>2.4253562503633299</v>
      </c>
      <c r="BB745">
        <v>6.9780233918722532</v>
      </c>
      <c r="BC745">
        <v>0</v>
      </c>
      <c r="BD745">
        <v>1.9418390934515435</v>
      </c>
      <c r="BE745">
        <v>0</v>
      </c>
      <c r="BF745">
        <v>2.0851441405707476</v>
      </c>
      <c r="BI745" s="1"/>
    </row>
    <row r="746" spans="1:62" x14ac:dyDescent="0.35">
      <c r="A746" t="s">
        <v>3097</v>
      </c>
      <c r="AK746" s="1"/>
      <c r="AW746" s="1"/>
      <c r="AX746" s="1"/>
      <c r="AY746" s="1"/>
      <c r="BI746" s="1"/>
    </row>
    <row r="747" spans="1:62" x14ac:dyDescent="0.35">
      <c r="A747" t="s">
        <v>3096</v>
      </c>
      <c r="B747">
        <v>0</v>
      </c>
      <c r="C747">
        <v>0</v>
      </c>
      <c r="D747">
        <v>0</v>
      </c>
      <c r="H747" t="s">
        <v>3096</v>
      </c>
      <c r="I747">
        <v>0</v>
      </c>
      <c r="J747">
        <v>0</v>
      </c>
      <c r="K747">
        <v>0</v>
      </c>
      <c r="L747">
        <v>0.9375</v>
      </c>
      <c r="M747">
        <v>0</v>
      </c>
      <c r="N747">
        <v>0</v>
      </c>
      <c r="O747">
        <v>0</v>
      </c>
      <c r="Q747" t="s">
        <v>3096</v>
      </c>
      <c r="R747">
        <v>0</v>
      </c>
      <c r="S747">
        <v>0</v>
      </c>
      <c r="T747">
        <v>0</v>
      </c>
      <c r="U747">
        <v>0</v>
      </c>
      <c r="V747">
        <v>0</v>
      </c>
      <c r="AA747" t="s">
        <v>3096</v>
      </c>
      <c r="AB747">
        <v>0</v>
      </c>
      <c r="AC747">
        <v>0</v>
      </c>
      <c r="AD747">
        <v>0</v>
      </c>
      <c r="AE747">
        <v>0</v>
      </c>
      <c r="AF747">
        <v>0</v>
      </c>
      <c r="AG747">
        <v>0</v>
      </c>
      <c r="AH747">
        <v>0</v>
      </c>
      <c r="AK747" s="1"/>
      <c r="AW747" s="1"/>
      <c r="AX747" s="1"/>
      <c r="BI747" s="1"/>
    </row>
    <row r="748" spans="1:62" x14ac:dyDescent="0.35">
      <c r="A748" t="s">
        <v>3095</v>
      </c>
      <c r="B748">
        <v>0</v>
      </c>
      <c r="C748">
        <v>0</v>
      </c>
      <c r="D748">
        <v>0</v>
      </c>
      <c r="H748" t="s">
        <v>3095</v>
      </c>
      <c r="I748">
        <v>0</v>
      </c>
      <c r="J748">
        <v>0</v>
      </c>
      <c r="K748">
        <v>0</v>
      </c>
      <c r="L748">
        <v>5.2198719844874297</v>
      </c>
      <c r="M748">
        <v>0</v>
      </c>
      <c r="N748">
        <v>0</v>
      </c>
      <c r="O748">
        <v>0</v>
      </c>
      <c r="Q748" t="s">
        <v>3095</v>
      </c>
      <c r="R748">
        <v>0</v>
      </c>
      <c r="S748">
        <v>0</v>
      </c>
      <c r="T748">
        <v>0</v>
      </c>
      <c r="U748">
        <v>0</v>
      </c>
      <c r="V748">
        <v>0</v>
      </c>
      <c r="AA748" t="s">
        <v>3095</v>
      </c>
      <c r="AB748">
        <v>0</v>
      </c>
      <c r="AC748">
        <v>0</v>
      </c>
      <c r="AD748">
        <v>0</v>
      </c>
      <c r="AE748">
        <v>0</v>
      </c>
      <c r="AF748">
        <v>0</v>
      </c>
      <c r="AG748">
        <v>0</v>
      </c>
      <c r="AH748">
        <v>0</v>
      </c>
      <c r="AK748" s="1"/>
      <c r="AW748" s="1"/>
      <c r="AX748" s="1"/>
      <c r="BI748" s="1"/>
    </row>
    <row r="749" spans="1:62" x14ac:dyDescent="0.35">
      <c r="A749" s="16" t="s">
        <v>3149</v>
      </c>
      <c r="AK749" s="1"/>
      <c r="AW749" s="1"/>
      <c r="AX749" s="1"/>
      <c r="BI749" s="1"/>
    </row>
    <row r="750" spans="1:62" x14ac:dyDescent="0.35">
      <c r="A750" t="s">
        <v>267</v>
      </c>
      <c r="B750">
        <v>1</v>
      </c>
      <c r="I750">
        <v>1</v>
      </c>
      <c r="R750">
        <v>1</v>
      </c>
      <c r="AB750">
        <v>0</v>
      </c>
      <c r="AK750">
        <v>0</v>
      </c>
      <c r="AL750" s="1"/>
      <c r="AW750">
        <v>1</v>
      </c>
      <c r="BJ750" s="1"/>
    </row>
    <row r="751" spans="1:62" x14ac:dyDescent="0.35">
      <c r="A751" t="s">
        <v>3098</v>
      </c>
      <c r="B751">
        <f>MAX(B744:F744,B747:D747)</f>
        <v>0</v>
      </c>
      <c r="I751">
        <f>MAX(I744:L744,I747:O747)</f>
        <v>0.9375</v>
      </c>
      <c r="R751">
        <f>MAX(R744:Y744,R747:V747)</f>
        <v>45.384615384615387</v>
      </c>
      <c r="AB751">
        <f>MAX(AB744:AF744,AB747:AH747)</f>
        <v>15.714285714285714</v>
      </c>
      <c r="AK751">
        <f>MAX(AK744:AT744)</f>
        <v>1.8181818181818181</v>
      </c>
      <c r="AW751">
        <f>MAX(AW744:BF744)</f>
        <v>3.8888888888888888</v>
      </c>
      <c r="BJ751" s="1"/>
    </row>
    <row r="752" spans="1:62" x14ac:dyDescent="0.35">
      <c r="A752" t="s">
        <v>3099</v>
      </c>
      <c r="B752">
        <f>MAX(F744,D747)</f>
        <v>0</v>
      </c>
      <c r="I752">
        <f>MAX(L744,O747)</f>
        <v>0</v>
      </c>
      <c r="R752">
        <f>MAX(Y744,V747)</f>
        <v>0</v>
      </c>
      <c r="AB752">
        <f>MAX(AF744,AH747)</f>
        <v>0</v>
      </c>
      <c r="AK752">
        <f>AT744</f>
        <v>0</v>
      </c>
      <c r="AW752">
        <f>BF744</f>
        <v>0.43478260869565216</v>
      </c>
      <c r="BJ752" s="1"/>
    </row>
    <row r="753" spans="1:62" x14ac:dyDescent="0.35">
      <c r="A753" t="s">
        <v>3100</v>
      </c>
      <c r="B753">
        <f>MAX(F745,D748)</f>
        <v>0</v>
      </c>
      <c r="I753">
        <f>MAX(L745,O748)</f>
        <v>0</v>
      </c>
      <c r="R753">
        <f>MAX(Y745,V748)</f>
        <v>0</v>
      </c>
      <c r="AB753">
        <f>MAX(AF745,AH748)</f>
        <v>0</v>
      </c>
      <c r="AK753">
        <f>AT745</f>
        <v>0</v>
      </c>
      <c r="AW753">
        <f>BF745</f>
        <v>2.0851441405707476</v>
      </c>
      <c r="BJ753" s="1"/>
    </row>
    <row r="754" spans="1:62" x14ac:dyDescent="0.35">
      <c r="A754" t="s">
        <v>3101</v>
      </c>
      <c r="B754" t="s">
        <v>3261</v>
      </c>
      <c r="I754" t="s">
        <v>3098</v>
      </c>
      <c r="R754" t="s">
        <v>3189</v>
      </c>
      <c r="AB754" s="58" t="s">
        <v>3259</v>
      </c>
      <c r="AK754" t="s">
        <v>3098</v>
      </c>
      <c r="AW754" t="s">
        <v>3098</v>
      </c>
      <c r="BJ754" s="1"/>
    </row>
    <row r="755" spans="1:62" x14ac:dyDescent="0.35">
      <c r="A755" t="s">
        <v>3102</v>
      </c>
      <c r="B755">
        <v>0.66666999999999998</v>
      </c>
      <c r="I755">
        <f>I751</f>
        <v>0.9375</v>
      </c>
      <c r="R755">
        <f>0.5*R751</f>
        <v>22.692307692307693</v>
      </c>
      <c r="AB755" s="58">
        <f>0.25*AB751</f>
        <v>3.9285714285714284</v>
      </c>
      <c r="AK755">
        <f>AK751</f>
        <v>1.8181818181818181</v>
      </c>
      <c r="AW755">
        <f>AW751</f>
        <v>3.8888888888888888</v>
      </c>
      <c r="BJ755" s="1"/>
    </row>
    <row r="756" spans="1:62" x14ac:dyDescent="0.35">
      <c r="BI756" s="1"/>
    </row>
    <row r="757" spans="1:62" x14ac:dyDescent="0.35">
      <c r="AK757" s="1"/>
      <c r="AW757" s="1"/>
      <c r="AX757" s="1"/>
      <c r="AY757" s="1"/>
      <c r="BI757" s="1"/>
    </row>
    <row r="758" spans="1:62" x14ac:dyDescent="0.35">
      <c r="A758" t="s">
        <v>3104</v>
      </c>
      <c r="AK758" s="1"/>
      <c r="AW758" s="1"/>
      <c r="AX758" s="1"/>
      <c r="AY758" s="1"/>
      <c r="BI758" s="1"/>
    </row>
    <row r="759" spans="1:62" x14ac:dyDescent="0.35">
      <c r="A759" t="s">
        <v>3096</v>
      </c>
      <c r="B759">
        <v>0</v>
      </c>
      <c r="C759">
        <v>0</v>
      </c>
      <c r="D759">
        <v>0</v>
      </c>
      <c r="E759">
        <v>6.666666666666667</v>
      </c>
      <c r="F759">
        <v>0</v>
      </c>
      <c r="H759" t="s">
        <v>3096</v>
      </c>
      <c r="I759">
        <v>0</v>
      </c>
      <c r="J759">
        <v>0</v>
      </c>
      <c r="K759">
        <v>0</v>
      </c>
      <c r="L759">
        <v>0</v>
      </c>
      <c r="Q759" t="s">
        <v>3096</v>
      </c>
      <c r="R759">
        <v>0</v>
      </c>
      <c r="S759">
        <v>0</v>
      </c>
      <c r="T759">
        <v>0</v>
      </c>
      <c r="U759">
        <v>0</v>
      </c>
      <c r="V759">
        <v>0</v>
      </c>
      <c r="W759">
        <v>4.615384615384615</v>
      </c>
      <c r="X759">
        <v>0</v>
      </c>
      <c r="Y759">
        <v>0</v>
      </c>
      <c r="AA759" t="s">
        <v>3096</v>
      </c>
      <c r="AB759">
        <v>0</v>
      </c>
      <c r="AC759">
        <v>0</v>
      </c>
      <c r="AD759">
        <v>2.8571428571428572</v>
      </c>
      <c r="AE759">
        <v>0</v>
      </c>
      <c r="AF759">
        <v>0</v>
      </c>
      <c r="AG759">
        <v>0</v>
      </c>
      <c r="AJ759" t="s">
        <v>3096</v>
      </c>
      <c r="AK759">
        <v>3.6363636363636362</v>
      </c>
      <c r="AL759">
        <v>0.90909090909090906</v>
      </c>
      <c r="AM759">
        <v>2.7272727272727271</v>
      </c>
      <c r="AN759">
        <v>1.3636363636363635</v>
      </c>
      <c r="AO759">
        <v>0.45454545454545453</v>
      </c>
      <c r="AP759">
        <v>0</v>
      </c>
      <c r="AQ759">
        <v>0</v>
      </c>
      <c r="AR759">
        <v>0</v>
      </c>
      <c r="AS759">
        <v>0</v>
      </c>
      <c r="AT759">
        <v>0</v>
      </c>
      <c r="AV759" t="s">
        <v>3096</v>
      </c>
      <c r="AW759">
        <v>4.4444444444444446</v>
      </c>
      <c r="AX759">
        <v>0.55555555555555558</v>
      </c>
      <c r="AY759">
        <v>1.1111111111111112</v>
      </c>
      <c r="AZ759">
        <v>0.55555555555555558</v>
      </c>
      <c r="BA759">
        <v>0</v>
      </c>
      <c r="BB759">
        <v>1.6666666666666667</v>
      </c>
      <c r="BC759">
        <v>0</v>
      </c>
      <c r="BD759">
        <v>0.19230769230769232</v>
      </c>
      <c r="BE759">
        <v>0</v>
      </c>
      <c r="BF759">
        <v>0</v>
      </c>
      <c r="BI759" s="1"/>
    </row>
    <row r="760" spans="1:62" x14ac:dyDescent="0.35">
      <c r="A760" t="s">
        <v>3095</v>
      </c>
      <c r="B760">
        <v>0</v>
      </c>
      <c r="C760">
        <v>0</v>
      </c>
      <c r="D760">
        <v>0</v>
      </c>
      <c r="E760">
        <v>11.547005383792515</v>
      </c>
      <c r="F760">
        <v>0</v>
      </c>
      <c r="H760" t="s">
        <v>3095</v>
      </c>
      <c r="I760">
        <v>0</v>
      </c>
      <c r="J760">
        <v>0</v>
      </c>
      <c r="K760">
        <v>0</v>
      </c>
      <c r="L760">
        <v>0</v>
      </c>
      <c r="Q760" t="s">
        <v>3095</v>
      </c>
      <c r="R760">
        <v>0</v>
      </c>
      <c r="S760">
        <v>0</v>
      </c>
      <c r="T760">
        <v>0</v>
      </c>
      <c r="U760">
        <v>0</v>
      </c>
      <c r="V760">
        <v>0</v>
      </c>
      <c r="W760">
        <v>12.741592449048582</v>
      </c>
      <c r="X760">
        <v>0</v>
      </c>
      <c r="Y760">
        <v>0</v>
      </c>
      <c r="AA760" t="s">
        <v>3095</v>
      </c>
      <c r="AB760">
        <v>0</v>
      </c>
      <c r="AC760">
        <v>0</v>
      </c>
      <c r="AD760">
        <v>7.5592894601845444</v>
      </c>
      <c r="AE760">
        <v>0</v>
      </c>
      <c r="AF760">
        <v>0</v>
      </c>
      <c r="AG760">
        <v>0</v>
      </c>
      <c r="AJ760" t="s">
        <v>3095</v>
      </c>
      <c r="AK760">
        <v>5.0452497910951299</v>
      </c>
      <c r="AL760">
        <v>2.9424494316824985</v>
      </c>
      <c r="AM760">
        <v>5.5048188256318031</v>
      </c>
      <c r="AN760">
        <v>3.5125008665710444</v>
      </c>
      <c r="AO760">
        <v>2.1320071635561044</v>
      </c>
      <c r="AP760">
        <v>0</v>
      </c>
      <c r="AQ760">
        <v>0</v>
      </c>
      <c r="AR760">
        <v>0</v>
      </c>
      <c r="AS760">
        <v>0</v>
      </c>
      <c r="AT760">
        <v>0</v>
      </c>
      <c r="AV760" t="s">
        <v>3095</v>
      </c>
      <c r="AW760">
        <v>7.2648315725677897</v>
      </c>
      <c r="AX760">
        <v>2.3570226039551585</v>
      </c>
      <c r="AY760">
        <v>4.714045207910317</v>
      </c>
      <c r="AZ760">
        <v>2.3570226039551585</v>
      </c>
      <c r="BA760">
        <v>0</v>
      </c>
      <c r="BB760">
        <v>7.0710678118654755</v>
      </c>
      <c r="BC760">
        <v>0</v>
      </c>
      <c r="BD760">
        <v>1.3867504905630728</v>
      </c>
      <c r="BE760">
        <v>0</v>
      </c>
      <c r="BF760">
        <v>0</v>
      </c>
      <c r="BI760" s="1"/>
    </row>
    <row r="761" spans="1:62" x14ac:dyDescent="0.35">
      <c r="A761" t="s">
        <v>3097</v>
      </c>
      <c r="AK761" s="1"/>
      <c r="AW761" s="1"/>
      <c r="AX761" s="1"/>
      <c r="AY761" s="1"/>
      <c r="BI761" s="1"/>
    </row>
    <row r="762" spans="1:62" x14ac:dyDescent="0.35">
      <c r="A762" t="s">
        <v>3096</v>
      </c>
      <c r="B762">
        <v>0</v>
      </c>
      <c r="C762">
        <v>0</v>
      </c>
      <c r="D762">
        <v>0</v>
      </c>
      <c r="H762" t="s">
        <v>3096</v>
      </c>
      <c r="I762">
        <v>0</v>
      </c>
      <c r="J762">
        <v>0</v>
      </c>
      <c r="K762">
        <v>0</v>
      </c>
      <c r="L762">
        <v>0.3125</v>
      </c>
      <c r="M762">
        <v>0</v>
      </c>
      <c r="N762">
        <v>0</v>
      </c>
      <c r="O762">
        <v>0</v>
      </c>
      <c r="Q762" t="s">
        <v>3096</v>
      </c>
      <c r="R762">
        <v>0</v>
      </c>
      <c r="S762">
        <v>0.35714285714285715</v>
      </c>
      <c r="T762">
        <v>4.4444444444444446</v>
      </c>
      <c r="U762">
        <v>6.0606060606060606</v>
      </c>
      <c r="V762">
        <v>0</v>
      </c>
      <c r="AA762" t="s">
        <v>3096</v>
      </c>
      <c r="AB762">
        <v>0</v>
      </c>
      <c r="AC762">
        <v>0</v>
      </c>
      <c r="AD762">
        <v>0</v>
      </c>
      <c r="AE762">
        <v>0.625</v>
      </c>
      <c r="AF762">
        <v>0</v>
      </c>
      <c r="AG762">
        <v>0</v>
      </c>
      <c r="AH762">
        <v>0</v>
      </c>
      <c r="AK762" s="1"/>
      <c r="AW762" s="1"/>
      <c r="AX762" s="1"/>
      <c r="BI762" s="1"/>
    </row>
    <row r="763" spans="1:62" x14ac:dyDescent="0.35">
      <c r="A763" t="s">
        <v>3095</v>
      </c>
      <c r="B763">
        <v>0</v>
      </c>
      <c r="C763">
        <v>0</v>
      </c>
      <c r="D763">
        <v>0</v>
      </c>
      <c r="H763" t="s">
        <v>3095</v>
      </c>
      <c r="I763">
        <v>0</v>
      </c>
      <c r="J763">
        <v>0</v>
      </c>
      <c r="K763">
        <v>0</v>
      </c>
      <c r="L763">
        <v>1.7399573281624763</v>
      </c>
      <c r="M763">
        <v>0</v>
      </c>
      <c r="N763">
        <v>0</v>
      </c>
      <c r="O763">
        <v>0</v>
      </c>
      <c r="Q763" t="s">
        <v>3095</v>
      </c>
      <c r="R763">
        <v>0</v>
      </c>
      <c r="S763">
        <v>1.8557813036648476</v>
      </c>
      <c r="T763">
        <v>5.9837057652172527</v>
      </c>
      <c r="U763">
        <v>8.8556917294604087</v>
      </c>
      <c r="V763">
        <v>0</v>
      </c>
      <c r="AA763" t="s">
        <v>3095</v>
      </c>
      <c r="AB763">
        <v>0</v>
      </c>
      <c r="AC763">
        <v>0</v>
      </c>
      <c r="AD763">
        <v>0</v>
      </c>
      <c r="AE763">
        <v>2.420700751111688</v>
      </c>
      <c r="AF763">
        <v>0</v>
      </c>
      <c r="AG763">
        <v>0</v>
      </c>
      <c r="AH763">
        <v>0</v>
      </c>
      <c r="AK763" s="1"/>
      <c r="AW763" s="1"/>
      <c r="AX763" s="1"/>
      <c r="BI763" s="1"/>
    </row>
    <row r="764" spans="1:62" x14ac:dyDescent="0.35">
      <c r="A764" s="16" t="s">
        <v>3150</v>
      </c>
      <c r="AK764" s="1"/>
      <c r="AW764" s="1"/>
      <c r="AX764" s="1"/>
      <c r="BI764" s="1"/>
    </row>
    <row r="765" spans="1:62" x14ac:dyDescent="0.35">
      <c r="A765" t="s">
        <v>267</v>
      </c>
      <c r="B765">
        <v>0</v>
      </c>
      <c r="I765">
        <v>0</v>
      </c>
      <c r="R765">
        <v>1</v>
      </c>
      <c r="AB765">
        <v>0</v>
      </c>
      <c r="AK765">
        <v>0</v>
      </c>
      <c r="AL765" s="1"/>
      <c r="AW765">
        <v>0</v>
      </c>
      <c r="BJ765" s="1"/>
    </row>
    <row r="766" spans="1:62" x14ac:dyDescent="0.35">
      <c r="A766" t="s">
        <v>3098</v>
      </c>
      <c r="B766">
        <f>MAX(B759:F759,B762:D762)</f>
        <v>6.666666666666667</v>
      </c>
      <c r="I766">
        <f>MAX(I759:L759,I762:O762)</f>
        <v>0.3125</v>
      </c>
      <c r="R766">
        <f>MAX(R759:Y759,R762:V762)</f>
        <v>6.0606060606060606</v>
      </c>
      <c r="AB766">
        <f>MAX(AB759:AF759,AB762:AH762)</f>
        <v>2.8571428571428572</v>
      </c>
      <c r="AK766">
        <f>MAX(AK759:AT759)</f>
        <v>3.6363636363636362</v>
      </c>
      <c r="AW766">
        <f>MAX(AW759:BF759)</f>
        <v>4.4444444444444446</v>
      </c>
      <c r="BJ766" s="1"/>
    </row>
    <row r="767" spans="1:62" x14ac:dyDescent="0.35">
      <c r="A767" t="s">
        <v>3099</v>
      </c>
      <c r="B767">
        <f>MAX(F759,D762)</f>
        <v>0</v>
      </c>
      <c r="I767">
        <f>MAX(L759,O762)</f>
        <v>0</v>
      </c>
      <c r="R767">
        <f>MAX(Y759,V762)</f>
        <v>0</v>
      </c>
      <c r="AB767">
        <f>MAX(AF759,AH762)</f>
        <v>0</v>
      </c>
      <c r="AK767">
        <f>AT759</f>
        <v>0</v>
      </c>
      <c r="AW767">
        <f>BF759</f>
        <v>0</v>
      </c>
      <c r="BJ767" s="1"/>
    </row>
    <row r="768" spans="1:62" x14ac:dyDescent="0.35">
      <c r="A768" t="s">
        <v>3100</v>
      </c>
      <c r="B768">
        <f>MAX(F760,D763)</f>
        <v>0</v>
      </c>
      <c r="I768">
        <f>MAX(L760,O763)</f>
        <v>0</v>
      </c>
      <c r="R768">
        <f>MAX(Y760,V763)</f>
        <v>0</v>
      </c>
      <c r="AB768">
        <f>MAX(AF760,AH763)</f>
        <v>0</v>
      </c>
      <c r="AK768">
        <f>AT760</f>
        <v>0</v>
      </c>
      <c r="AW768">
        <f>BF760</f>
        <v>0</v>
      </c>
      <c r="BJ768" s="1"/>
    </row>
    <row r="769" spans="1:62" x14ac:dyDescent="0.35">
      <c r="A769" t="s">
        <v>3101</v>
      </c>
      <c r="B769" t="s">
        <v>3189</v>
      </c>
      <c r="I769" t="s">
        <v>3098</v>
      </c>
      <c r="R769" t="s">
        <v>3188</v>
      </c>
      <c r="AB769" t="s">
        <v>3098</v>
      </c>
      <c r="AK769" t="s">
        <v>3098</v>
      </c>
      <c r="AW769" t="s">
        <v>3098</v>
      </c>
      <c r="BJ769" s="1"/>
    </row>
    <row r="770" spans="1:62" x14ac:dyDescent="0.35">
      <c r="A770" t="s">
        <v>3102</v>
      </c>
      <c r="B770">
        <f>0.5*B766</f>
        <v>3.3333333333333335</v>
      </c>
      <c r="I770">
        <f>I766</f>
        <v>0.3125</v>
      </c>
      <c r="R770">
        <f>2*R766</f>
        <v>12.121212121212121</v>
      </c>
      <c r="AB770">
        <f>AB766</f>
        <v>2.8571428571428572</v>
      </c>
      <c r="AK770">
        <f>AK766</f>
        <v>3.6363636363636362</v>
      </c>
      <c r="AW770">
        <f>AW766</f>
        <v>4.4444444444444446</v>
      </c>
      <c r="BJ770" s="1"/>
    </row>
    <row r="771" spans="1:62" x14ac:dyDescent="0.35">
      <c r="BI771" s="1"/>
    </row>
    <row r="772" spans="1:62" x14ac:dyDescent="0.35">
      <c r="AK772" s="1"/>
      <c r="AW772" s="1"/>
      <c r="AX772" s="1"/>
      <c r="AY772" s="1"/>
      <c r="BI772" s="1"/>
    </row>
    <row r="773" spans="1:62" x14ac:dyDescent="0.35">
      <c r="A773" t="s">
        <v>3104</v>
      </c>
      <c r="AK773" s="1"/>
      <c r="AW773" s="1"/>
      <c r="AX773" s="1"/>
      <c r="AY773" s="1"/>
      <c r="BI773" s="1"/>
    </row>
    <row r="774" spans="1:62" x14ac:dyDescent="0.35">
      <c r="A774" t="s">
        <v>3096</v>
      </c>
      <c r="B774">
        <v>53.125</v>
      </c>
      <c r="C774">
        <v>66.875</v>
      </c>
      <c r="D774">
        <v>155</v>
      </c>
      <c r="E774">
        <v>23.333333333333336</v>
      </c>
      <c r="F774">
        <v>0</v>
      </c>
      <c r="H774" t="s">
        <v>3096</v>
      </c>
      <c r="I774">
        <v>0</v>
      </c>
      <c r="J774">
        <v>20</v>
      </c>
      <c r="K774">
        <v>2.2222222222222223</v>
      </c>
      <c r="L774">
        <v>10</v>
      </c>
      <c r="Q774" t="s">
        <v>3096</v>
      </c>
      <c r="R774">
        <v>10</v>
      </c>
      <c r="S774">
        <v>0</v>
      </c>
      <c r="T774">
        <v>0</v>
      </c>
      <c r="U774">
        <v>30</v>
      </c>
      <c r="V774">
        <v>145.83333333333334</v>
      </c>
      <c r="W774">
        <v>639.74358974358972</v>
      </c>
      <c r="X774">
        <v>30</v>
      </c>
      <c r="Y774">
        <v>135.71428571428572</v>
      </c>
      <c r="AA774" t="s">
        <v>3096</v>
      </c>
      <c r="AB774">
        <v>10.588235294117647</v>
      </c>
      <c r="AC774">
        <v>0</v>
      </c>
      <c r="AD774">
        <v>37.142857142857146</v>
      </c>
      <c r="AE774">
        <v>3.3333333333333335</v>
      </c>
      <c r="AF774">
        <v>57.777777777777779</v>
      </c>
      <c r="AJ774" t="s">
        <v>3096</v>
      </c>
      <c r="AK774">
        <v>0</v>
      </c>
      <c r="AL774">
        <v>0</v>
      </c>
      <c r="AM774">
        <v>0</v>
      </c>
      <c r="AN774">
        <v>0</v>
      </c>
      <c r="AO774">
        <v>0</v>
      </c>
      <c r="AP774">
        <v>0</v>
      </c>
      <c r="AQ774">
        <v>0</v>
      </c>
      <c r="AR774">
        <v>0.90909090909090906</v>
      </c>
      <c r="AS774">
        <v>0</v>
      </c>
      <c r="AT774">
        <v>0</v>
      </c>
      <c r="AV774" t="s">
        <v>3096</v>
      </c>
      <c r="AW774">
        <v>0</v>
      </c>
      <c r="AX774">
        <v>0</v>
      </c>
      <c r="AY774">
        <v>0</v>
      </c>
      <c r="AZ774">
        <v>0</v>
      </c>
      <c r="BA774">
        <v>0</v>
      </c>
      <c r="BB774">
        <v>0</v>
      </c>
      <c r="BC774">
        <v>0</v>
      </c>
      <c r="BD774">
        <v>3.0769230769230766</v>
      </c>
      <c r="BE774">
        <v>0</v>
      </c>
      <c r="BF774">
        <v>0</v>
      </c>
      <c r="BI774" s="1"/>
    </row>
    <row r="775" spans="1:62" x14ac:dyDescent="0.35">
      <c r="A775" t="s">
        <v>3095</v>
      </c>
      <c r="B775">
        <v>207.19455430424165</v>
      </c>
      <c r="C775">
        <v>110.31583446329604</v>
      </c>
      <c r="D775">
        <v>312.0096152364539</v>
      </c>
      <c r="E775">
        <v>31.091263510296049</v>
      </c>
      <c r="F775">
        <v>0</v>
      </c>
      <c r="H775" t="s">
        <v>3095</v>
      </c>
      <c r="I775">
        <v>0</v>
      </c>
      <c r="J775">
        <v>34.641016151377549</v>
      </c>
      <c r="K775">
        <v>6.666666666666667</v>
      </c>
      <c r="L775">
        <v>0</v>
      </c>
      <c r="Q775" t="s">
        <v>3095</v>
      </c>
      <c r="R775">
        <v>14.142135623730951</v>
      </c>
      <c r="S775">
        <v>0</v>
      </c>
      <c r="T775">
        <v>0</v>
      </c>
      <c r="U775">
        <v>0</v>
      </c>
      <c r="V775">
        <v>193.41234017852463</v>
      </c>
      <c r="W775">
        <v>1507.4948161710959</v>
      </c>
      <c r="X775">
        <v>53.951036002233415</v>
      </c>
      <c r="Y775">
        <v>140.37704330022871</v>
      </c>
      <c r="AA775" t="s">
        <v>3095</v>
      </c>
      <c r="AB775">
        <v>15.904124511289146</v>
      </c>
      <c r="AC775">
        <v>0</v>
      </c>
      <c r="AD775">
        <v>57.362672448868615</v>
      </c>
      <c r="AE775">
        <v>5.7735026918962573</v>
      </c>
      <c r="AF775">
        <v>74.684521674693585</v>
      </c>
      <c r="AJ775" t="s">
        <v>3095</v>
      </c>
      <c r="AK775">
        <v>0</v>
      </c>
      <c r="AL775">
        <v>0</v>
      </c>
      <c r="AM775">
        <v>0</v>
      </c>
      <c r="AN775">
        <v>0</v>
      </c>
      <c r="AO775">
        <v>0</v>
      </c>
      <c r="AP775">
        <v>0</v>
      </c>
      <c r="AQ775">
        <v>0</v>
      </c>
      <c r="AR775">
        <v>3.0151134457776361</v>
      </c>
      <c r="AS775">
        <v>0</v>
      </c>
      <c r="AT775">
        <v>0</v>
      </c>
      <c r="AV775" t="s">
        <v>3095</v>
      </c>
      <c r="AW775">
        <v>0</v>
      </c>
      <c r="AX775">
        <v>0</v>
      </c>
      <c r="AY775">
        <v>0</v>
      </c>
      <c r="AZ775">
        <v>0</v>
      </c>
      <c r="BA775">
        <v>0</v>
      </c>
      <c r="BB775">
        <v>0</v>
      </c>
      <c r="BC775">
        <v>0</v>
      </c>
      <c r="BD775">
        <v>5.8384485221936036</v>
      </c>
      <c r="BE775">
        <v>0</v>
      </c>
      <c r="BF775">
        <v>0</v>
      </c>
      <c r="BI775" s="1"/>
    </row>
    <row r="776" spans="1:62" x14ac:dyDescent="0.35">
      <c r="A776" t="s">
        <v>3097</v>
      </c>
      <c r="AK776" s="1"/>
      <c r="AW776" s="1"/>
      <c r="AX776" s="1"/>
      <c r="AY776" s="1"/>
      <c r="BI776" s="1"/>
    </row>
    <row r="777" spans="1:62" x14ac:dyDescent="0.35">
      <c r="A777" t="s">
        <v>3096</v>
      </c>
      <c r="B777">
        <v>18.571428571428573</v>
      </c>
      <c r="C777">
        <v>0</v>
      </c>
      <c r="D777">
        <v>0</v>
      </c>
      <c r="H777" t="s">
        <v>3096</v>
      </c>
      <c r="I777">
        <v>6.666666666666667</v>
      </c>
      <c r="J777">
        <v>0</v>
      </c>
      <c r="K777">
        <v>0</v>
      </c>
      <c r="L777">
        <v>0</v>
      </c>
      <c r="M777">
        <v>0</v>
      </c>
      <c r="N777">
        <v>0.76923076923076927</v>
      </c>
      <c r="O777">
        <v>4.2857142857142856</v>
      </c>
      <c r="Q777" t="s">
        <v>3096</v>
      </c>
      <c r="R777">
        <v>0</v>
      </c>
      <c r="S777">
        <v>2.8571428571428572</v>
      </c>
      <c r="T777">
        <v>78.333333333333329</v>
      </c>
      <c r="U777">
        <v>29.696969696969695</v>
      </c>
      <c r="V777">
        <v>13.974358974358974</v>
      </c>
      <c r="AA777" t="s">
        <v>3096</v>
      </c>
      <c r="AB777">
        <v>18.888888888888889</v>
      </c>
      <c r="AC777">
        <v>0.27777777777777779</v>
      </c>
      <c r="AD777">
        <v>0</v>
      </c>
      <c r="AE777">
        <v>0</v>
      </c>
      <c r="AF777">
        <v>0.967741935483871</v>
      </c>
      <c r="AG777">
        <v>1.5625</v>
      </c>
      <c r="AH777">
        <v>15.327868852459016</v>
      </c>
      <c r="AK777" s="1"/>
      <c r="AW777" s="1"/>
      <c r="AX777" s="1"/>
      <c r="BI777" s="1"/>
    </row>
    <row r="778" spans="1:62" x14ac:dyDescent="0.35">
      <c r="A778" t="s">
        <v>3095</v>
      </c>
      <c r="B778">
        <v>34.818723793704258</v>
      </c>
      <c r="C778">
        <v>0</v>
      </c>
      <c r="D778">
        <v>0</v>
      </c>
      <c r="H778" t="s">
        <v>3095</v>
      </c>
      <c r="I778">
        <v>7.4542674630829087</v>
      </c>
      <c r="J778">
        <v>0</v>
      </c>
      <c r="K778">
        <v>0</v>
      </c>
      <c r="L778">
        <v>0</v>
      </c>
      <c r="M778">
        <v>0</v>
      </c>
      <c r="N778">
        <v>2.6647324606823934</v>
      </c>
      <c r="O778">
        <v>15.452991201122252</v>
      </c>
      <c r="Q778" t="s">
        <v>3095</v>
      </c>
      <c r="R778">
        <v>0</v>
      </c>
      <c r="S778">
        <v>6.8263658921254544</v>
      </c>
      <c r="T778">
        <v>83.685249043201395</v>
      </c>
      <c r="U778">
        <v>65.851510802390507</v>
      </c>
      <c r="V778">
        <v>27.797073439487939</v>
      </c>
      <c r="AA778" t="s">
        <v>3095</v>
      </c>
      <c r="AB778">
        <v>26.644351438453761</v>
      </c>
      <c r="AC778">
        <v>1.6433814918014333</v>
      </c>
      <c r="AD778">
        <v>0</v>
      </c>
      <c r="AE778">
        <v>0</v>
      </c>
      <c r="AF778">
        <v>2.9565547613485048</v>
      </c>
      <c r="AG778">
        <v>4.038425929118894</v>
      </c>
      <c r="AH778">
        <v>42.294723409724625</v>
      </c>
      <c r="AK778" s="1"/>
      <c r="AW778" s="1"/>
      <c r="AX778" s="1"/>
      <c r="BI778" s="1"/>
    </row>
    <row r="779" spans="1:62" x14ac:dyDescent="0.35">
      <c r="A779" s="16" t="s">
        <v>3151</v>
      </c>
      <c r="AK779" s="1"/>
      <c r="AW779" s="1"/>
      <c r="AX779" s="1"/>
      <c r="BI779" s="1"/>
    </row>
    <row r="780" spans="1:62" x14ac:dyDescent="0.35">
      <c r="A780" t="s">
        <v>267</v>
      </c>
      <c r="B780">
        <v>1</v>
      </c>
      <c r="I780">
        <v>0</v>
      </c>
      <c r="R780">
        <v>1</v>
      </c>
      <c r="AB780">
        <v>1</v>
      </c>
      <c r="AK780">
        <v>1</v>
      </c>
      <c r="AL780" s="1"/>
      <c r="AW780">
        <v>1</v>
      </c>
      <c r="BJ780" s="1"/>
    </row>
    <row r="781" spans="1:62" x14ac:dyDescent="0.35">
      <c r="A781" t="s">
        <v>3098</v>
      </c>
      <c r="B781">
        <f>MAX(B774:F774,B777:D777)</f>
        <v>155</v>
      </c>
      <c r="I781">
        <f>MAX(I774:L774,I777:O777)</f>
        <v>20</v>
      </c>
      <c r="R781">
        <f>MAX(R774:Y774,R777:V777)</f>
        <v>639.74358974358972</v>
      </c>
      <c r="AB781">
        <f>MAX(AB774:AF774,AB777:AH777)</f>
        <v>57.777777777777779</v>
      </c>
      <c r="AK781">
        <f>MAX(AK774:AT774)</f>
        <v>0.90909090909090906</v>
      </c>
      <c r="AW781">
        <f>MAX(AW774:BF774)</f>
        <v>3.0769230769230766</v>
      </c>
      <c r="BJ781" s="1"/>
    </row>
    <row r="782" spans="1:62" x14ac:dyDescent="0.35">
      <c r="A782" t="s">
        <v>3099</v>
      </c>
      <c r="B782">
        <f>MAX(F774,D777)</f>
        <v>0</v>
      </c>
      <c r="I782">
        <f>MAX(L774,O777)</f>
        <v>10</v>
      </c>
      <c r="R782">
        <f>MAX(Y774,V777)</f>
        <v>135.71428571428572</v>
      </c>
      <c r="AB782">
        <f>MAX(AF774,AH777)</f>
        <v>57.777777777777779</v>
      </c>
      <c r="AK782">
        <f>AT774</f>
        <v>0</v>
      </c>
      <c r="AW782">
        <f>BF774</f>
        <v>0</v>
      </c>
      <c r="BJ782" s="1"/>
    </row>
    <row r="783" spans="1:62" x14ac:dyDescent="0.35">
      <c r="A783" t="s">
        <v>3100</v>
      </c>
      <c r="B783">
        <f>MAX(F775,D778)</f>
        <v>0</v>
      </c>
      <c r="I783">
        <f>MAX(L775,O778)</f>
        <v>15.452991201122252</v>
      </c>
      <c r="R783">
        <f>MAX(Y775,V778)</f>
        <v>140.37704330022871</v>
      </c>
      <c r="AB783">
        <f>MAX(AF775,AH778)</f>
        <v>74.684521674693585</v>
      </c>
      <c r="AK783">
        <f>AT775</f>
        <v>0</v>
      </c>
      <c r="AW783">
        <f>BF775</f>
        <v>0</v>
      </c>
      <c r="BJ783" s="1"/>
    </row>
    <row r="784" spans="1:62" x14ac:dyDescent="0.35">
      <c r="A784" t="s">
        <v>3101</v>
      </c>
      <c r="B784" t="s">
        <v>3098</v>
      </c>
      <c r="I784" t="s">
        <v>3098</v>
      </c>
      <c r="R784" t="s">
        <v>3098</v>
      </c>
      <c r="AB784" t="s">
        <v>3188</v>
      </c>
      <c r="AK784" t="s">
        <v>3188</v>
      </c>
      <c r="AW784" t="s">
        <v>3098</v>
      </c>
      <c r="BJ784" s="1"/>
    </row>
    <row r="785" spans="1:62" x14ac:dyDescent="0.35">
      <c r="A785" t="s">
        <v>3102</v>
      </c>
      <c r="B785">
        <f>B781</f>
        <v>155</v>
      </c>
      <c r="I785">
        <f>I781</f>
        <v>20</v>
      </c>
      <c r="R785">
        <f>R781</f>
        <v>639.74358974358972</v>
      </c>
      <c r="AB785">
        <f>2*AB781</f>
        <v>115.55555555555556</v>
      </c>
      <c r="AK785">
        <f>2*AK781</f>
        <v>1.8181818181818181</v>
      </c>
      <c r="AW785">
        <f>AW781</f>
        <v>3.0769230769230766</v>
      </c>
      <c r="BJ785" s="1"/>
    </row>
    <row r="786" spans="1:62" x14ac:dyDescent="0.35">
      <c r="BI786" s="1"/>
    </row>
    <row r="787" spans="1:62" x14ac:dyDescent="0.35">
      <c r="AK787" s="1"/>
      <c r="AW787" s="1"/>
      <c r="AX787" s="1"/>
      <c r="AY787" s="1"/>
      <c r="BI787" s="1"/>
    </row>
    <row r="788" spans="1:62" x14ac:dyDescent="0.35">
      <c r="A788" t="s">
        <v>3104</v>
      </c>
      <c r="AK788" s="1"/>
      <c r="AW788" s="1"/>
      <c r="AX788" s="1"/>
      <c r="AY788" s="1"/>
      <c r="BI788" s="1"/>
    </row>
    <row r="789" spans="1:62" x14ac:dyDescent="0.35">
      <c r="A789" t="s">
        <v>3096</v>
      </c>
      <c r="B789">
        <v>0</v>
      </c>
      <c r="C789">
        <v>0</v>
      </c>
      <c r="D789">
        <v>0</v>
      </c>
      <c r="E789">
        <v>0</v>
      </c>
      <c r="F789">
        <v>0</v>
      </c>
      <c r="H789" t="s">
        <v>3096</v>
      </c>
      <c r="I789">
        <v>0</v>
      </c>
      <c r="J789">
        <v>0</v>
      </c>
      <c r="K789">
        <v>0</v>
      </c>
      <c r="L789">
        <v>0</v>
      </c>
      <c r="Q789" t="s">
        <v>3096</v>
      </c>
      <c r="R789">
        <v>0</v>
      </c>
      <c r="S789">
        <v>0</v>
      </c>
      <c r="T789">
        <v>0</v>
      </c>
      <c r="U789">
        <v>0</v>
      </c>
      <c r="V789">
        <v>0</v>
      </c>
      <c r="W789">
        <v>0</v>
      </c>
      <c r="X789">
        <v>0</v>
      </c>
      <c r="Y789">
        <v>0</v>
      </c>
      <c r="AA789" t="s">
        <v>3096</v>
      </c>
      <c r="AB789">
        <v>0</v>
      </c>
      <c r="AC789">
        <v>0</v>
      </c>
      <c r="AD789">
        <v>0</v>
      </c>
      <c r="AE789">
        <v>0</v>
      </c>
      <c r="AF789">
        <v>0</v>
      </c>
      <c r="AJ789" t="s">
        <v>3096</v>
      </c>
      <c r="AK789">
        <v>0</v>
      </c>
      <c r="AL789">
        <v>0</v>
      </c>
      <c r="AM789">
        <v>0</v>
      </c>
      <c r="AN789">
        <v>0</v>
      </c>
      <c r="AO789">
        <v>0</v>
      </c>
      <c r="AP789">
        <v>0</v>
      </c>
      <c r="AQ789">
        <v>0</v>
      </c>
      <c r="AR789">
        <v>0</v>
      </c>
      <c r="AS789">
        <v>0</v>
      </c>
      <c r="AT789">
        <v>0</v>
      </c>
      <c r="AV789" t="s">
        <v>3096</v>
      </c>
      <c r="AW789">
        <v>0</v>
      </c>
      <c r="AX789">
        <v>0</v>
      </c>
      <c r="AY789">
        <v>0</v>
      </c>
      <c r="AZ789">
        <v>0</v>
      </c>
      <c r="BA789">
        <v>0</v>
      </c>
      <c r="BB789">
        <v>0</v>
      </c>
      <c r="BC789">
        <v>0</v>
      </c>
      <c r="BD789">
        <v>0</v>
      </c>
      <c r="BE789">
        <v>0</v>
      </c>
      <c r="BF789">
        <v>0</v>
      </c>
      <c r="BI789" s="1"/>
    </row>
    <row r="790" spans="1:62" x14ac:dyDescent="0.35">
      <c r="A790" t="s">
        <v>3095</v>
      </c>
      <c r="B790">
        <v>0</v>
      </c>
      <c r="C790">
        <v>0</v>
      </c>
      <c r="D790">
        <v>0</v>
      </c>
      <c r="E790">
        <v>0</v>
      </c>
      <c r="F790">
        <v>0</v>
      </c>
      <c r="H790" t="s">
        <v>3095</v>
      </c>
      <c r="I790">
        <v>0</v>
      </c>
      <c r="J790">
        <v>0</v>
      </c>
      <c r="K790">
        <v>0</v>
      </c>
      <c r="L790">
        <v>0</v>
      </c>
      <c r="Q790" t="s">
        <v>3095</v>
      </c>
      <c r="R790">
        <v>0</v>
      </c>
      <c r="S790">
        <v>0</v>
      </c>
      <c r="T790">
        <v>0</v>
      </c>
      <c r="U790">
        <v>0</v>
      </c>
      <c r="V790">
        <v>0</v>
      </c>
      <c r="W790">
        <v>0</v>
      </c>
      <c r="X790">
        <v>0</v>
      </c>
      <c r="Y790">
        <v>0</v>
      </c>
      <c r="AA790" t="s">
        <v>3095</v>
      </c>
      <c r="AB790">
        <v>0</v>
      </c>
      <c r="AC790">
        <v>0</v>
      </c>
      <c r="AD790">
        <v>0</v>
      </c>
      <c r="AE790">
        <v>0</v>
      </c>
      <c r="AF790">
        <v>0</v>
      </c>
      <c r="AJ790" t="s">
        <v>3095</v>
      </c>
      <c r="AK790">
        <v>0</v>
      </c>
      <c r="AL790">
        <v>0</v>
      </c>
      <c r="AM790">
        <v>0</v>
      </c>
      <c r="AN790">
        <v>0</v>
      </c>
      <c r="AO790">
        <v>0</v>
      </c>
      <c r="AP790">
        <v>0</v>
      </c>
      <c r="AQ790">
        <v>0</v>
      </c>
      <c r="AR790">
        <v>0</v>
      </c>
      <c r="AS790">
        <v>0</v>
      </c>
      <c r="AT790">
        <v>0</v>
      </c>
      <c r="AV790" t="s">
        <v>3095</v>
      </c>
      <c r="AW790">
        <v>0</v>
      </c>
      <c r="AX790">
        <v>0</v>
      </c>
      <c r="AY790">
        <v>0</v>
      </c>
      <c r="AZ790">
        <v>0</v>
      </c>
      <c r="BA790">
        <v>0</v>
      </c>
      <c r="BB790">
        <v>0</v>
      </c>
      <c r="BC790">
        <v>0</v>
      </c>
      <c r="BD790">
        <v>0</v>
      </c>
      <c r="BE790">
        <v>0</v>
      </c>
      <c r="BF790">
        <v>0</v>
      </c>
      <c r="BI790" s="1"/>
    </row>
    <row r="791" spans="1:62" x14ac:dyDescent="0.35">
      <c r="A791" t="s">
        <v>3097</v>
      </c>
      <c r="AK791" s="1"/>
      <c r="AW791" s="1"/>
      <c r="AX791" s="1"/>
      <c r="AY791" s="1"/>
      <c r="BI791" s="1"/>
    </row>
    <row r="792" spans="1:62" x14ac:dyDescent="0.35">
      <c r="A792" t="s">
        <v>3096</v>
      </c>
      <c r="B792">
        <v>0</v>
      </c>
      <c r="C792">
        <v>1.25</v>
      </c>
      <c r="D792">
        <v>0</v>
      </c>
      <c r="H792" t="s">
        <v>3096</v>
      </c>
      <c r="I792">
        <v>0</v>
      </c>
      <c r="J792">
        <v>0</v>
      </c>
      <c r="K792">
        <v>0</v>
      </c>
      <c r="L792">
        <v>0</v>
      </c>
      <c r="M792">
        <v>0</v>
      </c>
      <c r="N792">
        <v>0</v>
      </c>
      <c r="O792">
        <v>0</v>
      </c>
      <c r="Q792" t="s">
        <v>3096</v>
      </c>
      <c r="R792">
        <v>0</v>
      </c>
      <c r="S792">
        <v>0</v>
      </c>
      <c r="T792">
        <v>0</v>
      </c>
      <c r="U792">
        <v>0</v>
      </c>
      <c r="V792">
        <v>0</v>
      </c>
      <c r="AA792" t="s">
        <v>3096</v>
      </c>
      <c r="AB792">
        <v>0</v>
      </c>
      <c r="AC792">
        <v>0</v>
      </c>
      <c r="AD792">
        <v>0</v>
      </c>
      <c r="AE792">
        <v>0</v>
      </c>
      <c r="AF792">
        <v>0</v>
      </c>
      <c r="AG792">
        <v>0</v>
      </c>
      <c r="AH792">
        <v>0</v>
      </c>
      <c r="AK792" s="1"/>
      <c r="AW792" s="1"/>
      <c r="AX792" s="1"/>
      <c r="AY792" s="1"/>
      <c r="BI792" s="1"/>
    </row>
    <row r="793" spans="1:62" x14ac:dyDescent="0.35">
      <c r="A793" t="s">
        <v>3095</v>
      </c>
      <c r="B793">
        <v>0</v>
      </c>
      <c r="C793">
        <v>3.3074245846103287</v>
      </c>
      <c r="D793">
        <v>0</v>
      </c>
      <c r="H793" t="s">
        <v>3095</v>
      </c>
      <c r="I793">
        <v>0</v>
      </c>
      <c r="J793">
        <v>0</v>
      </c>
      <c r="K793">
        <v>0</v>
      </c>
      <c r="L793">
        <v>0</v>
      </c>
      <c r="M793">
        <v>0</v>
      </c>
      <c r="N793">
        <v>0</v>
      </c>
      <c r="O793">
        <v>0</v>
      </c>
      <c r="Q793" t="s">
        <v>3095</v>
      </c>
      <c r="R793">
        <v>0</v>
      </c>
      <c r="S793">
        <v>0</v>
      </c>
      <c r="T793">
        <v>0</v>
      </c>
      <c r="U793">
        <v>0</v>
      </c>
      <c r="V793">
        <v>0</v>
      </c>
      <c r="AA793" t="s">
        <v>3095</v>
      </c>
      <c r="AB793">
        <v>0</v>
      </c>
      <c r="AC793">
        <v>0</v>
      </c>
      <c r="AD793">
        <v>0</v>
      </c>
      <c r="AE793">
        <v>0</v>
      </c>
      <c r="AF793">
        <v>0</v>
      </c>
      <c r="AG793">
        <v>0</v>
      </c>
      <c r="AH793">
        <v>0</v>
      </c>
      <c r="AK793" s="1"/>
      <c r="AW793" s="1"/>
      <c r="AX793" s="1"/>
      <c r="AY793" s="1"/>
      <c r="BI793" s="1"/>
    </row>
    <row r="794" spans="1:62" x14ac:dyDescent="0.35">
      <c r="A794" s="16" t="s">
        <v>3152</v>
      </c>
      <c r="AK794" s="1"/>
      <c r="AW794" s="1"/>
      <c r="AX794" s="1"/>
      <c r="AY794" s="1"/>
      <c r="BI794" s="1"/>
    </row>
    <row r="795" spans="1:62" x14ac:dyDescent="0.35">
      <c r="A795" t="s">
        <v>267</v>
      </c>
      <c r="B795">
        <v>1</v>
      </c>
      <c r="I795">
        <v>1</v>
      </c>
      <c r="R795">
        <v>0</v>
      </c>
      <c r="AB795">
        <v>1</v>
      </c>
      <c r="AK795">
        <v>0</v>
      </c>
      <c r="AL795" s="1"/>
      <c r="AW795">
        <v>0</v>
      </c>
      <c r="AZ795" s="1"/>
      <c r="BJ795" s="1"/>
    </row>
    <row r="796" spans="1:62" x14ac:dyDescent="0.35">
      <c r="A796" t="s">
        <v>3098</v>
      </c>
      <c r="B796">
        <f>MAX(B789:F789,B792:D792)</f>
        <v>1.25</v>
      </c>
      <c r="I796">
        <f>MAX(I789:L789,I792:O792)</f>
        <v>0</v>
      </c>
      <c r="R796">
        <f>MAX(R789:Y789,R792:V792)</f>
        <v>0</v>
      </c>
      <c r="AB796">
        <f>MAX(AB789:AF789,AB792:AH792)</f>
        <v>0</v>
      </c>
      <c r="AK796">
        <f>MAX(AK789:AT789)</f>
        <v>0</v>
      </c>
      <c r="AW796">
        <f>MAX(AW789:BF789)</f>
        <v>0</v>
      </c>
      <c r="BJ796" s="1"/>
    </row>
    <row r="797" spans="1:62" x14ac:dyDescent="0.35">
      <c r="A797" t="s">
        <v>3099</v>
      </c>
      <c r="B797">
        <f>MAX(F789,D792)</f>
        <v>0</v>
      </c>
      <c r="I797">
        <f>MAX(L789,O792)</f>
        <v>0</v>
      </c>
      <c r="R797">
        <f>MAX(Y789,V792)</f>
        <v>0</v>
      </c>
      <c r="AB797">
        <f>MAX(AF789,AH792)</f>
        <v>0</v>
      </c>
      <c r="AK797">
        <f>AT789</f>
        <v>0</v>
      </c>
      <c r="AW797">
        <f>BF789</f>
        <v>0</v>
      </c>
      <c r="BJ797" s="1"/>
    </row>
    <row r="798" spans="1:62" x14ac:dyDescent="0.35">
      <c r="A798" t="s">
        <v>3100</v>
      </c>
      <c r="B798">
        <f>MAX(F790,D793)</f>
        <v>0</v>
      </c>
      <c r="I798">
        <f>MAX(L790,O793)</f>
        <v>0</v>
      </c>
      <c r="R798">
        <f>MAX(Y790,V793)</f>
        <v>0</v>
      </c>
      <c r="AB798">
        <f>MAX(AF790,AH793)</f>
        <v>0</v>
      </c>
      <c r="AK798">
        <f>AT790</f>
        <v>0</v>
      </c>
      <c r="AW798">
        <f>BF790</f>
        <v>0</v>
      </c>
      <c r="BJ798" s="1"/>
    </row>
    <row r="799" spans="1:62" x14ac:dyDescent="0.35">
      <c r="A799" t="s">
        <v>3101</v>
      </c>
      <c r="B799" t="s">
        <v>3098</v>
      </c>
      <c r="I799" t="s">
        <v>3261</v>
      </c>
      <c r="R799" t="s">
        <v>3098</v>
      </c>
      <c r="AB799" t="s">
        <v>3258</v>
      </c>
      <c r="AK799" t="s">
        <v>3098</v>
      </c>
      <c r="AW799" t="s">
        <v>3098</v>
      </c>
      <c r="BJ799" s="1"/>
    </row>
    <row r="800" spans="1:62" x14ac:dyDescent="0.35">
      <c r="A800" t="s">
        <v>3102</v>
      </c>
      <c r="B800">
        <f>B796</f>
        <v>1.25</v>
      </c>
      <c r="I800">
        <v>0.71428999999999998</v>
      </c>
      <c r="R800">
        <f>R796</f>
        <v>0</v>
      </c>
      <c r="AB800">
        <v>0.3125</v>
      </c>
      <c r="AK800">
        <f>AK796</f>
        <v>0</v>
      </c>
      <c r="AW800">
        <f>AW796</f>
        <v>0</v>
      </c>
      <c r="BJ800" s="1"/>
    </row>
    <row r="801" spans="1:62" x14ac:dyDescent="0.35">
      <c r="BI801" s="1"/>
    </row>
    <row r="802" spans="1:62" x14ac:dyDescent="0.35">
      <c r="AK802" s="1"/>
      <c r="AW802" s="1"/>
      <c r="AX802" s="1"/>
      <c r="AY802" s="1"/>
      <c r="BI802" s="1"/>
    </row>
    <row r="803" spans="1:62" x14ac:dyDescent="0.35">
      <c r="A803" t="s">
        <v>3104</v>
      </c>
      <c r="AK803" s="1"/>
      <c r="AW803" s="1"/>
      <c r="AX803" s="1"/>
      <c r="AY803" s="1"/>
      <c r="BI803" s="1"/>
    </row>
    <row r="804" spans="1:62" x14ac:dyDescent="0.35">
      <c r="A804" t="s">
        <v>3096</v>
      </c>
      <c r="B804">
        <v>0</v>
      </c>
      <c r="C804">
        <v>0</v>
      </c>
      <c r="D804">
        <v>0</v>
      </c>
      <c r="E804">
        <v>0</v>
      </c>
      <c r="F804">
        <v>0</v>
      </c>
      <c r="H804" t="s">
        <v>3096</v>
      </c>
      <c r="I804">
        <v>0</v>
      </c>
      <c r="J804">
        <v>0</v>
      </c>
      <c r="K804">
        <v>0</v>
      </c>
      <c r="L804">
        <v>0</v>
      </c>
      <c r="Q804" t="s">
        <v>3096</v>
      </c>
      <c r="R804">
        <v>0</v>
      </c>
      <c r="S804">
        <v>0</v>
      </c>
      <c r="T804">
        <v>0</v>
      </c>
      <c r="U804">
        <v>0</v>
      </c>
      <c r="V804">
        <v>0</v>
      </c>
      <c r="W804">
        <v>0</v>
      </c>
      <c r="X804">
        <v>0</v>
      </c>
      <c r="Y804">
        <v>0</v>
      </c>
      <c r="AA804" t="s">
        <v>3096</v>
      </c>
      <c r="AB804">
        <v>0</v>
      </c>
      <c r="AC804">
        <v>0</v>
      </c>
      <c r="AD804">
        <v>0</v>
      </c>
      <c r="AE804">
        <v>0</v>
      </c>
      <c r="AF804">
        <v>0</v>
      </c>
      <c r="AJ804" t="s">
        <v>3096</v>
      </c>
      <c r="AK804">
        <v>0.90909090909090906</v>
      </c>
      <c r="AL804">
        <v>1.3636363636363635</v>
      </c>
      <c r="AM804">
        <v>0.45454545454545453</v>
      </c>
      <c r="AN804">
        <v>0</v>
      </c>
      <c r="AO804">
        <v>0</v>
      </c>
      <c r="AP804">
        <v>0</v>
      </c>
      <c r="AQ804">
        <v>0</v>
      </c>
      <c r="AR804">
        <v>0</v>
      </c>
      <c r="AS804">
        <v>0</v>
      </c>
      <c r="AT804">
        <v>0</v>
      </c>
      <c r="AV804" t="s">
        <v>3096</v>
      </c>
      <c r="AW804">
        <v>0</v>
      </c>
      <c r="AX804">
        <v>0</v>
      </c>
      <c r="AY804">
        <v>0.55555555555555558</v>
      </c>
      <c r="AZ804">
        <v>0</v>
      </c>
      <c r="BA804">
        <v>0</v>
      </c>
      <c r="BB804">
        <v>0</v>
      </c>
      <c r="BC804">
        <v>0</v>
      </c>
      <c r="BD804">
        <v>0</v>
      </c>
      <c r="BE804">
        <v>0</v>
      </c>
      <c r="BF804">
        <v>0</v>
      </c>
      <c r="BI804" s="1"/>
    </row>
    <row r="805" spans="1:62" x14ac:dyDescent="0.35">
      <c r="A805" t="s">
        <v>3095</v>
      </c>
      <c r="B805">
        <v>0</v>
      </c>
      <c r="C805">
        <v>0</v>
      </c>
      <c r="D805">
        <v>0</v>
      </c>
      <c r="E805">
        <v>0</v>
      </c>
      <c r="F805">
        <v>0</v>
      </c>
      <c r="H805" t="s">
        <v>3095</v>
      </c>
      <c r="I805">
        <v>0</v>
      </c>
      <c r="J805">
        <v>0</v>
      </c>
      <c r="K805">
        <v>0</v>
      </c>
      <c r="L805">
        <v>0</v>
      </c>
      <c r="Q805" t="s">
        <v>3095</v>
      </c>
      <c r="R805">
        <v>0</v>
      </c>
      <c r="S805">
        <v>0</v>
      </c>
      <c r="T805">
        <v>0</v>
      </c>
      <c r="U805">
        <v>0</v>
      </c>
      <c r="V805">
        <v>0</v>
      </c>
      <c r="W805">
        <v>0</v>
      </c>
      <c r="X805">
        <v>0</v>
      </c>
      <c r="Y805">
        <v>0</v>
      </c>
      <c r="AA805" t="s">
        <v>3095</v>
      </c>
      <c r="AB805">
        <v>0</v>
      </c>
      <c r="AC805">
        <v>0</v>
      </c>
      <c r="AD805">
        <v>0</v>
      </c>
      <c r="AE805">
        <v>0</v>
      </c>
      <c r="AF805">
        <v>0</v>
      </c>
      <c r="AJ805" t="s">
        <v>3095</v>
      </c>
      <c r="AK805">
        <v>3.0151134457776361</v>
      </c>
      <c r="AL805">
        <v>3.5125008665710444</v>
      </c>
      <c r="AM805">
        <v>2.1320071635561044</v>
      </c>
      <c r="AN805">
        <v>0</v>
      </c>
      <c r="AO805">
        <v>0</v>
      </c>
      <c r="AP805">
        <v>0</v>
      </c>
      <c r="AQ805">
        <v>0</v>
      </c>
      <c r="AR805">
        <v>0</v>
      </c>
      <c r="AS805">
        <v>0</v>
      </c>
      <c r="AT805">
        <v>0</v>
      </c>
      <c r="AV805" t="s">
        <v>3095</v>
      </c>
      <c r="AW805">
        <v>0</v>
      </c>
      <c r="AX805">
        <v>0</v>
      </c>
      <c r="AY805">
        <v>2.3570226039551585</v>
      </c>
      <c r="AZ805">
        <v>0</v>
      </c>
      <c r="BA805">
        <v>0</v>
      </c>
      <c r="BB805">
        <v>0</v>
      </c>
      <c r="BC805">
        <v>0</v>
      </c>
      <c r="BD805">
        <v>0</v>
      </c>
      <c r="BE805">
        <v>0</v>
      </c>
      <c r="BF805">
        <v>0</v>
      </c>
      <c r="BI805" s="1"/>
    </row>
    <row r="806" spans="1:62" x14ac:dyDescent="0.35">
      <c r="A806" t="s">
        <v>3097</v>
      </c>
      <c r="AK806" s="1"/>
      <c r="AW806" s="1"/>
      <c r="AX806" s="1"/>
      <c r="AY806" s="1"/>
      <c r="BI806" s="1"/>
    </row>
    <row r="807" spans="1:62" x14ac:dyDescent="0.35">
      <c r="A807" t="s">
        <v>3096</v>
      </c>
      <c r="B807">
        <v>0</v>
      </c>
      <c r="C807">
        <v>0</v>
      </c>
      <c r="D807">
        <v>0</v>
      </c>
      <c r="H807" t="s">
        <v>3096</v>
      </c>
      <c r="I807">
        <v>0</v>
      </c>
      <c r="J807">
        <v>0</v>
      </c>
      <c r="K807">
        <v>0</v>
      </c>
      <c r="L807">
        <v>0</v>
      </c>
      <c r="M807">
        <v>0</v>
      </c>
      <c r="N807">
        <v>0.25641025641025639</v>
      </c>
      <c r="O807">
        <v>0</v>
      </c>
      <c r="Q807" t="s">
        <v>3096</v>
      </c>
      <c r="R807">
        <v>0</v>
      </c>
      <c r="S807">
        <v>0</v>
      </c>
      <c r="T807">
        <v>0</v>
      </c>
      <c r="U807">
        <v>0</v>
      </c>
      <c r="V807">
        <v>0</v>
      </c>
      <c r="AA807" t="s">
        <v>3096</v>
      </c>
      <c r="AB807">
        <v>0</v>
      </c>
      <c r="AC807">
        <v>0</v>
      </c>
      <c r="AD807">
        <v>0</v>
      </c>
      <c r="AE807">
        <v>0</v>
      </c>
      <c r="AF807">
        <v>0</v>
      </c>
      <c r="AG807">
        <v>0</v>
      </c>
      <c r="AH807">
        <v>0</v>
      </c>
      <c r="AK807" s="1"/>
      <c r="AW807" s="1"/>
      <c r="AX807" s="1"/>
      <c r="BI807" s="1"/>
    </row>
    <row r="808" spans="1:62" x14ac:dyDescent="0.35">
      <c r="A808" t="s">
        <v>3095</v>
      </c>
      <c r="B808">
        <v>0</v>
      </c>
      <c r="C808">
        <v>0</v>
      </c>
      <c r="D808">
        <v>0</v>
      </c>
      <c r="H808" t="s">
        <v>3095</v>
      </c>
      <c r="I808">
        <v>0</v>
      </c>
      <c r="J808">
        <v>0</v>
      </c>
      <c r="K808">
        <v>0</v>
      </c>
      <c r="L808">
        <v>0</v>
      </c>
      <c r="M808">
        <v>0</v>
      </c>
      <c r="N808">
        <v>1.5806420557463257</v>
      </c>
      <c r="O808">
        <v>0</v>
      </c>
      <c r="Q808" t="s">
        <v>3095</v>
      </c>
      <c r="R808">
        <v>0</v>
      </c>
      <c r="S808">
        <v>0</v>
      </c>
      <c r="T808">
        <v>0</v>
      </c>
      <c r="U808">
        <v>0</v>
      </c>
      <c r="V808">
        <v>0</v>
      </c>
      <c r="AA808" t="s">
        <v>3095</v>
      </c>
      <c r="AB808">
        <v>0</v>
      </c>
      <c r="AC808">
        <v>0</v>
      </c>
      <c r="AD808">
        <v>0</v>
      </c>
      <c r="AE808">
        <v>0</v>
      </c>
      <c r="AF808">
        <v>0</v>
      </c>
      <c r="AG808">
        <v>0</v>
      </c>
      <c r="AH808">
        <v>0</v>
      </c>
      <c r="AK808" s="1"/>
      <c r="AW808" s="1"/>
      <c r="AX808" s="1"/>
      <c r="BI808" s="1"/>
    </row>
    <row r="809" spans="1:62" x14ac:dyDescent="0.35">
      <c r="A809" s="16" t="s">
        <v>3153</v>
      </c>
      <c r="AK809" s="1"/>
      <c r="AW809" s="1"/>
      <c r="AX809" s="1"/>
      <c r="BI809" s="1"/>
    </row>
    <row r="810" spans="1:62" x14ac:dyDescent="0.35">
      <c r="A810" t="s">
        <v>267</v>
      </c>
      <c r="B810">
        <v>0</v>
      </c>
      <c r="I810">
        <v>0</v>
      </c>
      <c r="R810">
        <v>1</v>
      </c>
      <c r="AB810">
        <v>0</v>
      </c>
      <c r="AK810">
        <v>0</v>
      </c>
      <c r="AL810" s="1"/>
      <c r="AW810">
        <v>0</v>
      </c>
      <c r="BJ810" s="1"/>
    </row>
    <row r="811" spans="1:62" x14ac:dyDescent="0.35">
      <c r="A811" t="s">
        <v>3098</v>
      </c>
      <c r="B811">
        <f>MAX(B804:F804,B807:D807)</f>
        <v>0</v>
      </c>
      <c r="I811">
        <f>MAX(I804:L804,I807:O807)</f>
        <v>0.25641025641025639</v>
      </c>
      <c r="R811">
        <f>MAX(R804:Y804,R807:V807)</f>
        <v>0</v>
      </c>
      <c r="AB811">
        <f>MAX(AB804:AF804,AB807:AH807)</f>
        <v>0</v>
      </c>
      <c r="AK811">
        <f>MAX(AK804:AT804)</f>
        <v>1.3636363636363635</v>
      </c>
      <c r="AW811">
        <f>MAX(AW804:BF804)</f>
        <v>0.55555555555555558</v>
      </c>
      <c r="BJ811" s="1"/>
    </row>
    <row r="812" spans="1:62" x14ac:dyDescent="0.35">
      <c r="A812" t="s">
        <v>3099</v>
      </c>
      <c r="B812">
        <f>MAX(F804,D807)</f>
        <v>0</v>
      </c>
      <c r="I812">
        <f>MAX(L804,O807)</f>
        <v>0</v>
      </c>
      <c r="R812">
        <f>MAX(Y804,V807)</f>
        <v>0</v>
      </c>
      <c r="AB812">
        <f>MAX(AF804,AH807)</f>
        <v>0</v>
      </c>
      <c r="AK812">
        <f>AT804</f>
        <v>0</v>
      </c>
      <c r="AW812">
        <f>BF804</f>
        <v>0</v>
      </c>
      <c r="BJ812" s="1"/>
    </row>
    <row r="813" spans="1:62" x14ac:dyDescent="0.35">
      <c r="A813" t="s">
        <v>3100</v>
      </c>
      <c r="B813">
        <f>MAX(F805,D808)</f>
        <v>0</v>
      </c>
      <c r="I813">
        <f>MAX(L805,O808)</f>
        <v>0</v>
      </c>
      <c r="R813">
        <f>MAX(Y805,V808)</f>
        <v>0</v>
      </c>
      <c r="AB813">
        <f>MAX(AF805,AH808)</f>
        <v>0</v>
      </c>
      <c r="AK813">
        <f>AT805</f>
        <v>0</v>
      </c>
      <c r="AW813">
        <f>BF805</f>
        <v>0</v>
      </c>
      <c r="BJ813" s="1"/>
    </row>
    <row r="814" spans="1:62" x14ac:dyDescent="0.35">
      <c r="A814" t="s">
        <v>3101</v>
      </c>
      <c r="B814" t="s">
        <v>3098</v>
      </c>
      <c r="I814" t="s">
        <v>3098</v>
      </c>
      <c r="R814" t="s">
        <v>3258</v>
      </c>
      <c r="AB814" t="s">
        <v>3098</v>
      </c>
      <c r="AK814" t="s">
        <v>3098</v>
      </c>
      <c r="AW814" t="s">
        <v>3098</v>
      </c>
      <c r="BJ814" s="1"/>
    </row>
    <row r="815" spans="1:62" x14ac:dyDescent="0.35">
      <c r="A815" t="s">
        <v>3102</v>
      </c>
      <c r="B815">
        <f>B811</f>
        <v>0</v>
      </c>
      <c r="I815">
        <f>I811</f>
        <v>0.25641025641025639</v>
      </c>
      <c r="R815">
        <v>0.95238</v>
      </c>
      <c r="AB815">
        <f>AB811</f>
        <v>0</v>
      </c>
      <c r="AK815">
        <f>AK811</f>
        <v>1.3636363636363635</v>
      </c>
      <c r="AW815">
        <f>AW811</f>
        <v>0.55555555555555558</v>
      </c>
      <c r="BJ815" s="1"/>
    </row>
    <row r="816" spans="1:62" x14ac:dyDescent="0.35">
      <c r="BI816" s="1"/>
    </row>
    <row r="817" spans="1:62" x14ac:dyDescent="0.35">
      <c r="AK817" s="1"/>
      <c r="AW817" s="1"/>
      <c r="AX817" s="1"/>
      <c r="AY817" s="1"/>
      <c r="BI817" s="1"/>
    </row>
    <row r="818" spans="1:62" x14ac:dyDescent="0.35">
      <c r="A818" t="s">
        <v>3104</v>
      </c>
      <c r="AK818" s="1"/>
      <c r="AW818" s="1"/>
      <c r="AX818" s="1"/>
      <c r="AY818" s="1"/>
      <c r="BI818" s="1"/>
    </row>
    <row r="819" spans="1:62" x14ac:dyDescent="0.35">
      <c r="A819" t="s">
        <v>3096</v>
      </c>
      <c r="B819">
        <v>0</v>
      </c>
      <c r="C819">
        <v>0</v>
      </c>
      <c r="D819">
        <v>0</v>
      </c>
      <c r="E819">
        <v>0</v>
      </c>
      <c r="F819">
        <v>0</v>
      </c>
      <c r="H819" t="s">
        <v>3096</v>
      </c>
      <c r="I819">
        <v>0</v>
      </c>
      <c r="J819">
        <v>0</v>
      </c>
      <c r="K819">
        <v>0</v>
      </c>
      <c r="L819">
        <v>0</v>
      </c>
      <c r="Q819" t="s">
        <v>3096</v>
      </c>
      <c r="R819">
        <v>0</v>
      </c>
      <c r="S819">
        <v>0</v>
      </c>
      <c r="T819">
        <v>0</v>
      </c>
      <c r="U819">
        <v>0</v>
      </c>
      <c r="V819">
        <v>0</v>
      </c>
      <c r="W819">
        <v>0</v>
      </c>
      <c r="X819">
        <v>0</v>
      </c>
      <c r="Y819">
        <v>0</v>
      </c>
      <c r="AA819" t="s">
        <v>3096</v>
      </c>
      <c r="AB819">
        <v>0</v>
      </c>
      <c r="AC819">
        <v>0</v>
      </c>
      <c r="AD819">
        <v>0</v>
      </c>
      <c r="AE819">
        <v>0</v>
      </c>
      <c r="AF819">
        <v>0</v>
      </c>
      <c r="AJ819" t="s">
        <v>3096</v>
      </c>
      <c r="AK819">
        <v>0</v>
      </c>
      <c r="AL819">
        <v>0</v>
      </c>
      <c r="AM819">
        <v>0</v>
      </c>
      <c r="AN819">
        <v>0</v>
      </c>
      <c r="AO819">
        <v>0</v>
      </c>
      <c r="AP819">
        <v>0</v>
      </c>
      <c r="AQ819">
        <v>0</v>
      </c>
      <c r="AR819">
        <v>0</v>
      </c>
      <c r="AS819">
        <v>0</v>
      </c>
      <c r="AT819">
        <v>0</v>
      </c>
      <c r="AV819" t="s">
        <v>3096</v>
      </c>
      <c r="AW819">
        <v>0</v>
      </c>
      <c r="AX819">
        <v>0</v>
      </c>
      <c r="AY819">
        <v>0</v>
      </c>
      <c r="AZ819">
        <v>0</v>
      </c>
      <c r="BA819">
        <v>0</v>
      </c>
      <c r="BB819">
        <v>0</v>
      </c>
      <c r="BC819">
        <v>0</v>
      </c>
      <c r="BD819">
        <v>0</v>
      </c>
      <c r="BE819">
        <v>0</v>
      </c>
      <c r="BF819">
        <v>0</v>
      </c>
      <c r="BI819" s="1"/>
    </row>
    <row r="820" spans="1:62" x14ac:dyDescent="0.35">
      <c r="A820" t="s">
        <v>3095</v>
      </c>
      <c r="B820">
        <v>0</v>
      </c>
      <c r="C820">
        <v>0</v>
      </c>
      <c r="D820">
        <v>0</v>
      </c>
      <c r="E820">
        <v>0</v>
      </c>
      <c r="F820">
        <v>0</v>
      </c>
      <c r="H820" t="s">
        <v>3095</v>
      </c>
      <c r="I820">
        <v>0</v>
      </c>
      <c r="J820">
        <v>0</v>
      </c>
      <c r="K820">
        <v>0</v>
      </c>
      <c r="L820">
        <v>0</v>
      </c>
      <c r="Q820" t="s">
        <v>3095</v>
      </c>
      <c r="R820">
        <v>0</v>
      </c>
      <c r="S820">
        <v>0</v>
      </c>
      <c r="T820">
        <v>0</v>
      </c>
      <c r="U820">
        <v>0</v>
      </c>
      <c r="V820">
        <v>0</v>
      </c>
      <c r="W820">
        <v>0</v>
      </c>
      <c r="X820">
        <v>0</v>
      </c>
      <c r="Y820">
        <v>0</v>
      </c>
      <c r="AA820" t="s">
        <v>3095</v>
      </c>
      <c r="AB820">
        <v>0</v>
      </c>
      <c r="AC820">
        <v>0</v>
      </c>
      <c r="AD820">
        <v>0</v>
      </c>
      <c r="AE820">
        <v>0</v>
      </c>
      <c r="AF820">
        <v>0</v>
      </c>
      <c r="AJ820" t="s">
        <v>3095</v>
      </c>
      <c r="AK820">
        <v>0</v>
      </c>
      <c r="AL820">
        <v>0</v>
      </c>
      <c r="AM820">
        <v>0</v>
      </c>
      <c r="AN820">
        <v>0</v>
      </c>
      <c r="AO820">
        <v>0</v>
      </c>
      <c r="AP820">
        <v>0</v>
      </c>
      <c r="AQ820">
        <v>0</v>
      </c>
      <c r="AR820">
        <v>0</v>
      </c>
      <c r="AS820">
        <v>0</v>
      </c>
      <c r="AT820">
        <v>0</v>
      </c>
      <c r="AV820" t="s">
        <v>3095</v>
      </c>
      <c r="AW820">
        <v>0</v>
      </c>
      <c r="AX820">
        <v>0</v>
      </c>
      <c r="AY820">
        <v>0</v>
      </c>
      <c r="AZ820">
        <v>0</v>
      </c>
      <c r="BA820">
        <v>0</v>
      </c>
      <c r="BB820">
        <v>0</v>
      </c>
      <c r="BC820">
        <v>0</v>
      </c>
      <c r="BD820">
        <v>0</v>
      </c>
      <c r="BE820">
        <v>0</v>
      </c>
      <c r="BF820">
        <v>0</v>
      </c>
      <c r="BI820" s="1"/>
    </row>
    <row r="821" spans="1:62" x14ac:dyDescent="0.35">
      <c r="A821" t="s">
        <v>3097</v>
      </c>
      <c r="AK821" s="1"/>
      <c r="AW821" s="1"/>
      <c r="AX821" s="1"/>
      <c r="AY821" s="1"/>
      <c r="BI821" s="1"/>
    </row>
    <row r="822" spans="1:62" x14ac:dyDescent="0.35">
      <c r="A822" t="s">
        <v>3096</v>
      </c>
      <c r="B822">
        <v>2.1428571428571428</v>
      </c>
      <c r="C822">
        <v>0</v>
      </c>
      <c r="D822">
        <v>4</v>
      </c>
      <c r="H822" t="s">
        <v>3096</v>
      </c>
      <c r="I822">
        <v>0</v>
      </c>
      <c r="J822">
        <v>11.746031746031745</v>
      </c>
      <c r="K822">
        <v>0</v>
      </c>
      <c r="L822">
        <v>0</v>
      </c>
      <c r="M822">
        <v>6.666666666666667</v>
      </c>
      <c r="N822">
        <v>1.5384615384615385</v>
      </c>
      <c r="O822">
        <v>0.7142857142857143</v>
      </c>
      <c r="Q822" t="s">
        <v>3096</v>
      </c>
      <c r="R822">
        <v>0</v>
      </c>
      <c r="S822">
        <v>0</v>
      </c>
      <c r="T822">
        <v>0</v>
      </c>
      <c r="U822">
        <v>0</v>
      </c>
      <c r="V822">
        <v>0</v>
      </c>
      <c r="AA822" t="s">
        <v>3096</v>
      </c>
      <c r="AB822">
        <v>0</v>
      </c>
      <c r="AC822">
        <v>1.3888888888888888</v>
      </c>
      <c r="AD822">
        <v>0</v>
      </c>
      <c r="AE822">
        <v>0</v>
      </c>
      <c r="AF822">
        <v>0.967741935483871</v>
      </c>
      <c r="AG822">
        <v>2.1875</v>
      </c>
      <c r="AH822">
        <v>1.3114754098360655</v>
      </c>
      <c r="AK822" s="1"/>
      <c r="AW822" s="1"/>
      <c r="AX822" s="1"/>
      <c r="AY822" s="1"/>
      <c r="BI822" s="1"/>
    </row>
    <row r="823" spans="1:62" x14ac:dyDescent="0.35">
      <c r="A823" t="s">
        <v>3095</v>
      </c>
      <c r="B823">
        <v>7.7264956005611261</v>
      </c>
      <c r="C823">
        <v>0</v>
      </c>
      <c r="D823">
        <v>8.000303737874324</v>
      </c>
      <c r="H823" t="s">
        <v>3095</v>
      </c>
      <c r="I823">
        <v>0</v>
      </c>
      <c r="J823">
        <v>41.424992644774527</v>
      </c>
      <c r="K823">
        <v>0</v>
      </c>
      <c r="L823">
        <v>0</v>
      </c>
      <c r="M823">
        <v>19.889333634555449</v>
      </c>
      <c r="N823">
        <v>5.3294649213647869</v>
      </c>
      <c r="O823">
        <v>2.5754985335203751</v>
      </c>
      <c r="Q823" t="s">
        <v>3095</v>
      </c>
      <c r="R823">
        <v>0</v>
      </c>
      <c r="S823">
        <v>0</v>
      </c>
      <c r="T823">
        <v>0</v>
      </c>
      <c r="U823">
        <v>0</v>
      </c>
      <c r="V823">
        <v>0</v>
      </c>
      <c r="AA823" t="s">
        <v>3095</v>
      </c>
      <c r="AB823">
        <v>0</v>
      </c>
      <c r="AC823">
        <v>5.8466383707094174</v>
      </c>
      <c r="AD823">
        <v>0</v>
      </c>
      <c r="AE823">
        <v>0</v>
      </c>
      <c r="AF823">
        <v>5.3006382537413295</v>
      </c>
      <c r="AG823">
        <v>9.0948510587093807</v>
      </c>
      <c r="AH823">
        <v>12.671882784631416</v>
      </c>
      <c r="AK823" s="1"/>
      <c r="AW823" s="1"/>
      <c r="AX823" s="1"/>
      <c r="AY823" s="1"/>
      <c r="BI823" s="1"/>
    </row>
    <row r="824" spans="1:62" x14ac:dyDescent="0.35">
      <c r="A824" s="16" t="s">
        <v>3154</v>
      </c>
      <c r="AK824" s="1"/>
      <c r="AW824" s="1"/>
      <c r="AX824" s="1"/>
      <c r="AY824" s="1"/>
      <c r="BI824" s="1"/>
    </row>
    <row r="825" spans="1:62" x14ac:dyDescent="0.35">
      <c r="A825" t="s">
        <v>267</v>
      </c>
      <c r="B825">
        <v>1</v>
      </c>
      <c r="I825">
        <v>1</v>
      </c>
      <c r="R825">
        <v>0</v>
      </c>
      <c r="AB825">
        <v>1</v>
      </c>
      <c r="AK825">
        <v>0</v>
      </c>
      <c r="AL825" s="1"/>
      <c r="AW825">
        <v>1</v>
      </c>
      <c r="AZ825" s="1"/>
      <c r="BJ825" s="1"/>
    </row>
    <row r="826" spans="1:62" x14ac:dyDescent="0.35">
      <c r="A826" t="s">
        <v>3098</v>
      </c>
      <c r="B826">
        <f>MAX(B819:F819,B822:D822)</f>
        <v>4</v>
      </c>
      <c r="I826">
        <f>MAX(I819:L819,I822:O822)</f>
        <v>11.746031746031745</v>
      </c>
      <c r="R826">
        <f>MAX(R819:Y819,R822:V822)</f>
        <v>0</v>
      </c>
      <c r="AB826">
        <f>MAX(AB819:AF819,AB822:AH822)</f>
        <v>2.1875</v>
      </c>
      <c r="AK826">
        <f>MAX(AK819:AT819)</f>
        <v>0</v>
      </c>
      <c r="AW826">
        <f>MAX(AW819:BF819)</f>
        <v>0</v>
      </c>
      <c r="BJ826" s="1"/>
    </row>
    <row r="827" spans="1:62" x14ac:dyDescent="0.35">
      <c r="A827" t="s">
        <v>3099</v>
      </c>
      <c r="B827">
        <f>MAX(F819,D822)</f>
        <v>4</v>
      </c>
      <c r="I827">
        <f>MAX(L819,O822)</f>
        <v>0.7142857142857143</v>
      </c>
      <c r="R827">
        <f>MAX(Y819,V822)</f>
        <v>0</v>
      </c>
      <c r="AB827">
        <f>MAX(AF819,AH822)</f>
        <v>1.3114754098360655</v>
      </c>
      <c r="AK827">
        <f>AT819</f>
        <v>0</v>
      </c>
      <c r="AW827">
        <f>BF819</f>
        <v>0</v>
      </c>
      <c r="BJ827" s="1"/>
    </row>
    <row r="828" spans="1:62" x14ac:dyDescent="0.35">
      <c r="A828" t="s">
        <v>3100</v>
      </c>
      <c r="B828">
        <f>MAX(F820,D823)</f>
        <v>8.000303737874324</v>
      </c>
      <c r="I828">
        <f>MAX(L820,O823)</f>
        <v>2.5754985335203751</v>
      </c>
      <c r="R828">
        <f>MAX(Y820,V823)</f>
        <v>0</v>
      </c>
      <c r="AB828">
        <f>MAX(AF820,AH823)</f>
        <v>12.671882784631416</v>
      </c>
      <c r="AK828">
        <f>AT820</f>
        <v>0</v>
      </c>
      <c r="AW828">
        <f>BF820</f>
        <v>0</v>
      </c>
      <c r="BJ828" s="1"/>
    </row>
    <row r="829" spans="1:62" x14ac:dyDescent="0.35">
      <c r="A829" t="s">
        <v>3101</v>
      </c>
      <c r="B829" t="s">
        <v>3188</v>
      </c>
      <c r="I829" t="s">
        <v>3098</v>
      </c>
      <c r="R829" t="s">
        <v>3098</v>
      </c>
      <c r="AB829" t="s">
        <v>3188</v>
      </c>
      <c r="AK829" t="s">
        <v>3098</v>
      </c>
      <c r="AW829" t="s">
        <v>3261</v>
      </c>
      <c r="BJ829" s="1"/>
    </row>
    <row r="830" spans="1:62" x14ac:dyDescent="0.35">
      <c r="A830" t="s">
        <v>3102</v>
      </c>
      <c r="B830">
        <f>2*B826</f>
        <v>8</v>
      </c>
      <c r="I830">
        <f>I826</f>
        <v>11.746031746031745</v>
      </c>
      <c r="R830">
        <f>R826</f>
        <v>0</v>
      </c>
      <c r="AB830">
        <f>2*AB826</f>
        <v>4.375</v>
      </c>
      <c r="AK830">
        <f>AK826</f>
        <v>0</v>
      </c>
      <c r="AW830">
        <v>0.43478</v>
      </c>
      <c r="BJ830" s="1"/>
    </row>
    <row r="831" spans="1:62" x14ac:dyDescent="0.35">
      <c r="BI831" s="1"/>
    </row>
    <row r="832" spans="1:62" x14ac:dyDescent="0.35">
      <c r="AK832" s="1"/>
      <c r="AW832" s="1"/>
      <c r="AX832" s="1"/>
      <c r="AY832" s="1"/>
      <c r="BI832" s="1"/>
    </row>
    <row r="833" spans="1:62" x14ac:dyDescent="0.35">
      <c r="A833" t="s">
        <v>3104</v>
      </c>
      <c r="AK833" s="1"/>
      <c r="AW833" s="1"/>
      <c r="AX833" s="1"/>
      <c r="AY833" s="1"/>
      <c r="BI833" s="1"/>
    </row>
    <row r="834" spans="1:62" x14ac:dyDescent="0.35">
      <c r="A834" t="s">
        <v>3096</v>
      </c>
      <c r="B834">
        <v>6.875</v>
      </c>
      <c r="C834">
        <v>0</v>
      </c>
      <c r="D834">
        <v>0</v>
      </c>
      <c r="E834">
        <v>0</v>
      </c>
      <c r="F834">
        <v>0</v>
      </c>
      <c r="H834" t="s">
        <v>3096</v>
      </c>
      <c r="I834">
        <v>0</v>
      </c>
      <c r="J834">
        <v>0</v>
      </c>
      <c r="K834">
        <v>0</v>
      </c>
      <c r="L834">
        <v>0</v>
      </c>
      <c r="Q834" t="s">
        <v>3096</v>
      </c>
      <c r="R834">
        <v>0</v>
      </c>
      <c r="S834">
        <v>16.666666666666668</v>
      </c>
      <c r="T834">
        <v>0</v>
      </c>
      <c r="U834">
        <v>30</v>
      </c>
      <c r="V834">
        <v>3.3333333333333335</v>
      </c>
      <c r="W834">
        <v>11.025641025641026</v>
      </c>
      <c r="X834">
        <v>6.25</v>
      </c>
      <c r="Y834">
        <v>3.3333333333333335</v>
      </c>
      <c r="AA834" t="s">
        <v>3096</v>
      </c>
      <c r="AB834">
        <v>0</v>
      </c>
      <c r="AC834">
        <v>0</v>
      </c>
      <c r="AD834">
        <v>1.4285714285714286</v>
      </c>
      <c r="AE834">
        <v>0</v>
      </c>
      <c r="AF834">
        <v>2.2222222222222223</v>
      </c>
      <c r="AJ834" t="s">
        <v>3096</v>
      </c>
      <c r="AK834">
        <v>0</v>
      </c>
      <c r="AL834">
        <v>0</v>
      </c>
      <c r="AM834">
        <v>0</v>
      </c>
      <c r="AN834">
        <v>0</v>
      </c>
      <c r="AO834">
        <v>0</v>
      </c>
      <c r="AP834">
        <v>0</v>
      </c>
      <c r="AQ834">
        <v>0</v>
      </c>
      <c r="AR834">
        <v>0</v>
      </c>
      <c r="AS834">
        <v>0</v>
      </c>
      <c r="AT834">
        <v>0</v>
      </c>
      <c r="AV834" t="s">
        <v>3096</v>
      </c>
      <c r="AW834">
        <v>0</v>
      </c>
      <c r="AX834">
        <v>0</v>
      </c>
      <c r="AY834">
        <v>0</v>
      </c>
      <c r="AZ834">
        <v>0</v>
      </c>
      <c r="BA834">
        <v>0</v>
      </c>
      <c r="BB834">
        <v>0</v>
      </c>
      <c r="BC834">
        <v>0</v>
      </c>
      <c r="BD834">
        <v>0.19230769230769232</v>
      </c>
      <c r="BE834">
        <v>0</v>
      </c>
      <c r="BF834">
        <v>0.86956521739130432</v>
      </c>
      <c r="BI834" s="1"/>
    </row>
    <row r="835" spans="1:62" x14ac:dyDescent="0.35">
      <c r="A835" t="s">
        <v>3095</v>
      </c>
      <c r="B835">
        <v>10.144785195688801</v>
      </c>
      <c r="C835">
        <v>0</v>
      </c>
      <c r="D835">
        <v>0</v>
      </c>
      <c r="E835">
        <v>0</v>
      </c>
      <c r="F835">
        <v>0</v>
      </c>
      <c r="H835" t="s">
        <v>3095</v>
      </c>
      <c r="I835">
        <v>0</v>
      </c>
      <c r="J835">
        <v>0</v>
      </c>
      <c r="K835">
        <v>0</v>
      </c>
      <c r="L835">
        <v>0</v>
      </c>
      <c r="Q835" t="s">
        <v>3095</v>
      </c>
      <c r="R835">
        <v>0</v>
      </c>
      <c r="S835">
        <v>28.867513459481287</v>
      </c>
      <c r="T835">
        <v>0</v>
      </c>
      <c r="U835">
        <v>0</v>
      </c>
      <c r="V835">
        <v>8.8762536459859458</v>
      </c>
      <c r="W835">
        <v>17.289313979095478</v>
      </c>
      <c r="X835">
        <v>14.078859531733588</v>
      </c>
      <c r="Y835">
        <v>7.3029674334022152</v>
      </c>
      <c r="AA835" t="s">
        <v>3095</v>
      </c>
      <c r="AB835">
        <v>0</v>
      </c>
      <c r="AC835">
        <v>0</v>
      </c>
      <c r="AD835">
        <v>3.7796447300922722</v>
      </c>
      <c r="AE835">
        <v>0</v>
      </c>
      <c r="AF835">
        <v>6.666666666666667</v>
      </c>
      <c r="AJ835" t="s">
        <v>3095</v>
      </c>
      <c r="AK835">
        <v>0</v>
      </c>
      <c r="AL835">
        <v>0</v>
      </c>
      <c r="AM835">
        <v>0</v>
      </c>
      <c r="AN835">
        <v>0</v>
      </c>
      <c r="AO835">
        <v>0</v>
      </c>
      <c r="AP835">
        <v>0</v>
      </c>
      <c r="AQ835">
        <v>0</v>
      </c>
      <c r="AR835">
        <v>0</v>
      </c>
      <c r="AS835">
        <v>0</v>
      </c>
      <c r="AT835">
        <v>0</v>
      </c>
      <c r="AV835" t="s">
        <v>3095</v>
      </c>
      <c r="AW835">
        <v>0</v>
      </c>
      <c r="AX835">
        <v>0</v>
      </c>
      <c r="AY835">
        <v>0</v>
      </c>
      <c r="AZ835">
        <v>0</v>
      </c>
      <c r="BA835">
        <v>0</v>
      </c>
      <c r="BB835">
        <v>0</v>
      </c>
      <c r="BC835">
        <v>0</v>
      </c>
      <c r="BD835">
        <v>1.3867504905630728</v>
      </c>
      <c r="BE835">
        <v>0</v>
      </c>
      <c r="BF835">
        <v>4.1702882811414952</v>
      </c>
      <c r="BI835" s="1"/>
    </row>
    <row r="836" spans="1:62" x14ac:dyDescent="0.35">
      <c r="A836" t="s">
        <v>3097</v>
      </c>
      <c r="AK836" s="1"/>
      <c r="AW836" s="1"/>
      <c r="AX836" s="1"/>
      <c r="AY836" s="1"/>
      <c r="BI836" s="1"/>
    </row>
    <row r="837" spans="1:62" x14ac:dyDescent="0.35">
      <c r="A837" t="s">
        <v>3096</v>
      </c>
      <c r="B837">
        <v>8.5714285714285712</v>
      </c>
      <c r="C837">
        <v>7.5</v>
      </c>
      <c r="D837">
        <v>2.6666666666666665</v>
      </c>
      <c r="H837" t="s">
        <v>3096</v>
      </c>
      <c r="I837">
        <v>6.666666666666667</v>
      </c>
      <c r="J837">
        <v>0.31746031746031744</v>
      </c>
      <c r="K837">
        <v>2.6923076923076925</v>
      </c>
      <c r="L837">
        <v>0.3125</v>
      </c>
      <c r="M837">
        <v>0</v>
      </c>
      <c r="N837">
        <v>0</v>
      </c>
      <c r="O837">
        <v>6.4285714285714288</v>
      </c>
      <c r="Q837" t="s">
        <v>3096</v>
      </c>
      <c r="R837">
        <v>0</v>
      </c>
      <c r="S837">
        <v>40.595238095238095</v>
      </c>
      <c r="T837">
        <v>93.333333333333329</v>
      </c>
      <c r="U837">
        <v>34.545454545454547</v>
      </c>
      <c r="V837">
        <v>17.564102564102566</v>
      </c>
      <c r="AA837" t="s">
        <v>3096</v>
      </c>
      <c r="AB837">
        <v>3.8888888888888888</v>
      </c>
      <c r="AC837">
        <v>0</v>
      </c>
      <c r="AD837">
        <v>0</v>
      </c>
      <c r="AE837">
        <v>0.625</v>
      </c>
      <c r="AF837">
        <v>0</v>
      </c>
      <c r="AG837">
        <v>0</v>
      </c>
      <c r="AH837">
        <v>10.819672131147541</v>
      </c>
      <c r="AK837" s="1"/>
      <c r="AW837" s="1"/>
      <c r="AX837" s="1"/>
      <c r="BI837" s="1"/>
    </row>
    <row r="838" spans="1:62" x14ac:dyDescent="0.35">
      <c r="A838" t="s">
        <v>3095</v>
      </c>
      <c r="B838">
        <v>13.553169855225232</v>
      </c>
      <c r="C838">
        <v>12.99130586942975</v>
      </c>
      <c r="D838">
        <v>5.7351012490276556</v>
      </c>
      <c r="H838" t="s">
        <v>3095</v>
      </c>
      <c r="I838">
        <v>7.4542674630829087</v>
      </c>
      <c r="J838">
        <v>1.7532477556991732</v>
      </c>
      <c r="K838">
        <v>5.2314493963571937</v>
      </c>
      <c r="L838">
        <v>1.7399573281624763</v>
      </c>
      <c r="M838">
        <v>0</v>
      </c>
      <c r="N838">
        <v>0</v>
      </c>
      <c r="O838">
        <v>12.310277853394837</v>
      </c>
      <c r="Q838" t="s">
        <v>3095</v>
      </c>
      <c r="R838">
        <v>0</v>
      </c>
      <c r="S838">
        <v>28.130465474112839</v>
      </c>
      <c r="T838">
        <v>45.584089962791545</v>
      </c>
      <c r="U838">
        <v>30.757733351483864</v>
      </c>
      <c r="V838">
        <v>17.700331853648109</v>
      </c>
      <c r="AA838" t="s">
        <v>3095</v>
      </c>
      <c r="AB838">
        <v>9.5098801900677525</v>
      </c>
      <c r="AC838">
        <v>0</v>
      </c>
      <c r="AD838">
        <v>0</v>
      </c>
      <c r="AE838">
        <v>2.420700751111688</v>
      </c>
      <c r="AF838">
        <v>0</v>
      </c>
      <c r="AG838">
        <v>0</v>
      </c>
      <c r="AH838">
        <v>14.291538656759874</v>
      </c>
      <c r="AK838" s="1"/>
      <c r="AW838" s="1"/>
      <c r="AX838" s="1"/>
      <c r="BI838" s="1"/>
    </row>
    <row r="839" spans="1:62" x14ac:dyDescent="0.35">
      <c r="A839" s="16" t="s">
        <v>3155</v>
      </c>
      <c r="AK839" s="1"/>
      <c r="AW839" s="1"/>
      <c r="AX839" s="1"/>
      <c r="BI839" s="1"/>
    </row>
    <row r="840" spans="1:62" x14ac:dyDescent="0.35">
      <c r="A840" t="s">
        <v>267</v>
      </c>
      <c r="B840">
        <v>0</v>
      </c>
      <c r="I840">
        <v>0</v>
      </c>
      <c r="R840">
        <v>1</v>
      </c>
      <c r="AB840">
        <v>1</v>
      </c>
      <c r="AK840">
        <v>0</v>
      </c>
      <c r="AL840" s="1"/>
      <c r="AW840">
        <v>0</v>
      </c>
      <c r="BJ840" s="1"/>
    </row>
    <row r="841" spans="1:62" x14ac:dyDescent="0.35">
      <c r="A841" t="s">
        <v>3098</v>
      </c>
      <c r="B841">
        <f>MAX(B834:F834,B837:D837)</f>
        <v>8.5714285714285712</v>
      </c>
      <c r="I841">
        <f>MAX(I834:L834,I837:O837)</f>
        <v>6.666666666666667</v>
      </c>
      <c r="R841">
        <f>MAX(R834:Y834,R837:V837)</f>
        <v>93.333333333333329</v>
      </c>
      <c r="AB841">
        <f>MAX(AB834:AF834,AB837:AH837)</f>
        <v>10.819672131147541</v>
      </c>
      <c r="AK841">
        <f>MAX(AK834:AT834)</f>
        <v>0</v>
      </c>
      <c r="AW841">
        <f>MAX(AW834:BF834)</f>
        <v>0.86956521739130432</v>
      </c>
      <c r="BJ841" s="1"/>
    </row>
    <row r="842" spans="1:62" x14ac:dyDescent="0.35">
      <c r="A842" t="s">
        <v>3099</v>
      </c>
      <c r="B842">
        <f>MAX(F834,D837)</f>
        <v>2.6666666666666665</v>
      </c>
      <c r="I842">
        <f>MAX(L834,O837)</f>
        <v>6.4285714285714288</v>
      </c>
      <c r="R842">
        <f>MAX(Y834,V837)</f>
        <v>17.564102564102566</v>
      </c>
      <c r="AB842">
        <f>MAX(AF834,AH837)</f>
        <v>10.819672131147541</v>
      </c>
      <c r="AK842">
        <f>AT834</f>
        <v>0</v>
      </c>
      <c r="AW842">
        <f>BF834</f>
        <v>0.86956521739130432</v>
      </c>
      <c r="BJ842" s="1"/>
    </row>
    <row r="843" spans="1:62" x14ac:dyDescent="0.35">
      <c r="A843" t="s">
        <v>3100</v>
      </c>
      <c r="B843">
        <f>MAX(F835,D838)</f>
        <v>5.7351012490276556</v>
      </c>
      <c r="I843">
        <f>MAX(L835,O838)</f>
        <v>12.310277853394837</v>
      </c>
      <c r="R843">
        <f>MAX(Y835,V838)</f>
        <v>17.700331853648109</v>
      </c>
      <c r="AB843">
        <f>MAX(AF835,AH838)</f>
        <v>14.291538656759874</v>
      </c>
      <c r="AK843">
        <f>AT835</f>
        <v>0</v>
      </c>
      <c r="AW843">
        <f>BF835</f>
        <v>4.1702882811414952</v>
      </c>
      <c r="BJ843" s="1"/>
    </row>
    <row r="844" spans="1:62" x14ac:dyDescent="0.35">
      <c r="A844" t="s">
        <v>3101</v>
      </c>
      <c r="B844" t="s">
        <v>3098</v>
      </c>
      <c r="I844" t="s">
        <v>3098</v>
      </c>
      <c r="R844" t="s">
        <v>3098</v>
      </c>
      <c r="AB844" t="s">
        <v>3188</v>
      </c>
      <c r="AK844" t="s">
        <v>3098</v>
      </c>
      <c r="AW844" t="s">
        <v>3098</v>
      </c>
      <c r="BJ844" s="1"/>
    </row>
    <row r="845" spans="1:62" x14ac:dyDescent="0.35">
      <c r="A845" t="s">
        <v>3102</v>
      </c>
      <c r="B845">
        <f>B841</f>
        <v>8.5714285714285712</v>
      </c>
      <c r="I845">
        <f>I841</f>
        <v>6.666666666666667</v>
      </c>
      <c r="R845">
        <f>R841</f>
        <v>93.333333333333329</v>
      </c>
      <c r="AB845">
        <f>2*AB841</f>
        <v>21.639344262295083</v>
      </c>
      <c r="AK845">
        <f>AK841</f>
        <v>0</v>
      </c>
      <c r="AW845">
        <f>AW841</f>
        <v>0.86956521739130432</v>
      </c>
      <c r="BJ845" s="1"/>
    </row>
    <row r="846" spans="1:62" x14ac:dyDescent="0.35">
      <c r="BI846" s="1"/>
    </row>
    <row r="847" spans="1:62" x14ac:dyDescent="0.35">
      <c r="AK847" s="1"/>
      <c r="AW847" s="1"/>
      <c r="AX847" s="1"/>
      <c r="AY847" s="1"/>
      <c r="BI847" s="1"/>
    </row>
    <row r="848" spans="1:62" x14ac:dyDescent="0.35">
      <c r="A848" t="s">
        <v>3104</v>
      </c>
      <c r="AK848" s="1"/>
      <c r="AW848" s="1"/>
      <c r="AX848" s="1"/>
      <c r="AY848" s="1"/>
      <c r="BI848" s="1"/>
    </row>
    <row r="849" spans="1:62" x14ac:dyDescent="0.35">
      <c r="A849" t="s">
        <v>3096</v>
      </c>
      <c r="B849">
        <v>1.25</v>
      </c>
      <c r="C849">
        <v>5.625</v>
      </c>
      <c r="D849">
        <v>5</v>
      </c>
      <c r="E849">
        <v>3.3333333333333335</v>
      </c>
      <c r="F849">
        <v>0</v>
      </c>
      <c r="H849" t="s">
        <v>3096</v>
      </c>
      <c r="I849">
        <v>1.4285714285714286</v>
      </c>
      <c r="J849">
        <v>3.3333333333333335</v>
      </c>
      <c r="K849">
        <v>0</v>
      </c>
      <c r="L849">
        <v>0</v>
      </c>
      <c r="Q849" t="s">
        <v>3096</v>
      </c>
      <c r="R849">
        <v>20</v>
      </c>
      <c r="S849">
        <v>0</v>
      </c>
      <c r="T849">
        <v>0</v>
      </c>
      <c r="U849">
        <v>0</v>
      </c>
      <c r="V849">
        <v>0.83333333333333337</v>
      </c>
      <c r="W849">
        <v>4.8717948717948714</v>
      </c>
      <c r="X849">
        <v>0</v>
      </c>
      <c r="Y849">
        <v>1.9047619047619047</v>
      </c>
      <c r="AA849" t="s">
        <v>3096</v>
      </c>
      <c r="AB849">
        <v>12.352941176470589</v>
      </c>
      <c r="AC849">
        <v>0</v>
      </c>
      <c r="AD849">
        <v>4.2857142857142856</v>
      </c>
      <c r="AE849">
        <v>3.3333333333333335</v>
      </c>
      <c r="AF849">
        <v>2.2222222222222223</v>
      </c>
      <c r="AJ849" t="s">
        <v>3096</v>
      </c>
      <c r="AK849">
        <v>9.0909090909090917</v>
      </c>
      <c r="AL849">
        <v>7.7272727272727275</v>
      </c>
      <c r="AM849">
        <v>10</v>
      </c>
      <c r="AN849">
        <v>7.2727272727272725</v>
      </c>
      <c r="AO849">
        <v>2.7272727272727271</v>
      </c>
      <c r="AP849">
        <v>0.90909090909090906</v>
      </c>
      <c r="AQ849">
        <v>0.45454545454545453</v>
      </c>
      <c r="AR849">
        <v>0.90909090909090906</v>
      </c>
      <c r="AS849">
        <v>0</v>
      </c>
      <c r="AT849">
        <v>1.8181818181818181</v>
      </c>
      <c r="AV849" t="s">
        <v>3096</v>
      </c>
      <c r="AW849">
        <v>3.3333333333333335</v>
      </c>
      <c r="AX849">
        <v>2.7777777777777777</v>
      </c>
      <c r="AY849">
        <v>3.8888888888888888</v>
      </c>
      <c r="AZ849">
        <v>3.8888888888888888</v>
      </c>
      <c r="BA849">
        <v>0.58823529411764708</v>
      </c>
      <c r="BB849">
        <v>1.1111111111111112</v>
      </c>
      <c r="BC849">
        <v>0</v>
      </c>
      <c r="BD849">
        <v>14.423076923076923</v>
      </c>
      <c r="BE849">
        <v>0</v>
      </c>
      <c r="BF849">
        <v>1.7391304347826086</v>
      </c>
      <c r="BI849" s="1"/>
    </row>
    <row r="850" spans="1:62" x14ac:dyDescent="0.35">
      <c r="A850" t="s">
        <v>3095</v>
      </c>
      <c r="B850">
        <v>3.415650255319866</v>
      </c>
      <c r="C850">
        <v>12.093386622447824</v>
      </c>
      <c r="D850">
        <v>12.24744871391589</v>
      </c>
      <c r="E850">
        <v>5.7735026918962573</v>
      </c>
      <c r="F850">
        <v>0</v>
      </c>
      <c r="H850" t="s">
        <v>3095</v>
      </c>
      <c r="I850">
        <v>3.7796447300922722</v>
      </c>
      <c r="J850">
        <v>5.7735026918962573</v>
      </c>
      <c r="K850">
        <v>0</v>
      </c>
      <c r="L850">
        <v>0</v>
      </c>
      <c r="Q850" t="s">
        <v>3095</v>
      </c>
      <c r="R850">
        <v>28.284271247461902</v>
      </c>
      <c r="S850">
        <v>0</v>
      </c>
      <c r="T850">
        <v>0</v>
      </c>
      <c r="U850">
        <v>0</v>
      </c>
      <c r="V850">
        <v>2.8867513459481291</v>
      </c>
      <c r="W850">
        <v>9.6985606289080124</v>
      </c>
      <c r="X850">
        <v>0</v>
      </c>
      <c r="Y850">
        <v>4.0237390808147824</v>
      </c>
      <c r="AA850" t="s">
        <v>3095</v>
      </c>
      <c r="AB850">
        <v>9.8654043611276343</v>
      </c>
      <c r="AC850">
        <v>0</v>
      </c>
      <c r="AD850">
        <v>11.338934190276817</v>
      </c>
      <c r="AE850">
        <v>5.7735026918962573</v>
      </c>
      <c r="AF850">
        <v>4.4095855184409842</v>
      </c>
      <c r="AJ850" t="s">
        <v>3095</v>
      </c>
      <c r="AK850">
        <v>15.135749373285391</v>
      </c>
      <c r="AL850">
        <v>9.7256745055931511</v>
      </c>
      <c r="AM850">
        <v>10.23532631438318</v>
      </c>
      <c r="AN850">
        <v>7.0250017331420889</v>
      </c>
      <c r="AO850">
        <v>5.5048188256318031</v>
      </c>
      <c r="AP850">
        <v>2.9424494316824985</v>
      </c>
      <c r="AQ850">
        <v>2.1320071635561044</v>
      </c>
      <c r="AR850">
        <v>3.0151134457776361</v>
      </c>
      <c r="AS850">
        <v>0</v>
      </c>
      <c r="AT850">
        <v>5.0108108234321822</v>
      </c>
      <c r="AV850" t="s">
        <v>3095</v>
      </c>
      <c r="AW850">
        <v>7.0710678118654755</v>
      </c>
      <c r="AX850">
        <v>4.6088859896247678</v>
      </c>
      <c r="AY850">
        <v>6.0768498891418572</v>
      </c>
      <c r="AZ850">
        <v>6.0768498891418572</v>
      </c>
      <c r="BA850">
        <v>2.4253562503633299</v>
      </c>
      <c r="BB850">
        <v>3.2338083338177732</v>
      </c>
      <c r="BC850">
        <v>0</v>
      </c>
      <c r="BD850">
        <v>13.920426737100643</v>
      </c>
      <c r="BE850">
        <v>0</v>
      </c>
      <c r="BF850">
        <v>3.8755338788158982</v>
      </c>
      <c r="BI850" s="1"/>
    </row>
    <row r="851" spans="1:62" x14ac:dyDescent="0.35">
      <c r="A851" t="s">
        <v>3097</v>
      </c>
      <c r="AK851" s="1"/>
      <c r="AW851" s="1"/>
      <c r="AX851" s="1"/>
      <c r="AY851" s="1"/>
      <c r="BI851" s="1"/>
    </row>
    <row r="852" spans="1:62" x14ac:dyDescent="0.35">
      <c r="A852" t="s">
        <v>3096</v>
      </c>
      <c r="B852">
        <v>0</v>
      </c>
      <c r="C852">
        <v>1.25</v>
      </c>
      <c r="D852">
        <v>0</v>
      </c>
      <c r="H852" t="s">
        <v>3096</v>
      </c>
      <c r="I852">
        <v>0</v>
      </c>
      <c r="J852">
        <v>3.4920634920634921</v>
      </c>
      <c r="K852">
        <v>0</v>
      </c>
      <c r="L852">
        <v>1.25</v>
      </c>
      <c r="M852">
        <v>0</v>
      </c>
      <c r="N852">
        <v>1.2820512820512822</v>
      </c>
      <c r="O852">
        <v>0</v>
      </c>
      <c r="Q852" t="s">
        <v>3096</v>
      </c>
      <c r="R852">
        <v>0</v>
      </c>
      <c r="S852">
        <v>0.47619047619047616</v>
      </c>
      <c r="T852">
        <v>0</v>
      </c>
      <c r="U852">
        <v>2.1212121212121211</v>
      </c>
      <c r="V852">
        <v>1.0256410256410255</v>
      </c>
      <c r="AA852" t="s">
        <v>3096</v>
      </c>
      <c r="AB852">
        <v>4.4444444444444446</v>
      </c>
      <c r="AC852">
        <v>8.0555555555555554</v>
      </c>
      <c r="AD852">
        <v>0</v>
      </c>
      <c r="AE852">
        <v>0.625</v>
      </c>
      <c r="AF852">
        <v>1.6129032258064515</v>
      </c>
      <c r="AG852">
        <v>2.1875</v>
      </c>
      <c r="AH852">
        <v>1.3934426229508197</v>
      </c>
      <c r="AK852" s="1"/>
      <c r="AW852" s="1"/>
      <c r="AX852" s="1"/>
      <c r="BI852" s="1"/>
    </row>
    <row r="853" spans="1:62" x14ac:dyDescent="0.35">
      <c r="A853" t="s">
        <v>3095</v>
      </c>
      <c r="B853">
        <v>0</v>
      </c>
      <c r="C853">
        <v>3.3074245846103287</v>
      </c>
      <c r="D853">
        <v>0</v>
      </c>
      <c r="H853" t="s">
        <v>3095</v>
      </c>
      <c r="I853">
        <v>0</v>
      </c>
      <c r="J853">
        <v>7.1622959632034462</v>
      </c>
      <c r="K853">
        <v>0</v>
      </c>
      <c r="L853">
        <v>4.1458547687610832</v>
      </c>
      <c r="M853">
        <v>0</v>
      </c>
      <c r="N853">
        <v>4.6296753169560914</v>
      </c>
      <c r="O853">
        <v>0</v>
      </c>
      <c r="Q853" t="s">
        <v>3095</v>
      </c>
      <c r="R853">
        <v>0</v>
      </c>
      <c r="S853">
        <v>2.1296029876435685</v>
      </c>
      <c r="T853">
        <v>0</v>
      </c>
      <c r="U853">
        <v>4.0881728414866991</v>
      </c>
      <c r="V853">
        <v>4.1105991247956108</v>
      </c>
      <c r="AA853" t="s">
        <v>3095</v>
      </c>
      <c r="AB853">
        <v>8.3150572651165842</v>
      </c>
      <c r="AC853">
        <v>11.010130380767572</v>
      </c>
      <c r="AD853">
        <v>0</v>
      </c>
      <c r="AE853">
        <v>2.420700751111688</v>
      </c>
      <c r="AF853">
        <v>3.6780528094276206</v>
      </c>
      <c r="AG853">
        <v>5.7197400253764696</v>
      </c>
      <c r="AH853">
        <v>5.9113357021005211</v>
      </c>
      <c r="AK853" s="1"/>
      <c r="AW853" s="1"/>
      <c r="AX853" s="1"/>
      <c r="BI853" s="1"/>
    </row>
    <row r="854" spans="1:62" x14ac:dyDescent="0.35">
      <c r="A854" s="16" t="s">
        <v>3156</v>
      </c>
      <c r="AK854" s="1"/>
      <c r="AW854" s="1"/>
      <c r="AX854" s="1"/>
      <c r="BI854" s="1"/>
    </row>
    <row r="855" spans="1:62" x14ac:dyDescent="0.35">
      <c r="A855" t="s">
        <v>267</v>
      </c>
      <c r="B855">
        <v>0</v>
      </c>
      <c r="I855">
        <v>0</v>
      </c>
      <c r="R855">
        <v>1</v>
      </c>
      <c r="AB855">
        <v>1</v>
      </c>
      <c r="AK855">
        <v>1</v>
      </c>
      <c r="AL855" s="1"/>
      <c r="AW855">
        <v>1</v>
      </c>
      <c r="BJ855" s="1"/>
    </row>
    <row r="856" spans="1:62" x14ac:dyDescent="0.35">
      <c r="A856" t="s">
        <v>3098</v>
      </c>
      <c r="B856">
        <f>MAX(B849:F849,B852:D852)</f>
        <v>5.625</v>
      </c>
      <c r="I856">
        <f>MAX(I849:L849,I852:O852)</f>
        <v>3.4920634920634921</v>
      </c>
      <c r="R856">
        <f>MAX(R849:Y849,R852:V852)</f>
        <v>20</v>
      </c>
      <c r="AB856">
        <f>MAX(AB849:AF849,AB852:AH852)</f>
        <v>12.352941176470589</v>
      </c>
      <c r="AK856">
        <f>MAX(AK849:AT849)</f>
        <v>10</v>
      </c>
      <c r="AW856">
        <f>MAX(AW849:BF849)</f>
        <v>14.423076923076923</v>
      </c>
      <c r="BJ856" s="1"/>
    </row>
    <row r="857" spans="1:62" x14ac:dyDescent="0.35">
      <c r="A857" t="s">
        <v>3099</v>
      </c>
      <c r="B857">
        <f>MAX(F849,D852)</f>
        <v>0</v>
      </c>
      <c r="I857">
        <f>MAX(L849,O852)</f>
        <v>0</v>
      </c>
      <c r="R857">
        <f>MAX(Y849,V852)</f>
        <v>1.9047619047619047</v>
      </c>
      <c r="AB857">
        <f>MAX(AF849,AH852)</f>
        <v>2.2222222222222223</v>
      </c>
      <c r="AK857">
        <f>AT849</f>
        <v>1.8181818181818181</v>
      </c>
      <c r="AW857">
        <f>BF849</f>
        <v>1.7391304347826086</v>
      </c>
      <c r="BJ857" s="1"/>
    </row>
    <row r="858" spans="1:62" x14ac:dyDescent="0.35">
      <c r="A858" t="s">
        <v>3100</v>
      </c>
      <c r="B858">
        <f>MAX(F850,D853)</f>
        <v>0</v>
      </c>
      <c r="I858">
        <f>MAX(L850,O853)</f>
        <v>0</v>
      </c>
      <c r="R858">
        <f>MAX(Y850,V853)</f>
        <v>4.1105991247956108</v>
      </c>
      <c r="AB858">
        <f>MAX(AF850,AH853)</f>
        <v>5.9113357021005211</v>
      </c>
      <c r="AK858">
        <f>AT850</f>
        <v>5.0108108234321822</v>
      </c>
      <c r="AW858">
        <f>BF850</f>
        <v>3.8755338788158982</v>
      </c>
      <c r="BJ858" s="1"/>
    </row>
    <row r="859" spans="1:62" x14ac:dyDescent="0.35">
      <c r="A859" t="s">
        <v>3101</v>
      </c>
      <c r="B859" t="s">
        <v>3098</v>
      </c>
      <c r="I859" t="s">
        <v>3098</v>
      </c>
      <c r="R859" t="s">
        <v>3189</v>
      </c>
      <c r="AB859" t="s">
        <v>3098</v>
      </c>
      <c r="AK859" t="s">
        <v>3098</v>
      </c>
      <c r="AW859" t="s">
        <v>3098</v>
      </c>
      <c r="BJ859" s="1"/>
    </row>
    <row r="860" spans="1:62" x14ac:dyDescent="0.35">
      <c r="A860" t="s">
        <v>3102</v>
      </c>
      <c r="B860">
        <f>B856</f>
        <v>5.625</v>
      </c>
      <c r="I860">
        <f>I856</f>
        <v>3.4920634920634921</v>
      </c>
      <c r="R860">
        <f>0.5*R856</f>
        <v>10</v>
      </c>
      <c r="AB860">
        <f>AB856</f>
        <v>12.352941176470589</v>
      </c>
      <c r="AK860">
        <f>AK856</f>
        <v>10</v>
      </c>
      <c r="AW860">
        <f>AW856</f>
        <v>14.423076923076923</v>
      </c>
      <c r="BJ860" s="1"/>
    </row>
    <row r="861" spans="1:62" x14ac:dyDescent="0.35">
      <c r="BI861" s="1"/>
    </row>
    <row r="862" spans="1:62" x14ac:dyDescent="0.35">
      <c r="AK862" s="1"/>
      <c r="AW862" s="1"/>
      <c r="AX862" s="1"/>
      <c r="AY862" s="1"/>
      <c r="BI862" s="1"/>
    </row>
    <row r="863" spans="1:62" x14ac:dyDescent="0.35">
      <c r="A863" t="s">
        <v>3104</v>
      </c>
      <c r="AK863" s="1"/>
      <c r="AW863" s="1"/>
      <c r="AX863" s="1"/>
      <c r="AY863" s="1"/>
      <c r="BI863" s="1"/>
    </row>
    <row r="864" spans="1:62" x14ac:dyDescent="0.35">
      <c r="A864" t="s">
        <v>3096</v>
      </c>
      <c r="B864">
        <v>0</v>
      </c>
      <c r="C864">
        <v>0</v>
      </c>
      <c r="D864">
        <v>0</v>
      </c>
      <c r="E864">
        <v>0</v>
      </c>
      <c r="F864">
        <v>0</v>
      </c>
      <c r="H864" t="s">
        <v>3096</v>
      </c>
      <c r="I864">
        <v>0</v>
      </c>
      <c r="J864">
        <v>0</v>
      </c>
      <c r="K864">
        <v>0</v>
      </c>
      <c r="L864">
        <v>0</v>
      </c>
      <c r="Q864" t="s">
        <v>3096</v>
      </c>
      <c r="R864">
        <v>0</v>
      </c>
      <c r="S864">
        <v>0</v>
      </c>
      <c r="T864">
        <v>0</v>
      </c>
      <c r="U864">
        <v>0</v>
      </c>
      <c r="V864">
        <v>0</v>
      </c>
      <c r="W864">
        <v>0</v>
      </c>
      <c r="X864">
        <v>0</v>
      </c>
      <c r="Y864">
        <v>0</v>
      </c>
      <c r="AA864" t="s">
        <v>3096</v>
      </c>
      <c r="AB864">
        <v>0</v>
      </c>
      <c r="AC864">
        <v>0</v>
      </c>
      <c r="AD864">
        <v>0</v>
      </c>
      <c r="AE864">
        <v>0</v>
      </c>
      <c r="AF864">
        <v>0</v>
      </c>
      <c r="AJ864" t="s">
        <v>3096</v>
      </c>
      <c r="AK864">
        <v>0</v>
      </c>
      <c r="AL864">
        <v>0</v>
      </c>
      <c r="AM864">
        <v>0</v>
      </c>
      <c r="AN864">
        <v>0</v>
      </c>
      <c r="AO864">
        <v>0</v>
      </c>
      <c r="AP864">
        <v>0</v>
      </c>
      <c r="AQ864">
        <v>0</v>
      </c>
      <c r="AR864">
        <v>0</v>
      </c>
      <c r="AS864">
        <v>0</v>
      </c>
      <c r="AT864">
        <v>0</v>
      </c>
      <c r="AV864" t="s">
        <v>3096</v>
      </c>
      <c r="AW864">
        <v>0</v>
      </c>
      <c r="AX864">
        <v>0</v>
      </c>
      <c r="AY864">
        <v>0</v>
      </c>
      <c r="AZ864">
        <v>0</v>
      </c>
      <c r="BA864">
        <v>0</v>
      </c>
      <c r="BB864">
        <v>0</v>
      </c>
      <c r="BC864">
        <v>0</v>
      </c>
      <c r="BD864">
        <v>0</v>
      </c>
      <c r="BE864">
        <v>0</v>
      </c>
      <c r="BF864">
        <v>0</v>
      </c>
      <c r="BI864" s="1"/>
    </row>
    <row r="865" spans="1:62" x14ac:dyDescent="0.35">
      <c r="A865" t="s">
        <v>3095</v>
      </c>
      <c r="B865">
        <v>0</v>
      </c>
      <c r="C865">
        <v>0</v>
      </c>
      <c r="D865">
        <v>0</v>
      </c>
      <c r="E865">
        <v>0</v>
      </c>
      <c r="F865">
        <v>0</v>
      </c>
      <c r="H865" t="s">
        <v>3095</v>
      </c>
      <c r="I865">
        <v>0</v>
      </c>
      <c r="J865">
        <v>0</v>
      </c>
      <c r="K865">
        <v>0</v>
      </c>
      <c r="L865">
        <v>0</v>
      </c>
      <c r="Q865" t="s">
        <v>3095</v>
      </c>
      <c r="R865">
        <v>0</v>
      </c>
      <c r="S865">
        <v>0</v>
      </c>
      <c r="T865">
        <v>0</v>
      </c>
      <c r="U865">
        <v>0</v>
      </c>
      <c r="V865">
        <v>0</v>
      </c>
      <c r="W865">
        <v>0</v>
      </c>
      <c r="X865">
        <v>0</v>
      </c>
      <c r="Y865">
        <v>0</v>
      </c>
      <c r="AA865" t="s">
        <v>3095</v>
      </c>
      <c r="AB865">
        <v>0</v>
      </c>
      <c r="AC865">
        <v>0</v>
      </c>
      <c r="AD865">
        <v>0</v>
      </c>
      <c r="AE865">
        <v>0</v>
      </c>
      <c r="AF865">
        <v>0</v>
      </c>
      <c r="AJ865" t="s">
        <v>3095</v>
      </c>
      <c r="AK865">
        <v>0</v>
      </c>
      <c r="AL865">
        <v>0</v>
      </c>
      <c r="AM865">
        <v>0</v>
      </c>
      <c r="AN865">
        <v>0</v>
      </c>
      <c r="AO865">
        <v>0</v>
      </c>
      <c r="AP865">
        <v>0</v>
      </c>
      <c r="AQ865">
        <v>0</v>
      </c>
      <c r="AR865">
        <v>0</v>
      </c>
      <c r="AS865">
        <v>0</v>
      </c>
      <c r="AT865">
        <v>0</v>
      </c>
      <c r="AV865" t="s">
        <v>3095</v>
      </c>
      <c r="AW865">
        <v>0</v>
      </c>
      <c r="AX865">
        <v>0</v>
      </c>
      <c r="AY865">
        <v>0</v>
      </c>
      <c r="AZ865">
        <v>0</v>
      </c>
      <c r="BA865">
        <v>0</v>
      </c>
      <c r="BB865">
        <v>0</v>
      </c>
      <c r="BC865">
        <v>0</v>
      </c>
      <c r="BD865">
        <v>0</v>
      </c>
      <c r="BE865">
        <v>0</v>
      </c>
      <c r="BF865">
        <v>0</v>
      </c>
      <c r="BI865" s="1"/>
    </row>
    <row r="866" spans="1:62" x14ac:dyDescent="0.35">
      <c r="A866" t="s">
        <v>3097</v>
      </c>
      <c r="AK866" s="1"/>
      <c r="AW866" s="1"/>
      <c r="AX866" s="1"/>
      <c r="AY866" s="1"/>
      <c r="BI866" s="1"/>
    </row>
    <row r="867" spans="1:62" x14ac:dyDescent="0.35">
      <c r="A867" t="s">
        <v>3096</v>
      </c>
      <c r="B867">
        <v>0</v>
      </c>
      <c r="C867">
        <v>0</v>
      </c>
      <c r="D867">
        <v>0</v>
      </c>
      <c r="H867" t="s">
        <v>3096</v>
      </c>
      <c r="I867">
        <v>0</v>
      </c>
      <c r="J867">
        <v>0</v>
      </c>
      <c r="K867">
        <v>0</v>
      </c>
      <c r="L867">
        <v>0.3125</v>
      </c>
      <c r="M867">
        <v>0</v>
      </c>
      <c r="N867">
        <v>0</v>
      </c>
      <c r="O867">
        <v>0</v>
      </c>
      <c r="Q867" t="s">
        <v>3096</v>
      </c>
      <c r="R867">
        <v>0</v>
      </c>
      <c r="S867">
        <v>0</v>
      </c>
      <c r="T867">
        <v>0</v>
      </c>
      <c r="U867">
        <v>0</v>
      </c>
      <c r="V867">
        <v>0</v>
      </c>
      <c r="AA867" t="s">
        <v>3096</v>
      </c>
      <c r="AB867">
        <v>0</v>
      </c>
      <c r="AC867">
        <v>0</v>
      </c>
      <c r="AD867">
        <v>0</v>
      </c>
      <c r="AE867">
        <v>0</v>
      </c>
      <c r="AF867">
        <v>0</v>
      </c>
      <c r="AG867">
        <v>0</v>
      </c>
      <c r="AH867">
        <v>0</v>
      </c>
      <c r="AK867" s="1"/>
      <c r="AW867" s="1"/>
      <c r="AX867" s="1"/>
      <c r="AY867" s="1"/>
      <c r="BI867" s="1"/>
    </row>
    <row r="868" spans="1:62" x14ac:dyDescent="0.35">
      <c r="A868" t="s">
        <v>3095</v>
      </c>
      <c r="B868">
        <v>0</v>
      </c>
      <c r="C868">
        <v>0</v>
      </c>
      <c r="D868">
        <v>0</v>
      </c>
      <c r="H868" t="s">
        <v>3095</v>
      </c>
      <c r="I868">
        <v>0</v>
      </c>
      <c r="J868">
        <v>0</v>
      </c>
      <c r="K868">
        <v>0</v>
      </c>
      <c r="L868">
        <v>1.7399573281624763</v>
      </c>
      <c r="M868">
        <v>0</v>
      </c>
      <c r="N868">
        <v>0</v>
      </c>
      <c r="O868">
        <v>0</v>
      </c>
      <c r="Q868" t="s">
        <v>3095</v>
      </c>
      <c r="R868">
        <v>0</v>
      </c>
      <c r="S868">
        <v>0</v>
      </c>
      <c r="T868">
        <v>0</v>
      </c>
      <c r="U868">
        <v>0</v>
      </c>
      <c r="V868">
        <v>0</v>
      </c>
      <c r="AA868" t="s">
        <v>3095</v>
      </c>
      <c r="AB868">
        <v>0</v>
      </c>
      <c r="AC868">
        <v>0</v>
      </c>
      <c r="AD868">
        <v>0</v>
      </c>
      <c r="AE868">
        <v>0</v>
      </c>
      <c r="AF868">
        <v>0</v>
      </c>
      <c r="AG868">
        <v>0</v>
      </c>
      <c r="AH868">
        <v>0</v>
      </c>
      <c r="AK868" s="1"/>
      <c r="AW868" s="1"/>
      <c r="AX868" s="1"/>
      <c r="AY868" s="1"/>
      <c r="BI868" s="1"/>
    </row>
    <row r="869" spans="1:62" x14ac:dyDescent="0.35">
      <c r="A869" s="16" t="s">
        <v>3157</v>
      </c>
      <c r="AK869" s="1"/>
      <c r="AW869" s="1"/>
      <c r="AX869" s="1"/>
      <c r="AY869" s="1"/>
      <c r="BI869" s="1"/>
    </row>
    <row r="870" spans="1:62" x14ac:dyDescent="0.35">
      <c r="A870" t="s">
        <v>267</v>
      </c>
      <c r="B870">
        <v>0</v>
      </c>
      <c r="I870">
        <v>0</v>
      </c>
      <c r="R870">
        <v>0</v>
      </c>
      <c r="AB870">
        <v>0</v>
      </c>
      <c r="AK870">
        <v>0</v>
      </c>
      <c r="AL870" s="1"/>
      <c r="AW870">
        <v>1</v>
      </c>
      <c r="AZ870" s="1"/>
      <c r="BJ870" s="1"/>
    </row>
    <row r="871" spans="1:62" x14ac:dyDescent="0.35">
      <c r="A871" t="s">
        <v>3098</v>
      </c>
      <c r="B871">
        <f>MAX(B864:F864,B867:D867)</f>
        <v>0</v>
      </c>
      <c r="I871">
        <f>MAX(I864:L864,I867:O867)</f>
        <v>0.3125</v>
      </c>
      <c r="R871">
        <f>MAX(R864:Y864,R867:V867)</f>
        <v>0</v>
      </c>
      <c r="AB871">
        <f>MAX(AB864:AF864,AB867:AH867)</f>
        <v>0</v>
      </c>
      <c r="AK871">
        <f>MAX(AK864:AT864)</f>
        <v>0</v>
      </c>
      <c r="AW871">
        <f>MAX(AW864:BF864)</f>
        <v>0</v>
      </c>
      <c r="BJ871" s="1"/>
    </row>
    <row r="872" spans="1:62" x14ac:dyDescent="0.35">
      <c r="A872" t="s">
        <v>3099</v>
      </c>
      <c r="B872">
        <f>MAX(F864,D867)</f>
        <v>0</v>
      </c>
      <c r="I872">
        <f>MAX(L864,O867)</f>
        <v>0</v>
      </c>
      <c r="R872">
        <f>MAX(Y864,V867)</f>
        <v>0</v>
      </c>
      <c r="AB872">
        <f>MAX(AF864,AH867)</f>
        <v>0</v>
      </c>
      <c r="AK872">
        <f>AT864</f>
        <v>0</v>
      </c>
      <c r="AW872">
        <f>BF864</f>
        <v>0</v>
      </c>
      <c r="BJ872" s="1"/>
    </row>
    <row r="873" spans="1:62" x14ac:dyDescent="0.35">
      <c r="A873" t="s">
        <v>3100</v>
      </c>
      <c r="B873">
        <f>MAX(F865,D868)</f>
        <v>0</v>
      </c>
      <c r="I873">
        <f>MAX(L865,O868)</f>
        <v>0</v>
      </c>
      <c r="R873">
        <f>MAX(Y865,V868)</f>
        <v>0</v>
      </c>
      <c r="AB873">
        <f>MAX(AF865,AH868)</f>
        <v>0</v>
      </c>
      <c r="AK873">
        <f>AT865</f>
        <v>0</v>
      </c>
      <c r="AW873">
        <f>BF865</f>
        <v>0</v>
      </c>
      <c r="BJ873" s="1"/>
    </row>
    <row r="874" spans="1:62" x14ac:dyDescent="0.35">
      <c r="A874" t="s">
        <v>3101</v>
      </c>
      <c r="B874" t="s">
        <v>3098</v>
      </c>
      <c r="I874" t="s">
        <v>3098</v>
      </c>
      <c r="R874" t="s">
        <v>3098</v>
      </c>
      <c r="AB874" t="s">
        <v>3098</v>
      </c>
      <c r="AK874" t="s">
        <v>3098</v>
      </c>
      <c r="AW874" t="s">
        <v>3261</v>
      </c>
      <c r="BJ874" s="1"/>
    </row>
    <row r="875" spans="1:62" x14ac:dyDescent="0.35">
      <c r="A875" t="s">
        <v>3102</v>
      </c>
      <c r="B875">
        <f>B871</f>
        <v>0</v>
      </c>
      <c r="I875">
        <f>I871</f>
        <v>0.3125</v>
      </c>
      <c r="R875">
        <f>R871</f>
        <v>0</v>
      </c>
      <c r="AB875">
        <f>AB871</f>
        <v>0</v>
      </c>
      <c r="AK875">
        <f>AK871</f>
        <v>0</v>
      </c>
      <c r="AW875">
        <v>0.43478</v>
      </c>
      <c r="BJ875" s="1"/>
    </row>
    <row r="876" spans="1:62" x14ac:dyDescent="0.35">
      <c r="BI876" s="1"/>
    </row>
    <row r="877" spans="1:62" x14ac:dyDescent="0.35">
      <c r="AK877" s="1"/>
      <c r="AW877" s="1"/>
      <c r="AX877" s="1"/>
      <c r="AY877" s="1"/>
      <c r="BI877" s="1"/>
    </row>
    <row r="878" spans="1:62" x14ac:dyDescent="0.35">
      <c r="A878" t="s">
        <v>3104</v>
      </c>
      <c r="AK878" s="1"/>
      <c r="AW878" s="1"/>
      <c r="AX878" s="1"/>
      <c r="AY878" s="1"/>
      <c r="BI878" s="1"/>
    </row>
    <row r="879" spans="1:62" x14ac:dyDescent="0.35">
      <c r="A879" t="s">
        <v>3096</v>
      </c>
      <c r="B879">
        <v>0</v>
      </c>
      <c r="C879">
        <v>0</v>
      </c>
      <c r="D879">
        <v>0</v>
      </c>
      <c r="E879">
        <v>6.666666666666667</v>
      </c>
      <c r="F879">
        <v>0</v>
      </c>
      <c r="H879" t="s">
        <v>3096</v>
      </c>
      <c r="I879">
        <v>300</v>
      </c>
      <c r="J879">
        <v>0</v>
      </c>
      <c r="K879">
        <v>0</v>
      </c>
      <c r="L879">
        <v>0</v>
      </c>
      <c r="Q879" t="s">
        <v>3096</v>
      </c>
      <c r="R879">
        <v>5</v>
      </c>
      <c r="S879">
        <v>0</v>
      </c>
      <c r="T879">
        <v>0</v>
      </c>
      <c r="U879">
        <v>0</v>
      </c>
      <c r="V879">
        <v>0.83333333333333337</v>
      </c>
      <c r="W879">
        <v>0.76923076923076927</v>
      </c>
      <c r="X879">
        <v>0</v>
      </c>
      <c r="Y879">
        <v>0.95238095238095233</v>
      </c>
      <c r="AA879" t="s">
        <v>3096</v>
      </c>
      <c r="AB879">
        <v>74.705882352941174</v>
      </c>
      <c r="AC879">
        <v>2</v>
      </c>
      <c r="AD879">
        <v>61.428571428571431</v>
      </c>
      <c r="AE879">
        <v>0</v>
      </c>
      <c r="AF879">
        <v>5.5555555555555554</v>
      </c>
      <c r="AJ879" t="s">
        <v>3096</v>
      </c>
      <c r="AK879">
        <v>618.18181818181813</v>
      </c>
      <c r="AL879">
        <v>509.54545454545456</v>
      </c>
      <c r="AM879">
        <v>435</v>
      </c>
      <c r="AN879">
        <v>359.09090909090907</v>
      </c>
      <c r="AO879">
        <v>101.36363636363636</v>
      </c>
      <c r="AP879">
        <v>86.818181818181813</v>
      </c>
      <c r="AQ879">
        <v>8.1818181818181817</v>
      </c>
      <c r="AR879">
        <v>99.090909090909093</v>
      </c>
      <c r="AS879">
        <v>241.81818181818181</v>
      </c>
      <c r="AT879">
        <v>373.63636363636363</v>
      </c>
      <c r="AV879" t="s">
        <v>3096</v>
      </c>
      <c r="AW879">
        <v>492.22222222222223</v>
      </c>
      <c r="AX879">
        <v>617.22222222222217</v>
      </c>
      <c r="AY879">
        <v>607.22222222222217</v>
      </c>
      <c r="AZ879">
        <v>563.88888888888891</v>
      </c>
      <c r="BA879">
        <v>168.8235294117647</v>
      </c>
      <c r="BB879">
        <v>90</v>
      </c>
      <c r="BC879">
        <v>22.222222222222221</v>
      </c>
      <c r="BD879">
        <v>88.461538461538467</v>
      </c>
      <c r="BE879">
        <v>412.22222222222223</v>
      </c>
      <c r="BF879">
        <v>406.08695652173913</v>
      </c>
      <c r="BI879" s="1"/>
    </row>
    <row r="880" spans="1:62" x14ac:dyDescent="0.35">
      <c r="A880" t="s">
        <v>3095</v>
      </c>
      <c r="B880">
        <v>0</v>
      </c>
      <c r="C880">
        <v>0</v>
      </c>
      <c r="D880">
        <v>0</v>
      </c>
      <c r="E880">
        <v>11.547005383792515</v>
      </c>
      <c r="F880">
        <v>0</v>
      </c>
      <c r="H880" t="s">
        <v>3095</v>
      </c>
      <c r="I880">
        <v>0</v>
      </c>
      <c r="J880">
        <v>0</v>
      </c>
      <c r="K880">
        <v>0</v>
      </c>
      <c r="L880">
        <v>0</v>
      </c>
      <c r="Q880" t="s">
        <v>3095</v>
      </c>
      <c r="R880">
        <v>7.0710678118654755</v>
      </c>
      <c r="S880">
        <v>0</v>
      </c>
      <c r="T880">
        <v>0</v>
      </c>
      <c r="U880">
        <v>0</v>
      </c>
      <c r="V880">
        <v>2.8867513459481291</v>
      </c>
      <c r="W880">
        <v>4.8038446141526139</v>
      </c>
      <c r="X880">
        <v>0</v>
      </c>
      <c r="Y880">
        <v>3.0079260375911918</v>
      </c>
      <c r="AA880" t="s">
        <v>3095</v>
      </c>
      <c r="AB880">
        <v>90.728876633949724</v>
      </c>
      <c r="AC880">
        <v>4.4721359549995796</v>
      </c>
      <c r="AD880">
        <v>115.67606658662103</v>
      </c>
      <c r="AE880">
        <v>0</v>
      </c>
      <c r="AF880">
        <v>11.30388330520878</v>
      </c>
      <c r="AJ880" t="s">
        <v>3095</v>
      </c>
      <c r="AK880">
        <v>296.47320896897861</v>
      </c>
      <c r="AL880">
        <v>235.78596575076648</v>
      </c>
      <c r="AM880">
        <v>382.29569707230553</v>
      </c>
      <c r="AN880">
        <v>216.55108472222508</v>
      </c>
      <c r="AO880">
        <v>76.736745686327737</v>
      </c>
      <c r="AP880">
        <v>59.392669391846482</v>
      </c>
      <c r="AQ880">
        <v>10.064725594803928</v>
      </c>
      <c r="AR880">
        <v>57.000797442587668</v>
      </c>
      <c r="AS880">
        <v>86.927346884416266</v>
      </c>
      <c r="AT880">
        <v>195.75362198304407</v>
      </c>
      <c r="AV880" t="s">
        <v>3095</v>
      </c>
      <c r="AW880">
        <v>236.89542934477322</v>
      </c>
      <c r="AX880">
        <v>235.09211099821016</v>
      </c>
      <c r="AY880">
        <v>466.37280663782468</v>
      </c>
      <c r="AZ880">
        <v>282.4085253022626</v>
      </c>
      <c r="BA880">
        <v>109.65185548710384</v>
      </c>
      <c r="BB880">
        <v>65.349737836460505</v>
      </c>
      <c r="BC880">
        <v>14.371358589653878</v>
      </c>
      <c r="BD880">
        <v>100.98310119519252</v>
      </c>
      <c r="BE880">
        <v>229.1166612109308</v>
      </c>
      <c r="BF880">
        <v>268.08647062323996</v>
      </c>
      <c r="BI880" s="1"/>
    </row>
    <row r="881" spans="1:62" x14ac:dyDescent="0.35">
      <c r="A881" t="s">
        <v>3097</v>
      </c>
      <c r="AK881" s="1"/>
      <c r="AW881" s="1"/>
      <c r="AX881" s="1"/>
      <c r="AY881" s="1"/>
      <c r="BI881" s="1"/>
    </row>
    <row r="882" spans="1:62" x14ac:dyDescent="0.35">
      <c r="A882" t="s">
        <v>3096</v>
      </c>
      <c r="B882">
        <v>0</v>
      </c>
      <c r="C882">
        <v>0</v>
      </c>
      <c r="D882">
        <v>0</v>
      </c>
      <c r="H882" t="s">
        <v>3096</v>
      </c>
      <c r="I882">
        <v>0</v>
      </c>
      <c r="J882">
        <v>0</v>
      </c>
      <c r="K882">
        <v>0</v>
      </c>
      <c r="L882">
        <v>6.875</v>
      </c>
      <c r="M882">
        <v>0</v>
      </c>
      <c r="N882">
        <v>0</v>
      </c>
      <c r="O882">
        <v>0</v>
      </c>
      <c r="Q882" t="s">
        <v>3096</v>
      </c>
      <c r="R882">
        <v>0</v>
      </c>
      <c r="S882">
        <v>0</v>
      </c>
      <c r="T882">
        <v>0</v>
      </c>
      <c r="U882">
        <v>0</v>
      </c>
      <c r="V882">
        <v>0</v>
      </c>
      <c r="AA882" t="s">
        <v>3096</v>
      </c>
      <c r="AB882">
        <v>4.4444444444444446</v>
      </c>
      <c r="AC882">
        <v>0</v>
      </c>
      <c r="AD882">
        <v>0</v>
      </c>
      <c r="AE882">
        <v>3.125</v>
      </c>
      <c r="AF882">
        <v>0</v>
      </c>
      <c r="AG882">
        <v>0</v>
      </c>
      <c r="AH882">
        <v>0</v>
      </c>
      <c r="AK882" s="1"/>
      <c r="AW882" s="1"/>
      <c r="AX882" s="1"/>
      <c r="BI882" s="1"/>
    </row>
    <row r="883" spans="1:62" x14ac:dyDescent="0.35">
      <c r="A883" t="s">
        <v>3095</v>
      </c>
      <c r="B883">
        <v>0</v>
      </c>
      <c r="C883">
        <v>0</v>
      </c>
      <c r="D883">
        <v>0</v>
      </c>
      <c r="H883" t="s">
        <v>3095</v>
      </c>
      <c r="I883">
        <v>0</v>
      </c>
      <c r="J883">
        <v>0</v>
      </c>
      <c r="K883">
        <v>0</v>
      </c>
      <c r="L883">
        <v>11.022191209408938</v>
      </c>
      <c r="M883">
        <v>0</v>
      </c>
      <c r="N883">
        <v>0</v>
      </c>
      <c r="O883">
        <v>0</v>
      </c>
      <c r="Q883" t="s">
        <v>3095</v>
      </c>
      <c r="R883">
        <v>0</v>
      </c>
      <c r="S883">
        <v>0</v>
      </c>
      <c r="T883">
        <v>0</v>
      </c>
      <c r="U883">
        <v>0</v>
      </c>
      <c r="V883">
        <v>0</v>
      </c>
      <c r="AA883" t="s">
        <v>3095</v>
      </c>
      <c r="AB883">
        <v>12.571184949005344</v>
      </c>
      <c r="AC883">
        <v>0</v>
      </c>
      <c r="AD883">
        <v>0</v>
      </c>
      <c r="AE883">
        <v>4.6352890377609173</v>
      </c>
      <c r="AF883">
        <v>0</v>
      </c>
      <c r="AG883">
        <v>0</v>
      </c>
      <c r="AH883">
        <v>0</v>
      </c>
      <c r="AK883" s="1"/>
      <c r="AW883" s="1"/>
      <c r="AX883" s="1"/>
      <c r="BI883" s="1"/>
    </row>
    <row r="884" spans="1:62" x14ac:dyDescent="0.35">
      <c r="A884" s="16" t="s">
        <v>87</v>
      </c>
      <c r="AK884" s="1"/>
      <c r="AW884" s="1"/>
      <c r="AX884" s="1"/>
      <c r="BI884" s="1"/>
    </row>
    <row r="885" spans="1:62" x14ac:dyDescent="0.35">
      <c r="A885" t="s">
        <v>267</v>
      </c>
      <c r="B885">
        <v>0</v>
      </c>
      <c r="I885">
        <v>1</v>
      </c>
      <c r="R885">
        <v>0</v>
      </c>
      <c r="AB885">
        <v>1</v>
      </c>
      <c r="AK885">
        <v>1</v>
      </c>
      <c r="AL885" s="1"/>
      <c r="AW885">
        <v>1</v>
      </c>
      <c r="BJ885" s="1"/>
    </row>
    <row r="886" spans="1:62" x14ac:dyDescent="0.35">
      <c r="A886" t="s">
        <v>3098</v>
      </c>
      <c r="B886">
        <f>MAX(B879:F879,B882:D882)</f>
        <v>6.666666666666667</v>
      </c>
      <c r="I886">
        <f>MAX(I879:L879,I882:O882)</f>
        <v>300</v>
      </c>
      <c r="R886">
        <f>MAX(R879:Y879,R882:V882)</f>
        <v>5</v>
      </c>
      <c r="AB886">
        <f>MAX(AB879:AF879,AB882:AH882)</f>
        <v>74.705882352941174</v>
      </c>
      <c r="AK886">
        <f>MAX(AK879:AT879)</f>
        <v>618.18181818181813</v>
      </c>
      <c r="AW886">
        <f>MAX(AW879:BF879)</f>
        <v>617.22222222222217</v>
      </c>
      <c r="BJ886" s="1"/>
    </row>
    <row r="887" spans="1:62" x14ac:dyDescent="0.35">
      <c r="A887" t="s">
        <v>3099</v>
      </c>
      <c r="B887">
        <f>MAX(F879,D882)</f>
        <v>0</v>
      </c>
      <c r="I887">
        <f>MAX(L879,O882)</f>
        <v>0</v>
      </c>
      <c r="R887">
        <f>MAX(Y879,V882)</f>
        <v>0.95238095238095233</v>
      </c>
      <c r="AB887">
        <f>MAX(AF879,AH882)</f>
        <v>5.5555555555555554</v>
      </c>
      <c r="AK887">
        <f>AT879</f>
        <v>373.63636363636363</v>
      </c>
      <c r="AW887">
        <f>BF879</f>
        <v>406.08695652173913</v>
      </c>
      <c r="BJ887" s="1"/>
    </row>
    <row r="888" spans="1:62" x14ac:dyDescent="0.35">
      <c r="A888" t="s">
        <v>3100</v>
      </c>
      <c r="B888">
        <f>MAX(F880,D883)</f>
        <v>0</v>
      </c>
      <c r="I888">
        <f>MAX(L880,O883)</f>
        <v>0</v>
      </c>
      <c r="R888">
        <f>MAX(Y880,V883)</f>
        <v>3.0079260375911918</v>
      </c>
      <c r="AB888">
        <f>MAX(AF880,AH883)</f>
        <v>11.30388330520878</v>
      </c>
      <c r="AK888">
        <f>AT880</f>
        <v>195.75362198304407</v>
      </c>
      <c r="AW888">
        <f>BF880</f>
        <v>268.08647062323996</v>
      </c>
      <c r="BJ888" s="1"/>
    </row>
    <row r="889" spans="1:62" x14ac:dyDescent="0.35">
      <c r="A889" t="s">
        <v>3101</v>
      </c>
      <c r="B889" t="s">
        <v>3098</v>
      </c>
      <c r="I889" t="s">
        <v>3260</v>
      </c>
      <c r="R889" t="s">
        <v>3098</v>
      </c>
      <c r="AB889" t="s">
        <v>3098</v>
      </c>
      <c r="AK889" t="s">
        <v>3190</v>
      </c>
      <c r="AW889" t="s">
        <v>3190</v>
      </c>
      <c r="BJ889" s="1"/>
    </row>
    <row r="890" spans="1:62" x14ac:dyDescent="0.35">
      <c r="A890" t="s">
        <v>3102</v>
      </c>
      <c r="B890">
        <f>B886</f>
        <v>6.666666666666667</v>
      </c>
      <c r="I890">
        <f>0.5*I886</f>
        <v>150</v>
      </c>
      <c r="R890">
        <f>R886</f>
        <v>5</v>
      </c>
      <c r="AB890">
        <f>AB886</f>
        <v>74.705882352941174</v>
      </c>
      <c r="AK890">
        <f>AK886+AK888</f>
        <v>813.93544016486226</v>
      </c>
      <c r="AW890">
        <f>AW886+AW888</f>
        <v>885.30869284546213</v>
      </c>
      <c r="BJ890" s="1"/>
    </row>
    <row r="891" spans="1:62" x14ac:dyDescent="0.35">
      <c r="BI891" s="1"/>
    </row>
    <row r="892" spans="1:62" x14ac:dyDescent="0.35">
      <c r="AK892" s="1"/>
      <c r="AW892" s="1"/>
      <c r="AX892" s="1"/>
      <c r="AY892" s="1"/>
      <c r="BI892" s="1"/>
    </row>
    <row r="893" spans="1:62" x14ac:dyDescent="0.35">
      <c r="A893" t="s">
        <v>3104</v>
      </c>
      <c r="AK893" s="1"/>
      <c r="AW893" s="1"/>
      <c r="AX893" s="1"/>
      <c r="AY893" s="1"/>
      <c r="BI893" s="1"/>
    </row>
    <row r="894" spans="1:62" x14ac:dyDescent="0.35">
      <c r="A894" t="s">
        <v>3096</v>
      </c>
      <c r="B894">
        <v>0</v>
      </c>
      <c r="C894">
        <v>10</v>
      </c>
      <c r="D894">
        <v>0</v>
      </c>
      <c r="E894">
        <v>0</v>
      </c>
      <c r="F894">
        <v>0</v>
      </c>
      <c r="H894" t="s">
        <v>3096</v>
      </c>
      <c r="I894">
        <v>4.2857142857142856</v>
      </c>
      <c r="J894">
        <v>0</v>
      </c>
      <c r="K894">
        <v>0</v>
      </c>
      <c r="L894">
        <v>0</v>
      </c>
      <c r="Q894" t="s">
        <v>3096</v>
      </c>
      <c r="R894">
        <v>0</v>
      </c>
      <c r="S894">
        <v>0</v>
      </c>
      <c r="T894">
        <v>0</v>
      </c>
      <c r="U894">
        <v>0</v>
      </c>
      <c r="V894">
        <v>0</v>
      </c>
      <c r="W894">
        <v>0</v>
      </c>
      <c r="X894">
        <v>0</v>
      </c>
      <c r="Y894">
        <v>2.3809523809523809</v>
      </c>
      <c r="AA894" t="s">
        <v>3096</v>
      </c>
      <c r="AB894">
        <v>0</v>
      </c>
      <c r="AC894">
        <v>2</v>
      </c>
      <c r="AD894">
        <v>0</v>
      </c>
      <c r="AE894">
        <v>0</v>
      </c>
      <c r="AF894">
        <v>0</v>
      </c>
      <c r="AJ894" t="s">
        <v>3096</v>
      </c>
      <c r="AK894">
        <v>0</v>
      </c>
      <c r="AL894">
        <v>0</v>
      </c>
      <c r="AM894">
        <v>0</v>
      </c>
      <c r="AN894">
        <v>0</v>
      </c>
      <c r="AO894">
        <v>0</v>
      </c>
      <c r="AP894">
        <v>0</v>
      </c>
      <c r="AQ894">
        <v>0</v>
      </c>
      <c r="AR894">
        <v>0</v>
      </c>
      <c r="AS894">
        <v>0</v>
      </c>
      <c r="AT894">
        <v>0</v>
      </c>
      <c r="AV894" t="s">
        <v>3096</v>
      </c>
      <c r="AW894">
        <v>0</v>
      </c>
      <c r="AX894">
        <v>0</v>
      </c>
      <c r="AY894">
        <v>0</v>
      </c>
      <c r="AZ894">
        <v>0</v>
      </c>
      <c r="BA894">
        <v>0</v>
      </c>
      <c r="BB894">
        <v>0</v>
      </c>
      <c r="BC894">
        <v>0</v>
      </c>
      <c r="BD894">
        <v>0.38461538461538464</v>
      </c>
      <c r="BE894">
        <v>0</v>
      </c>
      <c r="BF894">
        <v>0</v>
      </c>
      <c r="BI894" s="1"/>
    </row>
    <row r="895" spans="1:62" x14ac:dyDescent="0.35">
      <c r="A895" t="s">
        <v>3095</v>
      </c>
      <c r="B895">
        <v>0</v>
      </c>
      <c r="C895">
        <v>26.331223544175334</v>
      </c>
      <c r="D895">
        <v>0</v>
      </c>
      <c r="E895">
        <v>0</v>
      </c>
      <c r="F895">
        <v>0</v>
      </c>
      <c r="H895" t="s">
        <v>3095</v>
      </c>
      <c r="I895">
        <v>7.8679579246944318</v>
      </c>
      <c r="J895">
        <v>0</v>
      </c>
      <c r="K895">
        <v>0</v>
      </c>
      <c r="L895">
        <v>0</v>
      </c>
      <c r="Q895" t="s">
        <v>3095</v>
      </c>
      <c r="R895">
        <v>0</v>
      </c>
      <c r="S895">
        <v>0</v>
      </c>
      <c r="T895">
        <v>0</v>
      </c>
      <c r="U895">
        <v>0</v>
      </c>
      <c r="V895">
        <v>0</v>
      </c>
      <c r="W895">
        <v>0</v>
      </c>
      <c r="X895">
        <v>0</v>
      </c>
      <c r="Y895">
        <v>8.8908727944796873</v>
      </c>
      <c r="AA895" t="s">
        <v>3095</v>
      </c>
      <c r="AB895">
        <v>0</v>
      </c>
      <c r="AC895">
        <v>4.4721359549995796</v>
      </c>
      <c r="AD895">
        <v>0</v>
      </c>
      <c r="AE895">
        <v>0</v>
      </c>
      <c r="AF895">
        <v>0</v>
      </c>
      <c r="AJ895" t="s">
        <v>3095</v>
      </c>
      <c r="AK895">
        <v>0</v>
      </c>
      <c r="AL895">
        <v>0</v>
      </c>
      <c r="AM895">
        <v>0</v>
      </c>
      <c r="AN895">
        <v>0</v>
      </c>
      <c r="AO895">
        <v>0</v>
      </c>
      <c r="AP895">
        <v>0</v>
      </c>
      <c r="AQ895">
        <v>0</v>
      </c>
      <c r="AR895">
        <v>0</v>
      </c>
      <c r="AS895">
        <v>0</v>
      </c>
      <c r="AT895">
        <v>0</v>
      </c>
      <c r="AV895" t="s">
        <v>3095</v>
      </c>
      <c r="AW895">
        <v>0</v>
      </c>
      <c r="AX895">
        <v>0</v>
      </c>
      <c r="AY895">
        <v>0</v>
      </c>
      <c r="AZ895">
        <v>0</v>
      </c>
      <c r="BA895">
        <v>0</v>
      </c>
      <c r="BB895">
        <v>0</v>
      </c>
      <c r="BC895">
        <v>0</v>
      </c>
      <c r="BD895">
        <v>1.9418390934515435</v>
      </c>
      <c r="BE895">
        <v>0</v>
      </c>
      <c r="BF895">
        <v>0</v>
      </c>
      <c r="BI895" s="1"/>
    </row>
    <row r="896" spans="1:62" x14ac:dyDescent="0.35">
      <c r="A896" t="s">
        <v>3097</v>
      </c>
      <c r="AK896" s="1"/>
      <c r="AW896" s="1"/>
      <c r="AX896" s="1"/>
      <c r="AY896" s="1"/>
      <c r="BI896" s="1"/>
    </row>
    <row r="897" spans="1:62" x14ac:dyDescent="0.35">
      <c r="A897" t="s">
        <v>3096</v>
      </c>
      <c r="B897">
        <v>5.7142857142857144</v>
      </c>
      <c r="C897">
        <v>0</v>
      </c>
      <c r="D897">
        <v>0</v>
      </c>
      <c r="H897" t="s">
        <v>3096</v>
      </c>
      <c r="I897">
        <v>0</v>
      </c>
      <c r="J897">
        <v>3.0952380952380953</v>
      </c>
      <c r="K897">
        <v>0</v>
      </c>
      <c r="L897">
        <v>0</v>
      </c>
      <c r="M897">
        <v>6</v>
      </c>
      <c r="N897">
        <v>0.25641025641025639</v>
      </c>
      <c r="O897">
        <v>0</v>
      </c>
      <c r="Q897" t="s">
        <v>3096</v>
      </c>
      <c r="R897">
        <v>0</v>
      </c>
      <c r="S897">
        <v>0</v>
      </c>
      <c r="T897">
        <v>0</v>
      </c>
      <c r="U897">
        <v>0</v>
      </c>
      <c r="V897">
        <v>0</v>
      </c>
      <c r="AA897" t="s">
        <v>3096</v>
      </c>
      <c r="AB897">
        <v>0</v>
      </c>
      <c r="AC897">
        <v>0.55555555555555558</v>
      </c>
      <c r="AD897">
        <v>0</v>
      </c>
      <c r="AE897">
        <v>0</v>
      </c>
      <c r="AF897">
        <v>1.2903225806451613</v>
      </c>
      <c r="AG897">
        <v>0</v>
      </c>
      <c r="AH897">
        <v>0</v>
      </c>
      <c r="AK897" s="1"/>
      <c r="AW897" s="1"/>
      <c r="AX897" s="1"/>
      <c r="BI897" s="1"/>
    </row>
    <row r="898" spans="1:62" x14ac:dyDescent="0.35">
      <c r="A898" t="s">
        <v>3095</v>
      </c>
      <c r="B898">
        <v>20.603988268163</v>
      </c>
      <c r="C898">
        <v>0</v>
      </c>
      <c r="D898">
        <v>0</v>
      </c>
      <c r="H898" t="s">
        <v>3095</v>
      </c>
      <c r="I898">
        <v>0</v>
      </c>
      <c r="J898">
        <v>8.9278584444826485</v>
      </c>
      <c r="K898">
        <v>0</v>
      </c>
      <c r="L898">
        <v>0</v>
      </c>
      <c r="M898">
        <v>9.5222660917722202</v>
      </c>
      <c r="N898">
        <v>1.5806420557463257</v>
      </c>
      <c r="O898">
        <v>0</v>
      </c>
      <c r="Q898" t="s">
        <v>3095</v>
      </c>
      <c r="R898">
        <v>0</v>
      </c>
      <c r="S898">
        <v>0</v>
      </c>
      <c r="T898">
        <v>0</v>
      </c>
      <c r="U898">
        <v>0</v>
      </c>
      <c r="V898">
        <v>0</v>
      </c>
      <c r="AA898" t="s">
        <v>3095</v>
      </c>
      <c r="AB898">
        <v>0</v>
      </c>
      <c r="AC898">
        <v>2.290650472036861</v>
      </c>
      <c r="AD898">
        <v>0</v>
      </c>
      <c r="AE898">
        <v>0</v>
      </c>
      <c r="AF898">
        <v>3.3524179868880273</v>
      </c>
      <c r="AG898">
        <v>0</v>
      </c>
      <c r="AH898">
        <v>0</v>
      </c>
      <c r="AK898" s="1"/>
      <c r="AW898" s="1"/>
      <c r="AX898" s="1"/>
      <c r="BI898" s="1"/>
    </row>
    <row r="899" spans="1:62" x14ac:dyDescent="0.35">
      <c r="A899" s="16" t="s">
        <v>3158</v>
      </c>
      <c r="AK899" s="1"/>
      <c r="AW899" s="1"/>
      <c r="AX899" s="1"/>
      <c r="BI899" s="1"/>
    </row>
    <row r="900" spans="1:62" x14ac:dyDescent="0.35">
      <c r="A900" t="s">
        <v>267</v>
      </c>
      <c r="B900">
        <v>1</v>
      </c>
      <c r="I900">
        <v>1</v>
      </c>
      <c r="R900">
        <v>0</v>
      </c>
      <c r="AB900">
        <v>0</v>
      </c>
      <c r="AK900">
        <v>0</v>
      </c>
      <c r="AL900" s="1"/>
      <c r="AW900">
        <v>0</v>
      </c>
      <c r="BJ900" s="1"/>
    </row>
    <row r="901" spans="1:62" x14ac:dyDescent="0.35">
      <c r="A901" t="s">
        <v>3098</v>
      </c>
      <c r="B901">
        <f>MAX(B894:F894,B897:D897)</f>
        <v>10</v>
      </c>
      <c r="I901">
        <f>MAX(I894:L894,I897:O897)</f>
        <v>6</v>
      </c>
      <c r="R901">
        <f>MAX(R894:Y894,R897:V897)</f>
        <v>2.3809523809523809</v>
      </c>
      <c r="AB901">
        <f>MAX(AB894:AF894,AB897:AH897)</f>
        <v>2</v>
      </c>
      <c r="AK901">
        <f>MAX(AK894:AT894)</f>
        <v>0</v>
      </c>
      <c r="AW901">
        <f>MAX(AW894:BF894)</f>
        <v>0.38461538461538464</v>
      </c>
      <c r="BJ901" s="1"/>
    </row>
    <row r="902" spans="1:62" x14ac:dyDescent="0.35">
      <c r="A902" t="s">
        <v>3099</v>
      </c>
      <c r="B902">
        <f>MAX(F894,D897)</f>
        <v>0</v>
      </c>
      <c r="I902">
        <f>MAX(L894,O897)</f>
        <v>0</v>
      </c>
      <c r="R902">
        <f>MAX(Y894,V897)</f>
        <v>2.3809523809523809</v>
      </c>
      <c r="AB902">
        <f>MAX(AF894,AH897)</f>
        <v>0</v>
      </c>
      <c r="AK902">
        <f>AT894</f>
        <v>0</v>
      </c>
      <c r="AW902">
        <f>BF894</f>
        <v>0</v>
      </c>
      <c r="BJ902" s="1"/>
    </row>
    <row r="903" spans="1:62" x14ac:dyDescent="0.35">
      <c r="A903" t="s">
        <v>3100</v>
      </c>
      <c r="B903">
        <f>MAX(F895,D898)</f>
        <v>0</v>
      </c>
      <c r="I903">
        <f>MAX(L895,O898)</f>
        <v>0</v>
      </c>
      <c r="R903">
        <f>MAX(Y895,V898)</f>
        <v>8.8908727944796873</v>
      </c>
      <c r="AB903">
        <f>MAX(AF895,AH898)</f>
        <v>0</v>
      </c>
      <c r="AK903">
        <f>AT895</f>
        <v>0</v>
      </c>
      <c r="AW903">
        <f>BF895</f>
        <v>0</v>
      </c>
      <c r="BJ903" s="1"/>
    </row>
    <row r="904" spans="1:62" x14ac:dyDescent="0.35">
      <c r="A904" t="s">
        <v>3101</v>
      </c>
      <c r="B904" t="s">
        <v>3098</v>
      </c>
      <c r="I904" t="s">
        <v>3098</v>
      </c>
      <c r="R904" t="s">
        <v>3098</v>
      </c>
      <c r="AB904" t="s">
        <v>3098</v>
      </c>
      <c r="AK904" t="s">
        <v>3098</v>
      </c>
      <c r="AW904" t="s">
        <v>3098</v>
      </c>
      <c r="BJ904" s="1"/>
    </row>
    <row r="905" spans="1:62" x14ac:dyDescent="0.35">
      <c r="A905" t="s">
        <v>3102</v>
      </c>
      <c r="B905">
        <f>B901</f>
        <v>10</v>
      </c>
      <c r="I905">
        <f>I901</f>
        <v>6</v>
      </c>
      <c r="R905">
        <f>R901</f>
        <v>2.3809523809523809</v>
      </c>
      <c r="AB905">
        <f>AB901</f>
        <v>2</v>
      </c>
      <c r="AK905">
        <f>AK901</f>
        <v>0</v>
      </c>
      <c r="AW905">
        <f>AW901</f>
        <v>0.38461538461538464</v>
      </c>
      <c r="BJ905" s="1"/>
    </row>
    <row r="906" spans="1:62" x14ac:dyDescent="0.35">
      <c r="BI906" s="1"/>
    </row>
    <row r="907" spans="1:62" x14ac:dyDescent="0.35">
      <c r="AK907" s="1"/>
      <c r="AW907" s="1"/>
      <c r="AX907" s="1"/>
      <c r="AY907" s="1"/>
      <c r="BI907" s="1"/>
    </row>
    <row r="908" spans="1:62" x14ac:dyDescent="0.35">
      <c r="A908" t="s">
        <v>3104</v>
      </c>
      <c r="AK908" s="1"/>
      <c r="AW908" s="1"/>
      <c r="AX908" s="1"/>
      <c r="AY908" s="1"/>
      <c r="BI908" s="1"/>
    </row>
    <row r="909" spans="1:62" x14ac:dyDescent="0.35">
      <c r="A909" t="s">
        <v>3096</v>
      </c>
      <c r="B909">
        <v>0.625</v>
      </c>
      <c r="C909">
        <v>5</v>
      </c>
      <c r="D909">
        <v>0</v>
      </c>
      <c r="E909">
        <v>0</v>
      </c>
      <c r="F909">
        <v>0</v>
      </c>
      <c r="H909" t="s">
        <v>3096</v>
      </c>
      <c r="I909">
        <v>92.857142857142861</v>
      </c>
      <c r="J909">
        <v>0</v>
      </c>
      <c r="K909">
        <v>17.777777777777779</v>
      </c>
      <c r="L909">
        <v>0</v>
      </c>
      <c r="Q909" t="s">
        <v>3096</v>
      </c>
      <c r="R909">
        <v>0</v>
      </c>
      <c r="S909">
        <v>0</v>
      </c>
      <c r="T909">
        <v>0</v>
      </c>
      <c r="U909">
        <v>0</v>
      </c>
      <c r="V909">
        <v>1.6666666666666667</v>
      </c>
      <c r="W909">
        <v>2.3076923076923075</v>
      </c>
      <c r="X909">
        <v>7.5</v>
      </c>
      <c r="Y909">
        <v>0.47619047619047616</v>
      </c>
      <c r="AA909" t="s">
        <v>3096</v>
      </c>
      <c r="AB909">
        <v>22.058823529411764</v>
      </c>
      <c r="AC909">
        <v>70</v>
      </c>
      <c r="AD909">
        <v>2.8571428571428572</v>
      </c>
      <c r="AE909">
        <v>3.3333333333333335</v>
      </c>
      <c r="AF909">
        <v>0</v>
      </c>
      <c r="AJ909" t="s">
        <v>3096</v>
      </c>
      <c r="AK909">
        <v>396.36363636363637</v>
      </c>
      <c r="AL909">
        <v>553.18181818181813</v>
      </c>
      <c r="AM909">
        <v>434.09090909090907</v>
      </c>
      <c r="AN909">
        <v>319.54545454545456</v>
      </c>
      <c r="AO909">
        <v>239.09090909090909</v>
      </c>
      <c r="AP909">
        <v>314.09090909090907</v>
      </c>
      <c r="AQ909">
        <v>256.81818181818181</v>
      </c>
      <c r="AR909">
        <v>152.72727272727272</v>
      </c>
      <c r="AS909">
        <v>176.36363636363637</v>
      </c>
      <c r="AT909">
        <v>256.36363636363637</v>
      </c>
      <c r="AV909" t="s">
        <v>3096</v>
      </c>
      <c r="AW909">
        <v>308.88888888888891</v>
      </c>
      <c r="AX909">
        <v>527.77777777777783</v>
      </c>
      <c r="AY909">
        <v>367.22222222222223</v>
      </c>
      <c r="AZ909">
        <v>326.11111111111109</v>
      </c>
      <c r="BA909">
        <v>294.11764705882354</v>
      </c>
      <c r="BB909">
        <v>389.44444444444446</v>
      </c>
      <c r="BC909">
        <v>275.55555555555554</v>
      </c>
      <c r="BD909">
        <v>34.615384615384613</v>
      </c>
      <c r="BE909">
        <v>223.33333333333334</v>
      </c>
      <c r="BF909">
        <v>266.95652173913044</v>
      </c>
      <c r="BI909" s="1"/>
    </row>
    <row r="910" spans="1:62" x14ac:dyDescent="0.35">
      <c r="A910" t="s">
        <v>3095</v>
      </c>
      <c r="B910">
        <v>2.5</v>
      </c>
      <c r="C910">
        <v>9.6609178307929593</v>
      </c>
      <c r="D910">
        <v>0</v>
      </c>
      <c r="E910">
        <v>0</v>
      </c>
      <c r="F910">
        <v>0</v>
      </c>
      <c r="H910" t="s">
        <v>3095</v>
      </c>
      <c r="I910">
        <v>77.613204571190877</v>
      </c>
      <c r="J910">
        <v>0</v>
      </c>
      <c r="K910">
        <v>42.654946306899092</v>
      </c>
      <c r="L910">
        <v>0</v>
      </c>
      <c r="Q910" t="s">
        <v>3095</v>
      </c>
      <c r="R910">
        <v>0</v>
      </c>
      <c r="S910">
        <v>0</v>
      </c>
      <c r="T910">
        <v>0</v>
      </c>
      <c r="U910">
        <v>0</v>
      </c>
      <c r="V910">
        <v>3.8924947208076146</v>
      </c>
      <c r="W910">
        <v>11.346582713365953</v>
      </c>
      <c r="X910">
        <v>11.649647450214351</v>
      </c>
      <c r="Y910">
        <v>2.1821789023599236</v>
      </c>
      <c r="AA910" t="s">
        <v>3095</v>
      </c>
      <c r="AB910">
        <v>81.269451257313676</v>
      </c>
      <c r="AC910">
        <v>86.602540378443862</v>
      </c>
      <c r="AD910">
        <v>7.5592894601845444</v>
      </c>
      <c r="AE910">
        <v>5.7735026918962573</v>
      </c>
      <c r="AF910">
        <v>0</v>
      </c>
      <c r="AJ910" t="s">
        <v>3095</v>
      </c>
      <c r="AK910">
        <v>92.333388031927754</v>
      </c>
      <c r="AL910">
        <v>209.99742319589956</v>
      </c>
      <c r="AM910">
        <v>165.8070907470225</v>
      </c>
      <c r="AN910">
        <v>153.45162950390133</v>
      </c>
      <c r="AO910">
        <v>121.25962272700711</v>
      </c>
      <c r="AP910">
        <v>109.00673159244589</v>
      </c>
      <c r="AQ910">
        <v>96.874310498872887</v>
      </c>
      <c r="AR910">
        <v>59.513176539470507</v>
      </c>
      <c r="AS910">
        <v>45.226701686664562</v>
      </c>
      <c r="AT910">
        <v>79.972939146132376</v>
      </c>
      <c r="AV910" t="s">
        <v>3095</v>
      </c>
      <c r="AW910">
        <v>73.899330924651196</v>
      </c>
      <c r="AX910">
        <v>183.22456666633258</v>
      </c>
      <c r="AY910">
        <v>101.50662427271347</v>
      </c>
      <c r="AZ910">
        <v>148.2501419060481</v>
      </c>
      <c r="BA910">
        <v>126.34569756868514</v>
      </c>
      <c r="BB910">
        <v>138.88091480377003</v>
      </c>
      <c r="BC910">
        <v>85.901600493356725</v>
      </c>
      <c r="BD910">
        <v>80.694571541831479</v>
      </c>
      <c r="BE910">
        <v>95</v>
      </c>
      <c r="BF910">
        <v>183.5120700169262</v>
      </c>
      <c r="BI910" s="1"/>
    </row>
    <row r="911" spans="1:62" x14ac:dyDescent="0.35">
      <c r="A911" t="s">
        <v>3097</v>
      </c>
      <c r="AK911" s="1"/>
      <c r="AW911" s="1"/>
      <c r="AX911" s="1"/>
      <c r="AY911" s="1"/>
      <c r="BI911" s="1"/>
    </row>
    <row r="912" spans="1:62" x14ac:dyDescent="0.35">
      <c r="A912" t="s">
        <v>3096</v>
      </c>
      <c r="B912">
        <v>0</v>
      </c>
      <c r="C912">
        <v>0</v>
      </c>
      <c r="D912">
        <v>0</v>
      </c>
      <c r="H912" t="s">
        <v>3096</v>
      </c>
      <c r="I912">
        <v>0</v>
      </c>
      <c r="J912">
        <v>0.15873015873015872</v>
      </c>
      <c r="K912">
        <v>0</v>
      </c>
      <c r="L912">
        <v>1.5625</v>
      </c>
      <c r="M912">
        <v>0</v>
      </c>
      <c r="N912">
        <v>0</v>
      </c>
      <c r="O912">
        <v>0</v>
      </c>
      <c r="Q912" t="s">
        <v>3096</v>
      </c>
      <c r="R912">
        <v>0</v>
      </c>
      <c r="S912">
        <v>0.11904761904761904</v>
      </c>
      <c r="T912">
        <v>0</v>
      </c>
      <c r="U912">
        <v>0</v>
      </c>
      <c r="V912">
        <v>0</v>
      </c>
      <c r="AA912" t="s">
        <v>3096</v>
      </c>
      <c r="AB912">
        <v>0</v>
      </c>
      <c r="AC912">
        <v>0</v>
      </c>
      <c r="AD912">
        <v>0</v>
      </c>
      <c r="AE912">
        <v>1.875</v>
      </c>
      <c r="AF912">
        <v>0</v>
      </c>
      <c r="AG912">
        <v>0</v>
      </c>
      <c r="AH912">
        <v>0</v>
      </c>
      <c r="AK912" s="1"/>
      <c r="AW912" s="1"/>
      <c r="AX912" s="1"/>
      <c r="BI912" s="1"/>
    </row>
    <row r="913" spans="1:62" x14ac:dyDescent="0.35">
      <c r="A913" t="s">
        <v>3095</v>
      </c>
      <c r="B913">
        <v>0</v>
      </c>
      <c r="C913">
        <v>0</v>
      </c>
      <c r="D913">
        <v>0</v>
      </c>
      <c r="H913" t="s">
        <v>3095</v>
      </c>
      <c r="I913">
        <v>0</v>
      </c>
      <c r="J913">
        <v>1.2498538175427008</v>
      </c>
      <c r="K913">
        <v>0</v>
      </c>
      <c r="L913">
        <v>5.0679885476941084</v>
      </c>
      <c r="M913">
        <v>0</v>
      </c>
      <c r="N913">
        <v>0</v>
      </c>
      <c r="O913">
        <v>0</v>
      </c>
      <c r="Q913" t="s">
        <v>3095</v>
      </c>
      <c r="R913">
        <v>0</v>
      </c>
      <c r="S913">
        <v>1.0845827790177174</v>
      </c>
      <c r="T913">
        <v>0</v>
      </c>
      <c r="U913">
        <v>0</v>
      </c>
      <c r="V913">
        <v>0</v>
      </c>
      <c r="AA913" t="s">
        <v>3095</v>
      </c>
      <c r="AB913">
        <v>0</v>
      </c>
      <c r="AC913">
        <v>0</v>
      </c>
      <c r="AD913">
        <v>0</v>
      </c>
      <c r="AE913">
        <v>3.903262677392465</v>
      </c>
      <c r="AF913">
        <v>0</v>
      </c>
      <c r="AG913">
        <v>0</v>
      </c>
      <c r="AH913">
        <v>0</v>
      </c>
      <c r="AK913" s="1"/>
      <c r="AW913" s="1"/>
      <c r="AX913" s="1"/>
      <c r="BI913" s="1"/>
    </row>
    <row r="914" spans="1:62" x14ac:dyDescent="0.35">
      <c r="A914" s="16" t="s">
        <v>3159</v>
      </c>
      <c r="AK914" s="1"/>
      <c r="AW914" s="1"/>
      <c r="AX914" s="1"/>
      <c r="BI914" s="1"/>
    </row>
    <row r="915" spans="1:62" x14ac:dyDescent="0.35">
      <c r="A915" t="s">
        <v>267</v>
      </c>
      <c r="B915">
        <v>0</v>
      </c>
      <c r="I915">
        <v>1</v>
      </c>
      <c r="R915">
        <v>0</v>
      </c>
      <c r="AB915">
        <v>1</v>
      </c>
      <c r="AK915">
        <v>0</v>
      </c>
      <c r="AL915" s="1"/>
      <c r="AW915">
        <v>1</v>
      </c>
      <c r="BJ915" s="1"/>
    </row>
    <row r="916" spans="1:62" x14ac:dyDescent="0.35">
      <c r="A916" t="s">
        <v>3098</v>
      </c>
      <c r="B916">
        <f>MAX(B909:F909,B912:D912)</f>
        <v>5</v>
      </c>
      <c r="I916">
        <f>MAX(I909:L909,I912:O912)</f>
        <v>92.857142857142861</v>
      </c>
      <c r="R916">
        <f>MAX(R909:Y909,R912:V912)</f>
        <v>7.5</v>
      </c>
      <c r="AB916">
        <f>MAX(AB909:AF909,AB912:AH912)</f>
        <v>70</v>
      </c>
      <c r="AK916">
        <f>MAX(AK909:AT909)</f>
        <v>553.18181818181813</v>
      </c>
      <c r="AW916">
        <f>MAX(AW909:BF909)</f>
        <v>527.77777777777783</v>
      </c>
      <c r="BJ916" s="1"/>
    </row>
    <row r="917" spans="1:62" x14ac:dyDescent="0.35">
      <c r="A917" t="s">
        <v>3099</v>
      </c>
      <c r="B917">
        <f>MAX(F909,D912)</f>
        <v>0</v>
      </c>
      <c r="I917">
        <f>MAX(L909,O912)</f>
        <v>0</v>
      </c>
      <c r="R917">
        <f>MAX(Y909,V912)</f>
        <v>0.47619047619047616</v>
      </c>
      <c r="AB917">
        <f>MAX(AF909,AH912)</f>
        <v>0</v>
      </c>
      <c r="AK917">
        <f>AT909</f>
        <v>256.36363636363637</v>
      </c>
      <c r="AW917">
        <f>BF909</f>
        <v>266.95652173913044</v>
      </c>
      <c r="BJ917" s="1"/>
    </row>
    <row r="918" spans="1:62" x14ac:dyDescent="0.35">
      <c r="A918" t="s">
        <v>3100</v>
      </c>
      <c r="B918">
        <f>MAX(F910,D913)</f>
        <v>0</v>
      </c>
      <c r="I918">
        <f>MAX(L910,O913)</f>
        <v>0</v>
      </c>
      <c r="R918">
        <f>MAX(Y910,V913)</f>
        <v>2.1821789023599236</v>
      </c>
      <c r="AB918">
        <f>MAX(AF910,AH913)</f>
        <v>0</v>
      </c>
      <c r="AK918">
        <f>AT910</f>
        <v>79.972939146132376</v>
      </c>
      <c r="AW918">
        <f>BF910</f>
        <v>183.5120700169262</v>
      </c>
      <c r="BJ918" s="1"/>
    </row>
    <row r="919" spans="1:62" x14ac:dyDescent="0.35">
      <c r="A919" t="s">
        <v>3101</v>
      </c>
      <c r="B919" t="s">
        <v>3098</v>
      </c>
      <c r="I919" t="s">
        <v>3098</v>
      </c>
      <c r="R919" t="s">
        <v>3098</v>
      </c>
      <c r="AB919" t="s">
        <v>3098</v>
      </c>
      <c r="AK919" t="s">
        <v>3098</v>
      </c>
      <c r="AW919" t="s">
        <v>3190</v>
      </c>
      <c r="BJ919" s="1"/>
    </row>
    <row r="920" spans="1:62" x14ac:dyDescent="0.35">
      <c r="A920" t="s">
        <v>3102</v>
      </c>
      <c r="B920">
        <f>B916</f>
        <v>5</v>
      </c>
      <c r="I920">
        <f>I916</f>
        <v>92.857142857142861</v>
      </c>
      <c r="R920">
        <f>R916</f>
        <v>7.5</v>
      </c>
      <c r="AB920">
        <f>AB916</f>
        <v>70</v>
      </c>
      <c r="AK920">
        <f>AK916</f>
        <v>553.18181818181813</v>
      </c>
      <c r="AW920">
        <f>AW916+AW918</f>
        <v>711.28984779470397</v>
      </c>
      <c r="BJ920" s="1"/>
    </row>
    <row r="921" spans="1:62" x14ac:dyDescent="0.35">
      <c r="BI921" s="1"/>
    </row>
    <row r="922" spans="1:62" x14ac:dyDescent="0.35">
      <c r="AK922" s="1"/>
      <c r="AW922" s="1"/>
      <c r="AX922" s="1"/>
      <c r="AY922" s="1"/>
      <c r="BI922" s="1"/>
    </row>
    <row r="923" spans="1:62" x14ac:dyDescent="0.35">
      <c r="A923" t="s">
        <v>3104</v>
      </c>
      <c r="AK923" s="1"/>
      <c r="AW923" s="1"/>
      <c r="AX923" s="1"/>
      <c r="AY923" s="1"/>
      <c r="BI923" s="1"/>
    </row>
    <row r="924" spans="1:62" x14ac:dyDescent="0.35">
      <c r="A924" t="s">
        <v>3096</v>
      </c>
      <c r="B924">
        <v>0</v>
      </c>
      <c r="C924">
        <v>0</v>
      </c>
      <c r="D924">
        <v>0</v>
      </c>
      <c r="E924">
        <v>0</v>
      </c>
      <c r="F924">
        <v>0</v>
      </c>
      <c r="H924" t="s">
        <v>3096</v>
      </c>
      <c r="I924">
        <v>4.2857142857142856</v>
      </c>
      <c r="J924">
        <v>0</v>
      </c>
      <c r="K924">
        <v>13.333333333333334</v>
      </c>
      <c r="L924">
        <v>0</v>
      </c>
      <c r="Q924" t="s">
        <v>3096</v>
      </c>
      <c r="R924">
        <v>0</v>
      </c>
      <c r="S924">
        <v>6.666666666666667</v>
      </c>
      <c r="T924">
        <v>0</v>
      </c>
      <c r="U924">
        <v>0</v>
      </c>
      <c r="V924">
        <v>0</v>
      </c>
      <c r="W924">
        <v>1.5384615384615385</v>
      </c>
      <c r="X924">
        <v>0</v>
      </c>
      <c r="Y924">
        <v>0.95238095238095233</v>
      </c>
      <c r="AA924" t="s">
        <v>3096</v>
      </c>
      <c r="AB924">
        <v>1.5625</v>
      </c>
      <c r="AC924">
        <v>0</v>
      </c>
      <c r="AD924">
        <v>0</v>
      </c>
      <c r="AE924">
        <v>0</v>
      </c>
      <c r="AF924">
        <v>0</v>
      </c>
      <c r="AJ924" t="s">
        <v>3096</v>
      </c>
      <c r="AK924">
        <v>0</v>
      </c>
      <c r="AL924">
        <v>0</v>
      </c>
      <c r="AM924">
        <v>0</v>
      </c>
      <c r="AN924">
        <v>0</v>
      </c>
      <c r="AO924">
        <v>0</v>
      </c>
      <c r="AP924">
        <v>0</v>
      </c>
      <c r="AQ924">
        <v>0</v>
      </c>
      <c r="AR924">
        <v>0</v>
      </c>
      <c r="AS924">
        <v>0</v>
      </c>
      <c r="AT924">
        <v>0</v>
      </c>
      <c r="AV924" t="s">
        <v>3096</v>
      </c>
      <c r="AW924">
        <v>0</v>
      </c>
      <c r="AX924">
        <v>0</v>
      </c>
      <c r="AY924">
        <v>0</v>
      </c>
      <c r="AZ924">
        <v>0</v>
      </c>
      <c r="BA924">
        <v>0</v>
      </c>
      <c r="BB924">
        <v>0</v>
      </c>
      <c r="BC924">
        <v>0</v>
      </c>
      <c r="BD924">
        <v>0</v>
      </c>
      <c r="BE924">
        <v>0</v>
      </c>
      <c r="BF924">
        <v>0</v>
      </c>
      <c r="BI924" s="1"/>
    </row>
    <row r="925" spans="1:62" x14ac:dyDescent="0.35">
      <c r="A925" t="s">
        <v>3095</v>
      </c>
      <c r="B925">
        <v>0</v>
      </c>
      <c r="C925">
        <v>0</v>
      </c>
      <c r="D925">
        <v>0</v>
      </c>
      <c r="E925">
        <v>0</v>
      </c>
      <c r="F925">
        <v>0</v>
      </c>
      <c r="H925" t="s">
        <v>3095</v>
      </c>
      <c r="I925">
        <v>11.338934190276817</v>
      </c>
      <c r="J925">
        <v>0</v>
      </c>
      <c r="K925">
        <v>26.92582403567252</v>
      </c>
      <c r="L925">
        <v>0</v>
      </c>
      <c r="Q925" t="s">
        <v>3095</v>
      </c>
      <c r="R925">
        <v>0</v>
      </c>
      <c r="S925">
        <v>11.547005383792515</v>
      </c>
      <c r="T925">
        <v>0</v>
      </c>
      <c r="U925">
        <v>0</v>
      </c>
      <c r="V925">
        <v>0</v>
      </c>
      <c r="W925">
        <v>8.1235400432328824</v>
      </c>
      <c r="X925">
        <v>0</v>
      </c>
      <c r="Y925">
        <v>3.0079260375911918</v>
      </c>
      <c r="AA925" t="s">
        <v>3095</v>
      </c>
      <c r="AB925">
        <v>8.6998311371839705</v>
      </c>
      <c r="AC925">
        <v>0</v>
      </c>
      <c r="AD925">
        <v>0</v>
      </c>
      <c r="AE925">
        <v>0</v>
      </c>
      <c r="AF925">
        <v>0</v>
      </c>
      <c r="AJ925" t="s">
        <v>3095</v>
      </c>
      <c r="AK925">
        <v>0</v>
      </c>
      <c r="AL925">
        <v>0</v>
      </c>
      <c r="AM925">
        <v>0</v>
      </c>
      <c r="AN925">
        <v>0</v>
      </c>
      <c r="AO925">
        <v>0</v>
      </c>
      <c r="AP925">
        <v>0</v>
      </c>
      <c r="AQ925">
        <v>0</v>
      </c>
      <c r="AR925">
        <v>0</v>
      </c>
      <c r="AS925">
        <v>0</v>
      </c>
      <c r="AT925">
        <v>0</v>
      </c>
      <c r="AV925" t="s">
        <v>3095</v>
      </c>
      <c r="AW925">
        <v>0</v>
      </c>
      <c r="AX925">
        <v>0</v>
      </c>
      <c r="AY925">
        <v>0</v>
      </c>
      <c r="AZ925">
        <v>0</v>
      </c>
      <c r="BA925">
        <v>0</v>
      </c>
      <c r="BB925">
        <v>0</v>
      </c>
      <c r="BC925">
        <v>0</v>
      </c>
      <c r="BD925">
        <v>0</v>
      </c>
      <c r="BE925">
        <v>0</v>
      </c>
      <c r="BF925">
        <v>0</v>
      </c>
      <c r="BI925" s="1"/>
    </row>
    <row r="926" spans="1:62" x14ac:dyDescent="0.35">
      <c r="A926" t="s">
        <v>3097</v>
      </c>
      <c r="AK926" s="1"/>
      <c r="BI926" s="1"/>
    </row>
    <row r="927" spans="1:62" x14ac:dyDescent="0.35">
      <c r="A927" t="s">
        <v>3096</v>
      </c>
      <c r="B927">
        <v>0</v>
      </c>
      <c r="C927">
        <v>0</v>
      </c>
      <c r="D927">
        <v>0</v>
      </c>
      <c r="H927" t="s">
        <v>3096</v>
      </c>
      <c r="I927">
        <v>0</v>
      </c>
      <c r="J927">
        <v>0</v>
      </c>
      <c r="K927">
        <v>0</v>
      </c>
      <c r="L927">
        <v>0</v>
      </c>
      <c r="M927">
        <v>0</v>
      </c>
      <c r="N927">
        <v>0</v>
      </c>
      <c r="O927">
        <v>0</v>
      </c>
      <c r="Q927" t="s">
        <v>3096</v>
      </c>
      <c r="R927">
        <v>0</v>
      </c>
      <c r="S927">
        <v>0</v>
      </c>
      <c r="T927">
        <v>0</v>
      </c>
      <c r="U927">
        <v>0</v>
      </c>
      <c r="V927">
        <v>0</v>
      </c>
      <c r="AA927" t="s">
        <v>3096</v>
      </c>
      <c r="AB927">
        <v>0</v>
      </c>
      <c r="AC927">
        <v>0</v>
      </c>
      <c r="AD927">
        <v>0</v>
      </c>
      <c r="AE927">
        <v>0</v>
      </c>
      <c r="AF927">
        <v>0</v>
      </c>
      <c r="AG927">
        <v>0</v>
      </c>
      <c r="AH927">
        <v>0</v>
      </c>
      <c r="AK927" s="1"/>
      <c r="BI927" s="1"/>
    </row>
    <row r="928" spans="1:62" x14ac:dyDescent="0.35">
      <c r="A928" t="s">
        <v>3095</v>
      </c>
      <c r="B928">
        <v>0</v>
      </c>
      <c r="C928">
        <v>0</v>
      </c>
      <c r="D928">
        <v>0</v>
      </c>
      <c r="H928" t="s">
        <v>3095</v>
      </c>
      <c r="I928">
        <v>0</v>
      </c>
      <c r="J928">
        <v>0</v>
      </c>
      <c r="K928">
        <v>0</v>
      </c>
      <c r="L928">
        <v>0</v>
      </c>
      <c r="M928">
        <v>0</v>
      </c>
      <c r="N928">
        <v>0</v>
      </c>
      <c r="O928">
        <v>0</v>
      </c>
      <c r="Q928" t="s">
        <v>3095</v>
      </c>
      <c r="R928">
        <v>0</v>
      </c>
      <c r="S928">
        <v>0</v>
      </c>
      <c r="T928">
        <v>0</v>
      </c>
      <c r="U928">
        <v>0</v>
      </c>
      <c r="V928">
        <v>0</v>
      </c>
      <c r="AA928" t="s">
        <v>3095</v>
      </c>
      <c r="AB928">
        <v>0</v>
      </c>
      <c r="AC928">
        <v>0</v>
      </c>
      <c r="AD928">
        <v>0</v>
      </c>
      <c r="AE928">
        <v>0</v>
      </c>
      <c r="AF928">
        <v>0</v>
      </c>
      <c r="AG928">
        <v>0</v>
      </c>
      <c r="AH928">
        <v>0</v>
      </c>
      <c r="AK928" s="1"/>
      <c r="AW928" s="1"/>
      <c r="AX928" s="1"/>
      <c r="AY928" s="1"/>
      <c r="BI928" s="1"/>
    </row>
    <row r="929" spans="1:62" x14ac:dyDescent="0.35">
      <c r="A929" s="16" t="s">
        <v>3185</v>
      </c>
      <c r="AK929" s="1"/>
      <c r="AW929" s="1"/>
      <c r="AX929" s="1"/>
      <c r="AY929" s="1"/>
      <c r="BI929" s="1"/>
    </row>
    <row r="930" spans="1:62" x14ac:dyDescent="0.35">
      <c r="A930" t="s">
        <v>267</v>
      </c>
      <c r="B930">
        <v>1</v>
      </c>
      <c r="I930">
        <v>0</v>
      </c>
      <c r="R930">
        <v>1</v>
      </c>
      <c r="AB930">
        <v>0</v>
      </c>
      <c r="AK930">
        <v>1</v>
      </c>
      <c r="AL930" s="1"/>
      <c r="AW930">
        <v>0</v>
      </c>
      <c r="AZ930" s="1"/>
      <c r="BJ930" s="1"/>
    </row>
    <row r="931" spans="1:62" x14ac:dyDescent="0.35">
      <c r="A931" t="s">
        <v>3098</v>
      </c>
      <c r="B931">
        <f>MAX(B924:F924,B927:D927)</f>
        <v>0</v>
      </c>
      <c r="I931">
        <f>MAX(I924:L924,I927:O927)</f>
        <v>13.333333333333334</v>
      </c>
      <c r="R931">
        <f>MAX(R924:Y924,R927:V927)</f>
        <v>6.666666666666667</v>
      </c>
      <c r="AB931">
        <f>MAX(AB924:AF924,AB927:AH927)</f>
        <v>1.5625</v>
      </c>
      <c r="AK931">
        <f>MAX(AK924:AT924)</f>
        <v>0</v>
      </c>
      <c r="AW931">
        <f>MAX(AW924:BF924)</f>
        <v>0</v>
      </c>
      <c r="BJ931" s="1"/>
    </row>
    <row r="932" spans="1:62" x14ac:dyDescent="0.35">
      <c r="A932" t="s">
        <v>3099</v>
      </c>
      <c r="B932">
        <f>MAX(F924,D927)</f>
        <v>0</v>
      </c>
      <c r="I932">
        <f>MAX(L924,O927)</f>
        <v>0</v>
      </c>
      <c r="R932">
        <f>MAX(Y924,V927)</f>
        <v>0.95238095238095233</v>
      </c>
      <c r="AB932">
        <f>MAX(AF924,AH927)</f>
        <v>0</v>
      </c>
      <c r="AK932">
        <f>AT924</f>
        <v>0</v>
      </c>
      <c r="AW932">
        <f>BF924</f>
        <v>0</v>
      </c>
      <c r="BJ932" s="1"/>
    </row>
    <row r="933" spans="1:62" x14ac:dyDescent="0.35">
      <c r="A933" t="s">
        <v>3100</v>
      </c>
      <c r="B933">
        <f>MAX(F925,D928)</f>
        <v>0</v>
      </c>
      <c r="I933">
        <f>MAX(L925,O928)</f>
        <v>0</v>
      </c>
      <c r="R933">
        <f>MAX(Y925,V928)</f>
        <v>3.0079260375911918</v>
      </c>
      <c r="AB933">
        <f>MAX(AF925,AH928)</f>
        <v>0</v>
      </c>
      <c r="AK933">
        <f>AT925</f>
        <v>0</v>
      </c>
      <c r="AW933">
        <f>BF925</f>
        <v>0</v>
      </c>
      <c r="BJ933" s="1"/>
    </row>
    <row r="934" spans="1:62" x14ac:dyDescent="0.35">
      <c r="A934" t="s">
        <v>3101</v>
      </c>
      <c r="B934" t="s">
        <v>3258</v>
      </c>
      <c r="I934" t="s">
        <v>3098</v>
      </c>
      <c r="R934" t="s">
        <v>3188</v>
      </c>
      <c r="AB934" t="s">
        <v>3098</v>
      </c>
      <c r="AK934" t="s">
        <v>3258</v>
      </c>
      <c r="AW934" t="s">
        <v>3098</v>
      </c>
      <c r="BJ934" s="1"/>
    </row>
    <row r="935" spans="1:62" x14ac:dyDescent="0.35">
      <c r="A935" t="s">
        <v>3102</v>
      </c>
      <c r="B935">
        <v>1.3333299999999999</v>
      </c>
      <c r="I935">
        <f>I931</f>
        <v>13.333333333333334</v>
      </c>
      <c r="R935">
        <f>2*R931</f>
        <v>13.333333333333334</v>
      </c>
      <c r="AB935">
        <f>AB931</f>
        <v>1.5625</v>
      </c>
      <c r="AK935">
        <v>0.90908999999999995</v>
      </c>
      <c r="AW935">
        <f>AW931</f>
        <v>0</v>
      </c>
      <c r="BJ935" s="1"/>
    </row>
    <row r="936" spans="1:62" x14ac:dyDescent="0.35">
      <c r="BI936" s="1"/>
    </row>
    <row r="937" spans="1:62" x14ac:dyDescent="0.35">
      <c r="AK937" s="1"/>
      <c r="AW937" s="1"/>
      <c r="AX937" s="1"/>
      <c r="AY937" s="1"/>
      <c r="BI937" s="1"/>
    </row>
    <row r="938" spans="1:62" x14ac:dyDescent="0.35">
      <c r="A938" t="s">
        <v>3104</v>
      </c>
      <c r="AK938" s="1"/>
      <c r="AW938" s="1"/>
      <c r="AX938" s="1"/>
      <c r="AY938" s="1"/>
      <c r="BI938" s="1"/>
    </row>
    <row r="939" spans="1:62" x14ac:dyDescent="0.35">
      <c r="A939" t="s">
        <v>3096</v>
      </c>
      <c r="B939">
        <v>7.5</v>
      </c>
      <c r="C939">
        <v>16.875</v>
      </c>
      <c r="D939">
        <v>0</v>
      </c>
      <c r="E939">
        <v>100</v>
      </c>
      <c r="F939">
        <v>0</v>
      </c>
      <c r="H939" t="s">
        <v>3096</v>
      </c>
      <c r="I939">
        <v>1.4285714285714286</v>
      </c>
      <c r="J939">
        <v>216.66666666666666</v>
      </c>
      <c r="K939">
        <v>37.777777777777779</v>
      </c>
      <c r="L939">
        <v>40</v>
      </c>
      <c r="Q939" t="s">
        <v>3096</v>
      </c>
      <c r="R939">
        <v>20</v>
      </c>
      <c r="S939">
        <v>0</v>
      </c>
      <c r="T939">
        <v>3.3333333333333335</v>
      </c>
      <c r="U939">
        <v>0</v>
      </c>
      <c r="V939">
        <v>17.5</v>
      </c>
      <c r="W939">
        <v>130</v>
      </c>
      <c r="X939">
        <v>38.75</v>
      </c>
      <c r="Y939">
        <v>9.0476190476190474</v>
      </c>
      <c r="AA939" t="s">
        <v>3096</v>
      </c>
      <c r="AB939">
        <v>76.17647058823529</v>
      </c>
      <c r="AC939">
        <v>4</v>
      </c>
      <c r="AD939">
        <v>361.42857142857144</v>
      </c>
      <c r="AE939">
        <v>53.333333333333336</v>
      </c>
      <c r="AF939">
        <v>1.1111111111111112</v>
      </c>
      <c r="AJ939" t="s">
        <v>3096</v>
      </c>
      <c r="AK939">
        <v>110</v>
      </c>
      <c r="AL939">
        <v>15.454545454545455</v>
      </c>
      <c r="AM939">
        <v>16679.04549572727</v>
      </c>
      <c r="AN939">
        <v>2933.2415085772723</v>
      </c>
      <c r="AO939">
        <v>1.8181818181818181</v>
      </c>
      <c r="AP939">
        <v>0.45454545454545453</v>
      </c>
      <c r="AQ939">
        <v>8.6363636363636367</v>
      </c>
      <c r="AR939">
        <v>9.0909090909090917</v>
      </c>
      <c r="AS939">
        <v>9.0909090909090917</v>
      </c>
      <c r="AT939">
        <v>95.909090909090907</v>
      </c>
      <c r="AV939" t="s">
        <v>3096</v>
      </c>
      <c r="AW939">
        <v>44.444444444444443</v>
      </c>
      <c r="AX939">
        <v>12.777777777777779</v>
      </c>
      <c r="AY939">
        <v>16938.79148861111</v>
      </c>
      <c r="AZ939">
        <v>3456.8602062555556</v>
      </c>
      <c r="BA939">
        <v>2.3529411764705883</v>
      </c>
      <c r="BB939">
        <v>2.2222222222222223</v>
      </c>
      <c r="BC939">
        <v>12.777777777777779</v>
      </c>
      <c r="BD939">
        <v>10.192307692307692</v>
      </c>
      <c r="BE939">
        <v>4.4444444444444446</v>
      </c>
      <c r="BF939">
        <v>97.826086956521735</v>
      </c>
      <c r="BI939" s="1"/>
    </row>
    <row r="940" spans="1:62" x14ac:dyDescent="0.35">
      <c r="A940" t="s">
        <v>3095</v>
      </c>
      <c r="B940">
        <v>20.816659994661325</v>
      </c>
      <c r="C940">
        <v>33.609274513641815</v>
      </c>
      <c r="D940">
        <v>0</v>
      </c>
      <c r="E940">
        <v>70</v>
      </c>
      <c r="F940">
        <v>0</v>
      </c>
      <c r="H940" t="s">
        <v>3095</v>
      </c>
      <c r="I940">
        <v>3.7796447300922722</v>
      </c>
      <c r="J940">
        <v>223.68132093076821</v>
      </c>
      <c r="K940">
        <v>54.49260908090605</v>
      </c>
      <c r="L940">
        <v>0</v>
      </c>
      <c r="Q940" t="s">
        <v>3095</v>
      </c>
      <c r="R940">
        <v>28.284271247461902</v>
      </c>
      <c r="S940">
        <v>0</v>
      </c>
      <c r="T940">
        <v>5.7735026918962573</v>
      </c>
      <c r="U940">
        <v>0</v>
      </c>
      <c r="V940">
        <v>18.647446815241832</v>
      </c>
      <c r="W940">
        <v>187.82690799888351</v>
      </c>
      <c r="X940">
        <v>75.675529164226631</v>
      </c>
      <c r="Y940">
        <v>20.224925687072847</v>
      </c>
      <c r="AA940" t="s">
        <v>3095</v>
      </c>
      <c r="AB940">
        <v>263.9675680937861</v>
      </c>
      <c r="AC940">
        <v>5.4772255750516612</v>
      </c>
      <c r="AD940">
        <v>546.66957025942008</v>
      </c>
      <c r="AE940">
        <v>20.816659994661322</v>
      </c>
      <c r="AF940">
        <v>3.3333333333333335</v>
      </c>
      <c r="AJ940" t="s">
        <v>3095</v>
      </c>
      <c r="AK940">
        <v>73.620649277223848</v>
      </c>
      <c r="AL940">
        <v>12.621701918020378</v>
      </c>
      <c r="AM940">
        <v>19865.845524363631</v>
      </c>
      <c r="AN940">
        <v>5423.8406424634532</v>
      </c>
      <c r="AO940">
        <v>5.0108108234321822</v>
      </c>
      <c r="AP940">
        <v>2.1320071635561044</v>
      </c>
      <c r="AQ940">
        <v>16.986116051885979</v>
      </c>
      <c r="AR940">
        <v>8.3120941459363351</v>
      </c>
      <c r="AS940">
        <v>10.44465935734187</v>
      </c>
      <c r="AT940">
        <v>142.31618356285452</v>
      </c>
      <c r="AV940" t="s">
        <v>3095</v>
      </c>
      <c r="AW940">
        <v>45.582647770591144</v>
      </c>
      <c r="AX940">
        <v>13.636264606493254</v>
      </c>
      <c r="AY940">
        <v>19725.814150026148</v>
      </c>
      <c r="AZ940">
        <v>3962.3385407671572</v>
      </c>
      <c r="BA940">
        <v>7.5244698855682541</v>
      </c>
      <c r="BB940">
        <v>5.4831888055331621</v>
      </c>
      <c r="BC940">
        <v>24.924723269584348</v>
      </c>
      <c r="BD940">
        <v>13.646860533224226</v>
      </c>
      <c r="BE940">
        <v>5.2704627669472988</v>
      </c>
      <c r="BF940">
        <v>172.01893452173249</v>
      </c>
      <c r="BI940" s="1"/>
    </row>
    <row r="941" spans="1:62" x14ac:dyDescent="0.35">
      <c r="A941" t="s">
        <v>3097</v>
      </c>
      <c r="AK941" s="1"/>
      <c r="AW941" s="1"/>
      <c r="AX941" s="1"/>
      <c r="AY941" s="1"/>
      <c r="BI941" s="1"/>
    </row>
    <row r="942" spans="1:62" x14ac:dyDescent="0.35">
      <c r="A942" t="s">
        <v>3096</v>
      </c>
      <c r="B942">
        <v>14.285714285714286</v>
      </c>
      <c r="C942">
        <v>2.5</v>
      </c>
      <c r="D942">
        <v>2.6666666666666665</v>
      </c>
      <c r="H942" t="s">
        <v>3096</v>
      </c>
      <c r="I942">
        <v>0</v>
      </c>
      <c r="J942">
        <v>21.746031746031747</v>
      </c>
      <c r="K942">
        <v>9.2307692307692299</v>
      </c>
      <c r="L942">
        <v>0.625</v>
      </c>
      <c r="M942">
        <v>18</v>
      </c>
      <c r="N942">
        <v>10</v>
      </c>
      <c r="O942">
        <v>15</v>
      </c>
      <c r="Q942" t="s">
        <v>3096</v>
      </c>
      <c r="R942">
        <v>39.166666666666664</v>
      </c>
      <c r="S942">
        <v>34.285714285714285</v>
      </c>
      <c r="T942">
        <v>651.11111111111109</v>
      </c>
      <c r="U942">
        <v>435.75757575757575</v>
      </c>
      <c r="V942">
        <v>0.51282051282051277</v>
      </c>
      <c r="AA942" t="s">
        <v>3096</v>
      </c>
      <c r="AB942">
        <v>1.6666666666666667</v>
      </c>
      <c r="AC942">
        <v>26.666666666666668</v>
      </c>
      <c r="AD942">
        <v>10</v>
      </c>
      <c r="AE942">
        <v>0</v>
      </c>
      <c r="AF942">
        <v>19.35483870967742</v>
      </c>
      <c r="AG942">
        <v>10.625</v>
      </c>
      <c r="AH942">
        <v>4.1803278688524594</v>
      </c>
      <c r="AK942" s="1"/>
      <c r="AW942" s="1"/>
      <c r="AX942" s="1"/>
      <c r="BI942" s="1"/>
    </row>
    <row r="943" spans="1:62" x14ac:dyDescent="0.35">
      <c r="A943" t="s">
        <v>3095</v>
      </c>
      <c r="B943">
        <v>33.106004465102139</v>
      </c>
      <c r="C943">
        <v>4.330435289809917</v>
      </c>
      <c r="D943">
        <v>5.7351012490276556</v>
      </c>
      <c r="H943" t="s">
        <v>3095</v>
      </c>
      <c r="I943">
        <v>0</v>
      </c>
      <c r="J943">
        <v>20.666829098711741</v>
      </c>
      <c r="K943">
        <v>15.171934562107483</v>
      </c>
      <c r="L943">
        <v>2.4206576700956384</v>
      </c>
      <c r="M943">
        <v>10.456655089439614</v>
      </c>
      <c r="N943">
        <v>9.6078295223836978</v>
      </c>
      <c r="O943">
        <v>22.599907911421926</v>
      </c>
      <c r="Q943" t="s">
        <v>3095</v>
      </c>
      <c r="R943">
        <v>36.621025512282834</v>
      </c>
      <c r="S943">
        <v>29.32943479269009</v>
      </c>
      <c r="T943">
        <v>507.70022615824888</v>
      </c>
      <c r="U943">
        <v>380.09451006203989</v>
      </c>
      <c r="V943">
        <v>2.7256983138507165</v>
      </c>
      <c r="AA943" t="s">
        <v>3095</v>
      </c>
      <c r="AB943">
        <v>3.7268978743204277</v>
      </c>
      <c r="AC943">
        <v>20.412737430350916</v>
      </c>
      <c r="AD943">
        <v>12.249192743645473</v>
      </c>
      <c r="AE943">
        <v>0</v>
      </c>
      <c r="AF943">
        <v>15.437039860191652</v>
      </c>
      <c r="AG943">
        <v>14.777119510258016</v>
      </c>
      <c r="AH943">
        <v>11.440574136049083</v>
      </c>
      <c r="AK943" s="1"/>
      <c r="AW943" s="1"/>
      <c r="AX943" s="1"/>
      <c r="BI943" s="1"/>
    </row>
    <row r="944" spans="1:62" x14ac:dyDescent="0.35">
      <c r="A944" s="16" t="s">
        <v>3160</v>
      </c>
      <c r="AK944" s="1"/>
      <c r="AW944" s="1"/>
      <c r="AX944" s="1"/>
      <c r="BI944" s="1"/>
    </row>
    <row r="945" spans="1:62" x14ac:dyDescent="0.35">
      <c r="A945" t="s">
        <v>267</v>
      </c>
      <c r="B945">
        <v>1</v>
      </c>
      <c r="I945">
        <v>1</v>
      </c>
      <c r="R945">
        <v>1</v>
      </c>
      <c r="AB945">
        <v>0</v>
      </c>
      <c r="AK945">
        <v>1</v>
      </c>
      <c r="AL945" s="1"/>
      <c r="AW945">
        <v>0</v>
      </c>
      <c r="BJ945" s="1"/>
    </row>
    <row r="946" spans="1:62" x14ac:dyDescent="0.35">
      <c r="A946" t="s">
        <v>3098</v>
      </c>
      <c r="B946">
        <f>MAX(B939:F939,B942:D942)</f>
        <v>100</v>
      </c>
      <c r="I946">
        <f>MAX(I939:L939,I942:O942)</f>
        <v>216.66666666666666</v>
      </c>
      <c r="R946">
        <f>MAX(R939:Y939,R942:V942)</f>
        <v>651.11111111111109</v>
      </c>
      <c r="AB946">
        <f>MAX(AB939:AF939,AB942:AH942)</f>
        <v>361.42857142857144</v>
      </c>
      <c r="AK946">
        <f>MAX(AK939:AT939)</f>
        <v>16679.04549572727</v>
      </c>
      <c r="AW946">
        <f>MAX(AW939:BF939)</f>
        <v>16938.79148861111</v>
      </c>
      <c r="BJ946" s="1"/>
    </row>
    <row r="947" spans="1:62" x14ac:dyDescent="0.35">
      <c r="A947" t="s">
        <v>3099</v>
      </c>
      <c r="B947">
        <f>MAX(F939,D942)</f>
        <v>2.6666666666666665</v>
      </c>
      <c r="I947">
        <f>MAX(L939,O942)</f>
        <v>40</v>
      </c>
      <c r="R947">
        <f>MAX(Y939,V942)</f>
        <v>9.0476190476190474</v>
      </c>
      <c r="AB947">
        <f>MAX(AF939,AH942)</f>
        <v>4.1803278688524594</v>
      </c>
      <c r="AK947">
        <f>AT939</f>
        <v>95.909090909090907</v>
      </c>
      <c r="AW947">
        <f>BF939</f>
        <v>97.826086956521735</v>
      </c>
      <c r="BJ947" s="1"/>
    </row>
    <row r="948" spans="1:62" x14ac:dyDescent="0.35">
      <c r="A948" t="s">
        <v>3100</v>
      </c>
      <c r="B948">
        <f>MAX(F940,D943)</f>
        <v>5.7351012490276556</v>
      </c>
      <c r="I948">
        <f>MAX(L940,O943)</f>
        <v>22.599907911421926</v>
      </c>
      <c r="R948">
        <f>MAX(Y940,V943)</f>
        <v>20.224925687072847</v>
      </c>
      <c r="AB948">
        <f>MAX(AF940,AH943)</f>
        <v>11.440574136049083</v>
      </c>
      <c r="AK948">
        <f>AT940</f>
        <v>142.31618356285452</v>
      </c>
      <c r="AW948">
        <f>BF940</f>
        <v>172.01893452173249</v>
      </c>
      <c r="BJ948" s="1"/>
    </row>
    <row r="949" spans="1:62" x14ac:dyDescent="0.35">
      <c r="A949" t="s">
        <v>3101</v>
      </c>
      <c r="B949" t="s">
        <v>3188</v>
      </c>
      <c r="I949" t="s">
        <v>3098</v>
      </c>
      <c r="R949" t="s">
        <v>3098</v>
      </c>
      <c r="AB949" t="s">
        <v>3098</v>
      </c>
      <c r="AK949" t="s">
        <v>3189</v>
      </c>
      <c r="AW949" t="s">
        <v>3189</v>
      </c>
      <c r="BJ949" s="1"/>
    </row>
    <row r="950" spans="1:62" x14ac:dyDescent="0.35">
      <c r="A950" t="s">
        <v>3102</v>
      </c>
      <c r="B950">
        <f>2*B946</f>
        <v>200</v>
      </c>
      <c r="I950">
        <f>I946</f>
        <v>216.66666666666666</v>
      </c>
      <c r="R950">
        <f>R946</f>
        <v>651.11111111111109</v>
      </c>
      <c r="AB950">
        <f>AB946</f>
        <v>361.42857142857144</v>
      </c>
      <c r="AK950">
        <f>0.5*AK946</f>
        <v>8339.5227478636352</v>
      </c>
      <c r="AW950">
        <f>0.5*AW946</f>
        <v>8469.3957443055551</v>
      </c>
      <c r="BJ950" s="1"/>
    </row>
    <row r="951" spans="1:62" x14ac:dyDescent="0.35">
      <c r="BI951" s="1"/>
    </row>
    <row r="952" spans="1:62" x14ac:dyDescent="0.35">
      <c r="AK952" s="1"/>
      <c r="AW952" s="1"/>
      <c r="AX952" s="1"/>
      <c r="AY952" s="1"/>
      <c r="BI952" s="1"/>
    </row>
    <row r="953" spans="1:62" x14ac:dyDescent="0.35">
      <c r="A953" t="s">
        <v>3104</v>
      </c>
      <c r="AK953" s="1"/>
      <c r="AW953" s="1"/>
      <c r="AX953" s="1"/>
      <c r="AY953" s="1"/>
      <c r="BI953" s="1"/>
    </row>
    <row r="954" spans="1:62" x14ac:dyDescent="0.35">
      <c r="A954" t="s">
        <v>3096</v>
      </c>
      <c r="B954">
        <v>0</v>
      </c>
      <c r="C954">
        <v>0</v>
      </c>
      <c r="D954">
        <v>0</v>
      </c>
      <c r="E954">
        <v>0</v>
      </c>
      <c r="F954">
        <v>0</v>
      </c>
      <c r="H954" t="s">
        <v>3096</v>
      </c>
      <c r="I954">
        <v>1.4285714285714286</v>
      </c>
      <c r="J954">
        <v>0</v>
      </c>
      <c r="K954">
        <v>0</v>
      </c>
      <c r="L954">
        <v>0</v>
      </c>
      <c r="Q954" t="s">
        <v>3096</v>
      </c>
      <c r="R954">
        <v>0</v>
      </c>
      <c r="S954">
        <v>0</v>
      </c>
      <c r="T954">
        <v>0</v>
      </c>
      <c r="U954">
        <v>0</v>
      </c>
      <c r="V954">
        <v>0</v>
      </c>
      <c r="W954">
        <v>0.25641025641025639</v>
      </c>
      <c r="X954">
        <v>0</v>
      </c>
      <c r="Y954">
        <v>0</v>
      </c>
      <c r="AA954" t="s">
        <v>3096</v>
      </c>
      <c r="AB954">
        <v>10.588235294117647</v>
      </c>
      <c r="AC954">
        <v>0</v>
      </c>
      <c r="AD954">
        <v>4.2857142857142856</v>
      </c>
      <c r="AE954">
        <v>0</v>
      </c>
      <c r="AF954">
        <v>0</v>
      </c>
      <c r="AJ954" t="s">
        <v>3096</v>
      </c>
      <c r="AK954">
        <v>0</v>
      </c>
      <c r="AL954">
        <v>0</v>
      </c>
      <c r="AM954">
        <v>0</v>
      </c>
      <c r="AN954">
        <v>0.45454545454545453</v>
      </c>
      <c r="AO954">
        <v>2.2727272727272729</v>
      </c>
      <c r="AP954">
        <v>1.8181818181818181</v>
      </c>
      <c r="AQ954">
        <v>1.3636363636363635</v>
      </c>
      <c r="AR954">
        <v>1.8181818181818181</v>
      </c>
      <c r="AS954">
        <v>0</v>
      </c>
      <c r="AT954">
        <v>1.3636363636363635</v>
      </c>
      <c r="AV954" t="s">
        <v>3096</v>
      </c>
      <c r="AW954">
        <v>0</v>
      </c>
      <c r="AX954">
        <v>0</v>
      </c>
      <c r="AY954">
        <v>0</v>
      </c>
      <c r="AZ954">
        <v>0</v>
      </c>
      <c r="BA954">
        <v>1.1764705882352942</v>
      </c>
      <c r="BB954">
        <v>0</v>
      </c>
      <c r="BC954">
        <v>1.6666666666666667</v>
      </c>
      <c r="BD954">
        <v>8.2692307692307701</v>
      </c>
      <c r="BE954">
        <v>2.2222222222222223</v>
      </c>
      <c r="BF954">
        <v>3.0434782608695654</v>
      </c>
      <c r="BI954" s="1"/>
    </row>
    <row r="955" spans="1:62" x14ac:dyDescent="0.35">
      <c r="A955" t="s">
        <v>3095</v>
      </c>
      <c r="B955">
        <v>0</v>
      </c>
      <c r="C955">
        <v>0</v>
      </c>
      <c r="D955">
        <v>0</v>
      </c>
      <c r="E955">
        <v>0</v>
      </c>
      <c r="F955">
        <v>0</v>
      </c>
      <c r="H955" t="s">
        <v>3095</v>
      </c>
      <c r="I955">
        <v>3.7796447300922722</v>
      </c>
      <c r="J955">
        <v>0</v>
      </c>
      <c r="K955">
        <v>0</v>
      </c>
      <c r="L955">
        <v>0</v>
      </c>
      <c r="Q955" t="s">
        <v>3095</v>
      </c>
      <c r="R955">
        <v>0</v>
      </c>
      <c r="S955">
        <v>0</v>
      </c>
      <c r="T955">
        <v>0</v>
      </c>
      <c r="U955">
        <v>0</v>
      </c>
      <c r="V955">
        <v>0</v>
      </c>
      <c r="W955">
        <v>1.6012815380508714</v>
      </c>
      <c r="X955">
        <v>0</v>
      </c>
      <c r="Y955">
        <v>0</v>
      </c>
      <c r="AA955" t="s">
        <v>3095</v>
      </c>
      <c r="AB955">
        <v>11.531557878035134</v>
      </c>
      <c r="AC955">
        <v>0</v>
      </c>
      <c r="AD955">
        <v>11.338934190276817</v>
      </c>
      <c r="AE955">
        <v>0</v>
      </c>
      <c r="AF955">
        <v>0</v>
      </c>
      <c r="AJ955" t="s">
        <v>3095</v>
      </c>
      <c r="AK955">
        <v>0</v>
      </c>
      <c r="AL955">
        <v>0</v>
      </c>
      <c r="AM955">
        <v>0</v>
      </c>
      <c r="AN955">
        <v>2.1320071635561044</v>
      </c>
      <c r="AO955">
        <v>5.2841345480672537</v>
      </c>
      <c r="AP955">
        <v>5.0108108234321822</v>
      </c>
      <c r="AQ955">
        <v>3.5125008665710444</v>
      </c>
      <c r="AR955">
        <v>4.0451991747794525</v>
      </c>
      <c r="AS955">
        <v>0</v>
      </c>
      <c r="AT955">
        <v>3.5125008665710444</v>
      </c>
      <c r="AV955" t="s">
        <v>3095</v>
      </c>
      <c r="AW955">
        <v>0</v>
      </c>
      <c r="AX955">
        <v>0</v>
      </c>
      <c r="AY955">
        <v>0</v>
      </c>
      <c r="AZ955">
        <v>0</v>
      </c>
      <c r="BA955">
        <v>3.3210558207753573</v>
      </c>
      <c r="BB955">
        <v>0</v>
      </c>
      <c r="BC955">
        <v>3.8348249442368521</v>
      </c>
      <c r="BD955">
        <v>10.612821296303354</v>
      </c>
      <c r="BE955">
        <v>4.4095855184409842</v>
      </c>
      <c r="BF955">
        <v>4.7047196889696474</v>
      </c>
      <c r="BI955" s="1"/>
    </row>
    <row r="956" spans="1:62" x14ac:dyDescent="0.35">
      <c r="A956" t="s">
        <v>3097</v>
      </c>
      <c r="AK956" s="1"/>
      <c r="AW956" s="1"/>
      <c r="AX956" s="1"/>
      <c r="AY956" s="1"/>
      <c r="BI956" s="1"/>
    </row>
    <row r="957" spans="1:62" x14ac:dyDescent="0.35">
      <c r="A957" t="s">
        <v>3096</v>
      </c>
      <c r="B957">
        <v>0.7142857142857143</v>
      </c>
      <c r="C957">
        <v>0</v>
      </c>
      <c r="D957">
        <v>0</v>
      </c>
      <c r="H957" t="s">
        <v>3096</v>
      </c>
      <c r="I957">
        <v>0</v>
      </c>
      <c r="J957">
        <v>0</v>
      </c>
      <c r="K957">
        <v>0</v>
      </c>
      <c r="L957">
        <v>0.625</v>
      </c>
      <c r="M957">
        <v>0</v>
      </c>
      <c r="N957">
        <v>0.25641025641025639</v>
      </c>
      <c r="O957">
        <v>0</v>
      </c>
      <c r="Q957" t="s">
        <v>3096</v>
      </c>
      <c r="R957">
        <v>0</v>
      </c>
      <c r="S957">
        <v>0</v>
      </c>
      <c r="T957">
        <v>0</v>
      </c>
      <c r="U957">
        <v>0</v>
      </c>
      <c r="V957">
        <v>0</v>
      </c>
      <c r="AA957" t="s">
        <v>3096</v>
      </c>
      <c r="AB957">
        <v>0.55555555555555558</v>
      </c>
      <c r="AC957">
        <v>0</v>
      </c>
      <c r="AD957">
        <v>0</v>
      </c>
      <c r="AE957">
        <v>0</v>
      </c>
      <c r="AF957">
        <v>0.32258064516129031</v>
      </c>
      <c r="AG957">
        <v>0.46875</v>
      </c>
      <c r="AH957">
        <v>0</v>
      </c>
      <c r="AK957" s="1"/>
      <c r="AW957" s="1"/>
      <c r="AX957" s="1"/>
      <c r="BI957" s="1"/>
    </row>
    <row r="958" spans="1:62" x14ac:dyDescent="0.35">
      <c r="A958" t="s">
        <v>3095</v>
      </c>
      <c r="B958">
        <v>2.5754985335203751</v>
      </c>
      <c r="C958">
        <v>0</v>
      </c>
      <c r="D958">
        <v>0</v>
      </c>
      <c r="H958" t="s">
        <v>3095</v>
      </c>
      <c r="I958">
        <v>0</v>
      </c>
      <c r="J958">
        <v>0</v>
      </c>
      <c r="K958">
        <v>0</v>
      </c>
      <c r="L958">
        <v>3.4799146563249526</v>
      </c>
      <c r="M958">
        <v>0</v>
      </c>
      <c r="N958">
        <v>1.5806420557463257</v>
      </c>
      <c r="O958">
        <v>0</v>
      </c>
      <c r="Q958" t="s">
        <v>3095</v>
      </c>
      <c r="R958">
        <v>0</v>
      </c>
      <c r="S958">
        <v>0</v>
      </c>
      <c r="T958">
        <v>0</v>
      </c>
      <c r="U958">
        <v>0</v>
      </c>
      <c r="V958">
        <v>0</v>
      </c>
      <c r="AA958" t="s">
        <v>3095</v>
      </c>
      <c r="AB958">
        <v>2.2906867093391696</v>
      </c>
      <c r="AC958">
        <v>0</v>
      </c>
      <c r="AD958">
        <v>0</v>
      </c>
      <c r="AE958">
        <v>0</v>
      </c>
      <c r="AF958">
        <v>1.7668794179137766</v>
      </c>
      <c r="AG958">
        <v>2.1137296298204729</v>
      </c>
      <c r="AH958">
        <v>0</v>
      </c>
      <c r="AK958" s="1"/>
      <c r="AW958" s="1"/>
      <c r="AX958" s="1"/>
      <c r="BI958" s="1"/>
    </row>
    <row r="959" spans="1:62" x14ac:dyDescent="0.35">
      <c r="A959" s="16" t="s">
        <v>3161</v>
      </c>
      <c r="AK959" s="1"/>
      <c r="AW959" s="1"/>
      <c r="AX959" s="1"/>
      <c r="BI959" s="1"/>
    </row>
    <row r="960" spans="1:62" x14ac:dyDescent="0.35">
      <c r="A960" t="s">
        <v>267</v>
      </c>
      <c r="B960">
        <v>0</v>
      </c>
      <c r="I960">
        <v>0</v>
      </c>
      <c r="R960">
        <v>0</v>
      </c>
      <c r="AB960">
        <v>1</v>
      </c>
      <c r="AK960">
        <v>0</v>
      </c>
      <c r="AL960" s="1"/>
      <c r="AW960">
        <v>1</v>
      </c>
      <c r="BJ960" s="1"/>
    </row>
    <row r="961" spans="1:62" x14ac:dyDescent="0.35">
      <c r="A961" t="s">
        <v>3098</v>
      </c>
      <c r="B961">
        <f>MAX(B954:F954,B957:D957)</f>
        <v>0.7142857142857143</v>
      </c>
      <c r="I961">
        <f>MAX(I954:L954,I957:O957)</f>
        <v>1.4285714285714286</v>
      </c>
      <c r="R961">
        <f>MAX(R954:Y954,R957:V957)</f>
        <v>0.25641025641025639</v>
      </c>
      <c r="AB961">
        <f>MAX(AB954:AF954,AB957:AH957)</f>
        <v>10.588235294117647</v>
      </c>
      <c r="AK961">
        <f>MAX(AK954:AT954)</f>
        <v>2.2727272727272729</v>
      </c>
      <c r="AW961">
        <f>MAX(AW954:BF954)</f>
        <v>8.2692307692307701</v>
      </c>
      <c r="BJ961" s="1"/>
    </row>
    <row r="962" spans="1:62" x14ac:dyDescent="0.35">
      <c r="A962" t="s">
        <v>3099</v>
      </c>
      <c r="B962">
        <f>MAX(F954,D957)</f>
        <v>0</v>
      </c>
      <c r="I962">
        <f>MAX(L954,O957)</f>
        <v>0</v>
      </c>
      <c r="R962">
        <f>MAX(Y954,V957)</f>
        <v>0</v>
      </c>
      <c r="AB962">
        <f>MAX(AF954,AH957)</f>
        <v>0</v>
      </c>
      <c r="AK962">
        <f>AT954</f>
        <v>1.3636363636363635</v>
      </c>
      <c r="AW962">
        <f>BF954</f>
        <v>3.0434782608695654</v>
      </c>
      <c r="BJ962" s="1"/>
    </row>
    <row r="963" spans="1:62" x14ac:dyDescent="0.35">
      <c r="A963" t="s">
        <v>3100</v>
      </c>
      <c r="B963">
        <f>MAX(F955,D958)</f>
        <v>0</v>
      </c>
      <c r="I963">
        <f>MAX(L955,O958)</f>
        <v>0</v>
      </c>
      <c r="R963">
        <f>MAX(Y955,V958)</f>
        <v>0</v>
      </c>
      <c r="AB963">
        <f>MAX(AF955,AH958)</f>
        <v>0</v>
      </c>
      <c r="AK963">
        <f>AT955</f>
        <v>3.5125008665710444</v>
      </c>
      <c r="AW963">
        <f>BF955</f>
        <v>4.7047196889696474</v>
      </c>
      <c r="BJ963" s="1"/>
    </row>
    <row r="964" spans="1:62" x14ac:dyDescent="0.35">
      <c r="A964" t="s">
        <v>3101</v>
      </c>
      <c r="B964" t="s">
        <v>3188</v>
      </c>
      <c r="I964" t="s">
        <v>3098</v>
      </c>
      <c r="R964" t="s">
        <v>3098</v>
      </c>
      <c r="AB964" t="s">
        <v>3098</v>
      </c>
      <c r="AK964" t="s">
        <v>3098</v>
      </c>
      <c r="AW964" t="s">
        <v>3190</v>
      </c>
      <c r="BJ964" s="1"/>
    </row>
    <row r="965" spans="1:62" x14ac:dyDescent="0.35">
      <c r="A965" t="s">
        <v>3102</v>
      </c>
      <c r="B965">
        <f>2*B961</f>
        <v>1.4285714285714286</v>
      </c>
      <c r="I965">
        <f>I961</f>
        <v>1.4285714285714286</v>
      </c>
      <c r="R965">
        <f>R961</f>
        <v>0.25641025641025639</v>
      </c>
      <c r="AB965">
        <f>AB961</f>
        <v>10.588235294117647</v>
      </c>
      <c r="AK965">
        <f>AK961</f>
        <v>2.2727272727272729</v>
      </c>
      <c r="AW965">
        <f>AW961+AW963</f>
        <v>12.973950458200417</v>
      </c>
      <c r="BJ965" s="1"/>
    </row>
    <row r="966" spans="1:62" x14ac:dyDescent="0.35">
      <c r="BI966" s="1"/>
    </row>
    <row r="967" spans="1:62" x14ac:dyDescent="0.35">
      <c r="AK967" s="1"/>
      <c r="AW967" s="1"/>
      <c r="AX967" s="1"/>
      <c r="AY967" s="1"/>
      <c r="BI967" s="1"/>
    </row>
    <row r="968" spans="1:62" x14ac:dyDescent="0.35">
      <c r="A968" t="s">
        <v>3104</v>
      </c>
      <c r="AK968" s="1"/>
      <c r="AW968" s="1"/>
      <c r="AX968" s="1"/>
      <c r="AY968" s="1"/>
      <c r="BI968" s="1"/>
    </row>
    <row r="969" spans="1:62" x14ac:dyDescent="0.35">
      <c r="A969" t="s">
        <v>3096</v>
      </c>
      <c r="B969">
        <v>1.25</v>
      </c>
      <c r="C969">
        <v>0</v>
      </c>
      <c r="D969">
        <v>0</v>
      </c>
      <c r="E969">
        <v>0</v>
      </c>
      <c r="F969">
        <v>0</v>
      </c>
      <c r="H969" t="s">
        <v>3096</v>
      </c>
      <c r="I969">
        <v>0</v>
      </c>
      <c r="J969">
        <v>0</v>
      </c>
      <c r="K969">
        <v>0</v>
      </c>
      <c r="L969">
        <v>0</v>
      </c>
      <c r="Q969" t="s">
        <v>3096</v>
      </c>
      <c r="R969">
        <v>0</v>
      </c>
      <c r="S969">
        <v>0</v>
      </c>
      <c r="T969">
        <v>0</v>
      </c>
      <c r="U969">
        <v>0</v>
      </c>
      <c r="V969">
        <v>0.83333333333333337</v>
      </c>
      <c r="W969">
        <v>0</v>
      </c>
      <c r="X969">
        <v>0</v>
      </c>
      <c r="Y969">
        <v>0</v>
      </c>
      <c r="AA969" t="s">
        <v>3096</v>
      </c>
      <c r="AB969">
        <v>0.58823529411764708</v>
      </c>
      <c r="AC969">
        <v>0</v>
      </c>
      <c r="AD969">
        <v>4.2857142857142856</v>
      </c>
      <c r="AE969">
        <v>0</v>
      </c>
      <c r="AF969">
        <v>0</v>
      </c>
      <c r="AJ969" t="s">
        <v>3096</v>
      </c>
      <c r="AK969">
        <v>0</v>
      </c>
      <c r="AL969">
        <v>0.45454545454545453</v>
      </c>
      <c r="AM969">
        <v>0</v>
      </c>
      <c r="AN969">
        <v>0</v>
      </c>
      <c r="AO969">
        <v>0</v>
      </c>
      <c r="AP969">
        <v>0.45454545454545453</v>
      </c>
      <c r="AQ969">
        <v>1.3636363636363635</v>
      </c>
      <c r="AR969">
        <v>0</v>
      </c>
      <c r="AS969">
        <v>2.7272727272727271</v>
      </c>
      <c r="AT969">
        <v>1.3636363636363635</v>
      </c>
      <c r="AV969" t="s">
        <v>3096</v>
      </c>
      <c r="AW969">
        <v>0</v>
      </c>
      <c r="AX969">
        <v>0</v>
      </c>
      <c r="AY969">
        <v>0</v>
      </c>
      <c r="AZ969">
        <v>0</v>
      </c>
      <c r="BA969">
        <v>0.58823529411764708</v>
      </c>
      <c r="BB969">
        <v>0</v>
      </c>
      <c r="BC969">
        <v>0.55555555555555558</v>
      </c>
      <c r="BD969">
        <v>0.57692307692307687</v>
      </c>
      <c r="BE969">
        <v>0</v>
      </c>
      <c r="BF969">
        <v>0.86956521739130432</v>
      </c>
      <c r="BI969" s="1"/>
    </row>
    <row r="970" spans="1:62" x14ac:dyDescent="0.35">
      <c r="A970" t="s">
        <v>3095</v>
      </c>
      <c r="B970">
        <v>5</v>
      </c>
      <c r="C970">
        <v>0</v>
      </c>
      <c r="D970">
        <v>0</v>
      </c>
      <c r="E970">
        <v>0</v>
      </c>
      <c r="F970">
        <v>0</v>
      </c>
      <c r="H970" t="s">
        <v>3095</v>
      </c>
      <c r="I970">
        <v>0</v>
      </c>
      <c r="J970">
        <v>0</v>
      </c>
      <c r="K970">
        <v>0</v>
      </c>
      <c r="L970">
        <v>0</v>
      </c>
      <c r="Q970" t="s">
        <v>3095</v>
      </c>
      <c r="R970">
        <v>0</v>
      </c>
      <c r="S970">
        <v>0</v>
      </c>
      <c r="T970">
        <v>0</v>
      </c>
      <c r="U970">
        <v>0</v>
      </c>
      <c r="V970">
        <v>2.8867513459481291</v>
      </c>
      <c r="W970">
        <v>0</v>
      </c>
      <c r="X970">
        <v>0</v>
      </c>
      <c r="Y970">
        <v>0</v>
      </c>
      <c r="AA970" t="s">
        <v>3095</v>
      </c>
      <c r="AB970">
        <v>3.4299717028501768</v>
      </c>
      <c r="AC970">
        <v>0</v>
      </c>
      <c r="AD970">
        <v>11.338934190276817</v>
      </c>
      <c r="AE970">
        <v>0</v>
      </c>
      <c r="AF970">
        <v>0</v>
      </c>
      <c r="AJ970" t="s">
        <v>3095</v>
      </c>
      <c r="AK970">
        <v>0</v>
      </c>
      <c r="AL970">
        <v>2.1320071635561044</v>
      </c>
      <c r="AM970">
        <v>0</v>
      </c>
      <c r="AN970">
        <v>0</v>
      </c>
      <c r="AO970">
        <v>0</v>
      </c>
      <c r="AP970">
        <v>2.1320071635561044</v>
      </c>
      <c r="AQ970">
        <v>6.3960214906683133</v>
      </c>
      <c r="AR970">
        <v>0</v>
      </c>
      <c r="AS970">
        <v>6.4666979068286325</v>
      </c>
      <c r="AT970">
        <v>4.675625290960757</v>
      </c>
      <c r="AV970" t="s">
        <v>3095</v>
      </c>
      <c r="AW970">
        <v>0</v>
      </c>
      <c r="AX970">
        <v>0</v>
      </c>
      <c r="AY970">
        <v>0</v>
      </c>
      <c r="AZ970">
        <v>0</v>
      </c>
      <c r="BA970">
        <v>2.4253562503633299</v>
      </c>
      <c r="BB970">
        <v>0</v>
      </c>
      <c r="BC970">
        <v>2.3570226039551585</v>
      </c>
      <c r="BD970">
        <v>2.3543547789870938</v>
      </c>
      <c r="BE970">
        <v>0</v>
      </c>
      <c r="BF970">
        <v>4.1702882811414952</v>
      </c>
      <c r="BI970" s="1"/>
    </row>
    <row r="971" spans="1:62" x14ac:dyDescent="0.35">
      <c r="A971" t="s">
        <v>3097</v>
      </c>
      <c r="AK971" s="1"/>
      <c r="AW971" s="1"/>
      <c r="AX971" s="1"/>
      <c r="AY971" s="1"/>
      <c r="BI971" s="1"/>
    </row>
    <row r="972" spans="1:62" x14ac:dyDescent="0.35">
      <c r="A972" t="s">
        <v>3096</v>
      </c>
      <c r="B972">
        <v>1.4285714285714286</v>
      </c>
      <c r="C972">
        <v>0</v>
      </c>
      <c r="D972">
        <v>0</v>
      </c>
      <c r="H972" t="s">
        <v>3096</v>
      </c>
      <c r="I972">
        <v>0</v>
      </c>
      <c r="J972">
        <v>0</v>
      </c>
      <c r="K972">
        <v>0</v>
      </c>
      <c r="L972">
        <v>0.3125</v>
      </c>
      <c r="M972">
        <v>0</v>
      </c>
      <c r="N972">
        <v>0</v>
      </c>
      <c r="O972">
        <v>0</v>
      </c>
      <c r="Q972" t="s">
        <v>3096</v>
      </c>
      <c r="R972">
        <v>0</v>
      </c>
      <c r="S972">
        <v>0</v>
      </c>
      <c r="T972">
        <v>0.55555555555555558</v>
      </c>
      <c r="U972">
        <v>0.60606060606060608</v>
      </c>
      <c r="V972">
        <v>0</v>
      </c>
      <c r="AA972" t="s">
        <v>3096</v>
      </c>
      <c r="AB972">
        <v>0.55555555555555558</v>
      </c>
      <c r="AC972">
        <v>0.27777777777777779</v>
      </c>
      <c r="AD972">
        <v>0</v>
      </c>
      <c r="AE972">
        <v>0</v>
      </c>
      <c r="AF972">
        <v>0.32258064516129031</v>
      </c>
      <c r="AG972">
        <v>0</v>
      </c>
      <c r="AH972">
        <v>0</v>
      </c>
      <c r="AK972" s="1"/>
      <c r="AW972" s="1"/>
      <c r="AX972" s="1"/>
      <c r="BI972" s="1"/>
    </row>
    <row r="973" spans="1:62" x14ac:dyDescent="0.35">
      <c r="A973" t="s">
        <v>3095</v>
      </c>
      <c r="B973">
        <v>3.4994134091738474</v>
      </c>
      <c r="C973">
        <v>0</v>
      </c>
      <c r="D973">
        <v>0</v>
      </c>
      <c r="H973" t="s">
        <v>3095</v>
      </c>
      <c r="I973">
        <v>0</v>
      </c>
      <c r="J973">
        <v>0</v>
      </c>
      <c r="K973">
        <v>0</v>
      </c>
      <c r="L973">
        <v>1.7399573281624763</v>
      </c>
      <c r="M973">
        <v>0</v>
      </c>
      <c r="N973">
        <v>0</v>
      </c>
      <c r="O973">
        <v>0</v>
      </c>
      <c r="Q973" t="s">
        <v>3095</v>
      </c>
      <c r="R973">
        <v>0</v>
      </c>
      <c r="S973">
        <v>0</v>
      </c>
      <c r="T973">
        <v>2.2906867093391696</v>
      </c>
      <c r="U973">
        <v>2.386104169124132</v>
      </c>
      <c r="V973">
        <v>0</v>
      </c>
      <c r="AA973" t="s">
        <v>3095</v>
      </c>
      <c r="AB973">
        <v>2.2906867093391696</v>
      </c>
      <c r="AC973">
        <v>1.6433814918014333</v>
      </c>
      <c r="AD973">
        <v>0</v>
      </c>
      <c r="AE973">
        <v>0</v>
      </c>
      <c r="AF973">
        <v>1.7668794179137766</v>
      </c>
      <c r="AG973">
        <v>0</v>
      </c>
      <c r="AH973">
        <v>0</v>
      </c>
      <c r="AK973" s="1"/>
      <c r="AW973" s="1"/>
      <c r="AX973" s="1"/>
      <c r="BI973" s="1"/>
    </row>
    <row r="974" spans="1:62" x14ac:dyDescent="0.35">
      <c r="A974" s="16" t="s">
        <v>3162</v>
      </c>
      <c r="AK974" s="1"/>
      <c r="AW974" s="1"/>
      <c r="AX974" s="1"/>
      <c r="BI974" s="1"/>
    </row>
    <row r="975" spans="1:62" x14ac:dyDescent="0.35">
      <c r="A975" t="s">
        <v>267</v>
      </c>
      <c r="B975">
        <v>1</v>
      </c>
      <c r="I975">
        <v>0</v>
      </c>
      <c r="R975">
        <v>1</v>
      </c>
      <c r="AB975">
        <v>1</v>
      </c>
      <c r="AK975">
        <v>0</v>
      </c>
      <c r="AL975" s="1"/>
      <c r="AW975">
        <v>1</v>
      </c>
      <c r="BJ975" s="1"/>
    </row>
    <row r="976" spans="1:62" x14ac:dyDescent="0.35">
      <c r="A976" t="s">
        <v>3098</v>
      </c>
      <c r="B976">
        <f>MAX(B969:F969,B972:D972)</f>
        <v>1.4285714285714286</v>
      </c>
      <c r="I976">
        <f>MAX(I969:L969,I972:O972)</f>
        <v>0.3125</v>
      </c>
      <c r="R976">
        <f>MAX(R969:Y969,R972:V972)</f>
        <v>0.83333333333333337</v>
      </c>
      <c r="AB976">
        <f>MAX(AB969:AF969,AB972:AH972)</f>
        <v>4.2857142857142856</v>
      </c>
      <c r="AK976">
        <f>MAX(AK969:AT969)</f>
        <v>2.7272727272727271</v>
      </c>
      <c r="AW976">
        <f>MAX(AW969:BF969)</f>
        <v>0.86956521739130432</v>
      </c>
      <c r="BJ976" s="1"/>
    </row>
    <row r="977" spans="1:62" x14ac:dyDescent="0.35">
      <c r="A977" t="s">
        <v>3099</v>
      </c>
      <c r="B977">
        <f>MAX(F969,D972)</f>
        <v>0</v>
      </c>
      <c r="I977">
        <f>MAX(L969,O972)</f>
        <v>0</v>
      </c>
      <c r="R977">
        <f>MAX(Y969,V972)</f>
        <v>0</v>
      </c>
      <c r="AB977">
        <f>MAX(AF969,AH972)</f>
        <v>0</v>
      </c>
      <c r="AK977">
        <f>AT969</f>
        <v>1.3636363636363635</v>
      </c>
      <c r="AW977">
        <f>BF969</f>
        <v>0.86956521739130432</v>
      </c>
      <c r="BJ977" s="1"/>
    </row>
    <row r="978" spans="1:62" x14ac:dyDescent="0.35">
      <c r="A978" t="s">
        <v>3100</v>
      </c>
      <c r="B978">
        <f>MAX(F970,D973)</f>
        <v>0</v>
      </c>
      <c r="I978">
        <f>MAX(L970,O973)</f>
        <v>0</v>
      </c>
      <c r="R978">
        <f>MAX(Y970,V973)</f>
        <v>0</v>
      </c>
      <c r="AB978">
        <f>MAX(AF970,AH973)</f>
        <v>0</v>
      </c>
      <c r="AK978">
        <f>AT970</f>
        <v>4.675625290960757</v>
      </c>
      <c r="AW978">
        <f>BF970</f>
        <v>4.1702882811414952</v>
      </c>
      <c r="BJ978" s="1"/>
    </row>
    <row r="979" spans="1:62" x14ac:dyDescent="0.35">
      <c r="A979" t="s">
        <v>3101</v>
      </c>
      <c r="B979" t="s">
        <v>3188</v>
      </c>
      <c r="I979" t="s">
        <v>3098</v>
      </c>
      <c r="R979" t="s">
        <v>3188</v>
      </c>
      <c r="AB979" t="s">
        <v>3098</v>
      </c>
      <c r="AK979" t="s">
        <v>3098</v>
      </c>
      <c r="AW979" t="s">
        <v>3188</v>
      </c>
      <c r="BJ979" s="1"/>
    </row>
    <row r="980" spans="1:62" x14ac:dyDescent="0.35">
      <c r="A980" t="s">
        <v>3102</v>
      </c>
      <c r="B980">
        <f>2*B976</f>
        <v>2.8571428571428572</v>
      </c>
      <c r="I980">
        <f>I976</f>
        <v>0.3125</v>
      </c>
      <c r="R980">
        <f>2*R976</f>
        <v>1.6666666666666667</v>
      </c>
      <c r="AB980">
        <f>AB976</f>
        <v>4.2857142857142856</v>
      </c>
      <c r="AK980">
        <f>AK976</f>
        <v>2.7272727272727271</v>
      </c>
      <c r="AW980">
        <f>2*AW976</f>
        <v>1.7391304347826086</v>
      </c>
      <c r="BJ980" s="1"/>
    </row>
    <row r="981" spans="1:62" x14ac:dyDescent="0.35">
      <c r="BI981" s="1"/>
    </row>
    <row r="982" spans="1:62" x14ac:dyDescent="0.35">
      <c r="AK982" s="1"/>
      <c r="AW982" s="1"/>
      <c r="AX982" s="1"/>
      <c r="AY982" s="1"/>
      <c r="BI982" s="1"/>
    </row>
    <row r="983" spans="1:62" x14ac:dyDescent="0.35">
      <c r="A983" t="s">
        <v>3104</v>
      </c>
      <c r="AK983" s="1"/>
      <c r="AW983" s="1"/>
      <c r="AX983" s="1"/>
      <c r="AY983" s="1"/>
      <c r="BI983" s="1"/>
    </row>
    <row r="984" spans="1:62" x14ac:dyDescent="0.35">
      <c r="A984" t="s">
        <v>3096</v>
      </c>
      <c r="B984">
        <v>0</v>
      </c>
      <c r="C984">
        <v>0</v>
      </c>
      <c r="D984">
        <v>0</v>
      </c>
      <c r="E984">
        <v>0</v>
      </c>
      <c r="F984">
        <v>0</v>
      </c>
      <c r="H984" t="s">
        <v>3096</v>
      </c>
      <c r="I984">
        <v>0</v>
      </c>
      <c r="J984">
        <v>0</v>
      </c>
      <c r="K984">
        <v>0</v>
      </c>
      <c r="L984">
        <v>0</v>
      </c>
      <c r="Q984" t="s">
        <v>3096</v>
      </c>
      <c r="R984">
        <v>0</v>
      </c>
      <c r="S984">
        <v>0</v>
      </c>
      <c r="T984">
        <v>0</v>
      </c>
      <c r="U984">
        <v>0</v>
      </c>
      <c r="V984">
        <v>0</v>
      </c>
      <c r="W984">
        <v>0</v>
      </c>
      <c r="X984">
        <v>0</v>
      </c>
      <c r="Y984">
        <v>0</v>
      </c>
      <c r="AA984" t="s">
        <v>3096</v>
      </c>
      <c r="AB984">
        <v>0</v>
      </c>
      <c r="AC984">
        <v>0</v>
      </c>
      <c r="AD984">
        <v>0</v>
      </c>
      <c r="AE984">
        <v>0</v>
      </c>
      <c r="AF984">
        <v>0</v>
      </c>
      <c r="AJ984" t="s">
        <v>3096</v>
      </c>
      <c r="AK984">
        <v>0</v>
      </c>
      <c r="AL984">
        <v>0</v>
      </c>
      <c r="AM984">
        <v>0</v>
      </c>
      <c r="AN984">
        <v>0</v>
      </c>
      <c r="AO984">
        <v>0</v>
      </c>
      <c r="AP984">
        <v>0</v>
      </c>
      <c r="AQ984">
        <v>0</v>
      </c>
      <c r="AR984">
        <v>0</v>
      </c>
      <c r="AS984">
        <v>0</v>
      </c>
      <c r="AT984">
        <v>0</v>
      </c>
      <c r="AV984" t="s">
        <v>3096</v>
      </c>
      <c r="AW984">
        <v>0</v>
      </c>
      <c r="AX984">
        <v>0</v>
      </c>
      <c r="AY984">
        <v>0</v>
      </c>
      <c r="AZ984">
        <v>0</v>
      </c>
      <c r="BA984">
        <v>0</v>
      </c>
      <c r="BB984">
        <v>0</v>
      </c>
      <c r="BC984">
        <v>0</v>
      </c>
      <c r="BD984">
        <v>0</v>
      </c>
      <c r="BE984">
        <v>0</v>
      </c>
      <c r="BF984">
        <v>0</v>
      </c>
      <c r="BI984" s="1"/>
    </row>
    <row r="985" spans="1:62" x14ac:dyDescent="0.35">
      <c r="A985" t="s">
        <v>3095</v>
      </c>
      <c r="B985">
        <v>0</v>
      </c>
      <c r="C985">
        <v>0</v>
      </c>
      <c r="D985">
        <v>0</v>
      </c>
      <c r="E985">
        <v>0</v>
      </c>
      <c r="F985">
        <v>0</v>
      </c>
      <c r="H985" t="s">
        <v>3095</v>
      </c>
      <c r="I985">
        <v>0</v>
      </c>
      <c r="J985">
        <v>0</v>
      </c>
      <c r="K985">
        <v>0</v>
      </c>
      <c r="L985">
        <v>0</v>
      </c>
      <c r="Q985" t="s">
        <v>3095</v>
      </c>
      <c r="R985">
        <v>0</v>
      </c>
      <c r="S985">
        <v>0</v>
      </c>
      <c r="T985">
        <v>0</v>
      </c>
      <c r="U985">
        <v>0</v>
      </c>
      <c r="V985">
        <v>0</v>
      </c>
      <c r="W985">
        <v>0</v>
      </c>
      <c r="X985">
        <v>0</v>
      </c>
      <c r="Y985">
        <v>0</v>
      </c>
      <c r="AA985" t="s">
        <v>3095</v>
      </c>
      <c r="AB985">
        <v>0</v>
      </c>
      <c r="AC985">
        <v>0</v>
      </c>
      <c r="AD985">
        <v>0</v>
      </c>
      <c r="AE985">
        <v>0</v>
      </c>
      <c r="AF985">
        <v>0</v>
      </c>
      <c r="AJ985" t="s">
        <v>3095</v>
      </c>
      <c r="AK985">
        <v>0</v>
      </c>
      <c r="AL985">
        <v>0</v>
      </c>
      <c r="AM985">
        <v>0</v>
      </c>
      <c r="AN985">
        <v>0</v>
      </c>
      <c r="AO985">
        <v>0</v>
      </c>
      <c r="AP985">
        <v>0</v>
      </c>
      <c r="AQ985">
        <v>0</v>
      </c>
      <c r="AR985">
        <v>0</v>
      </c>
      <c r="AS985">
        <v>0</v>
      </c>
      <c r="AT985">
        <v>0</v>
      </c>
      <c r="AV985" t="s">
        <v>3095</v>
      </c>
      <c r="AW985">
        <v>0</v>
      </c>
      <c r="AX985">
        <v>0</v>
      </c>
      <c r="AY985">
        <v>0</v>
      </c>
      <c r="AZ985">
        <v>0</v>
      </c>
      <c r="BA985">
        <v>0</v>
      </c>
      <c r="BB985">
        <v>0</v>
      </c>
      <c r="BC985">
        <v>0</v>
      </c>
      <c r="BD985">
        <v>0</v>
      </c>
      <c r="BE985">
        <v>0</v>
      </c>
      <c r="BF985">
        <v>0</v>
      </c>
      <c r="BI985" s="1"/>
    </row>
    <row r="986" spans="1:62" x14ac:dyDescent="0.35">
      <c r="A986" t="s">
        <v>3097</v>
      </c>
      <c r="AK986" s="1"/>
      <c r="AW986" s="1"/>
      <c r="AX986" s="1"/>
      <c r="AY986" s="1"/>
      <c r="BI986" s="1"/>
    </row>
    <row r="987" spans="1:62" x14ac:dyDescent="0.35">
      <c r="A987" t="s">
        <v>3096</v>
      </c>
      <c r="B987">
        <v>1.4285714285714286</v>
      </c>
      <c r="C987">
        <v>0</v>
      </c>
      <c r="D987">
        <v>0</v>
      </c>
      <c r="H987" t="s">
        <v>3096</v>
      </c>
      <c r="I987">
        <v>0</v>
      </c>
      <c r="J987">
        <v>0</v>
      </c>
      <c r="K987">
        <v>0</v>
      </c>
      <c r="L987">
        <v>0</v>
      </c>
      <c r="M987">
        <v>0.66666666666666663</v>
      </c>
      <c r="N987">
        <v>0</v>
      </c>
      <c r="O987">
        <v>0</v>
      </c>
      <c r="Q987" t="s">
        <v>3096</v>
      </c>
      <c r="R987">
        <v>0</v>
      </c>
      <c r="S987">
        <v>0</v>
      </c>
      <c r="T987">
        <v>0</v>
      </c>
      <c r="U987">
        <v>0</v>
      </c>
      <c r="V987">
        <v>0</v>
      </c>
      <c r="AA987" t="s">
        <v>3096</v>
      </c>
      <c r="AB987">
        <v>0</v>
      </c>
      <c r="AC987">
        <v>0</v>
      </c>
      <c r="AD987">
        <v>0</v>
      </c>
      <c r="AE987">
        <v>0</v>
      </c>
      <c r="AF987">
        <v>0</v>
      </c>
      <c r="AG987">
        <v>0</v>
      </c>
      <c r="AH987">
        <v>0</v>
      </c>
      <c r="AK987" s="1"/>
      <c r="AW987" s="1"/>
      <c r="AX987" s="1"/>
      <c r="AY987" s="1"/>
      <c r="BI987" s="1"/>
    </row>
    <row r="988" spans="1:62" x14ac:dyDescent="0.35">
      <c r="A988" t="s">
        <v>3095</v>
      </c>
      <c r="B988">
        <v>3.4994134091738474</v>
      </c>
      <c r="C988">
        <v>0</v>
      </c>
      <c r="D988">
        <v>0</v>
      </c>
      <c r="H988" t="s">
        <v>3095</v>
      </c>
      <c r="I988">
        <v>0</v>
      </c>
      <c r="J988">
        <v>0</v>
      </c>
      <c r="K988">
        <v>0</v>
      </c>
      <c r="L988">
        <v>0</v>
      </c>
      <c r="M988">
        <v>2.4945329647710532</v>
      </c>
      <c r="N988">
        <v>0</v>
      </c>
      <c r="O988">
        <v>0</v>
      </c>
      <c r="Q988" t="s">
        <v>3095</v>
      </c>
      <c r="R988">
        <v>0</v>
      </c>
      <c r="S988">
        <v>0</v>
      </c>
      <c r="T988">
        <v>0</v>
      </c>
      <c r="U988">
        <v>0</v>
      </c>
      <c r="V988">
        <v>0</v>
      </c>
      <c r="AA988" t="s">
        <v>3095</v>
      </c>
      <c r="AB988">
        <v>0</v>
      </c>
      <c r="AC988">
        <v>0</v>
      </c>
      <c r="AD988">
        <v>0</v>
      </c>
      <c r="AE988">
        <v>0</v>
      </c>
      <c r="AF988">
        <v>0</v>
      </c>
      <c r="AG988">
        <v>0</v>
      </c>
      <c r="AH988">
        <v>0</v>
      </c>
      <c r="AK988" s="1"/>
      <c r="AW988" s="1"/>
      <c r="AX988" s="1"/>
      <c r="AY988" s="1"/>
      <c r="BI988" s="1"/>
    </row>
    <row r="989" spans="1:62" x14ac:dyDescent="0.35">
      <c r="A989" s="16" t="s">
        <v>3163</v>
      </c>
      <c r="AK989" s="1"/>
      <c r="AW989" s="1"/>
      <c r="AX989" s="1"/>
      <c r="AY989" s="1"/>
      <c r="BI989" s="1"/>
    </row>
    <row r="990" spans="1:62" x14ac:dyDescent="0.35">
      <c r="A990" t="s">
        <v>267</v>
      </c>
      <c r="B990">
        <v>1</v>
      </c>
      <c r="I990">
        <v>1</v>
      </c>
      <c r="R990">
        <v>1</v>
      </c>
      <c r="AB990">
        <v>0</v>
      </c>
      <c r="AK990">
        <v>0</v>
      </c>
      <c r="AL990" s="1"/>
      <c r="AW990">
        <v>0</v>
      </c>
      <c r="AZ990" s="1"/>
      <c r="BJ990" s="1"/>
    </row>
    <row r="991" spans="1:62" x14ac:dyDescent="0.35">
      <c r="A991" t="s">
        <v>3098</v>
      </c>
      <c r="B991">
        <f>MAX(B984:F984,B987:D987)</f>
        <v>1.4285714285714286</v>
      </c>
      <c r="I991">
        <f>MAX(I984:L984,I987:O987)</f>
        <v>0.66666666666666663</v>
      </c>
      <c r="R991">
        <f>MAX(R984:Y984,R987:V987)</f>
        <v>0</v>
      </c>
      <c r="AB991">
        <f>MAX(AB984:AF984,AB987:AH987)</f>
        <v>0</v>
      </c>
      <c r="AK991">
        <f>MAX(AK984:AT984)</f>
        <v>0</v>
      </c>
      <c r="AW991">
        <f>MAX(AW984:BF984)</f>
        <v>0</v>
      </c>
      <c r="BJ991" s="1"/>
    </row>
    <row r="992" spans="1:62" x14ac:dyDescent="0.35">
      <c r="A992" t="s">
        <v>3099</v>
      </c>
      <c r="B992">
        <f>MAX(F984,D987)</f>
        <v>0</v>
      </c>
      <c r="I992">
        <f>MAX(L984,O987)</f>
        <v>0</v>
      </c>
      <c r="R992">
        <f>MAX(Y984,V987)</f>
        <v>0</v>
      </c>
      <c r="AB992">
        <f>MAX(AF984,AH987)</f>
        <v>0</v>
      </c>
      <c r="AK992">
        <f>AT984</f>
        <v>0</v>
      </c>
      <c r="AW992">
        <f>BF984</f>
        <v>0</v>
      </c>
      <c r="BJ992" s="1"/>
    </row>
    <row r="993" spans="1:62" x14ac:dyDescent="0.35">
      <c r="A993" t="s">
        <v>3100</v>
      </c>
      <c r="B993">
        <f>MAX(F985,D988)</f>
        <v>0</v>
      </c>
      <c r="I993">
        <f>MAX(L985,O988)</f>
        <v>0</v>
      </c>
      <c r="R993">
        <f>MAX(Y985,V988)</f>
        <v>0</v>
      </c>
      <c r="AB993">
        <f>MAX(AF985,AH988)</f>
        <v>0</v>
      </c>
      <c r="AK993">
        <f>AT985</f>
        <v>0</v>
      </c>
      <c r="AW993">
        <f>BF985</f>
        <v>0</v>
      </c>
      <c r="BJ993" s="1"/>
    </row>
    <row r="994" spans="1:62" x14ac:dyDescent="0.35">
      <c r="A994" t="s">
        <v>3101</v>
      </c>
      <c r="B994" t="s">
        <v>3098</v>
      </c>
      <c r="I994" t="s">
        <v>3188</v>
      </c>
      <c r="R994" t="s">
        <v>3261</v>
      </c>
      <c r="AB994" t="s">
        <v>3098</v>
      </c>
      <c r="AK994" t="s">
        <v>3098</v>
      </c>
      <c r="AW994" t="s">
        <v>3098</v>
      </c>
      <c r="BJ994" s="1"/>
    </row>
    <row r="995" spans="1:62" x14ac:dyDescent="0.35">
      <c r="A995" t="s">
        <v>3102</v>
      </c>
      <c r="B995">
        <f>B991</f>
        <v>1.4285714285714286</v>
      </c>
      <c r="I995">
        <f>2*I991</f>
        <v>1.3333333333333333</v>
      </c>
      <c r="R995">
        <v>0.47619</v>
      </c>
      <c r="AB995">
        <f>AB991</f>
        <v>0</v>
      </c>
      <c r="AK995">
        <f>AK991</f>
        <v>0</v>
      </c>
      <c r="AW995">
        <f>AW991</f>
        <v>0</v>
      </c>
      <c r="BJ995" s="1"/>
    </row>
    <row r="996" spans="1:62" x14ac:dyDescent="0.35">
      <c r="BI996" s="1"/>
    </row>
    <row r="997" spans="1:62" x14ac:dyDescent="0.35">
      <c r="AK997" s="1"/>
      <c r="AW997" s="1"/>
      <c r="AX997" s="1"/>
      <c r="AY997" s="1"/>
      <c r="BI997" s="1"/>
    </row>
    <row r="998" spans="1:62" x14ac:dyDescent="0.35">
      <c r="A998" t="s">
        <v>3104</v>
      </c>
      <c r="AK998" s="1"/>
      <c r="AW998" s="1"/>
      <c r="AX998" s="1"/>
      <c r="AY998" s="1"/>
      <c r="BI998" s="1"/>
    </row>
    <row r="999" spans="1:62" x14ac:dyDescent="0.35">
      <c r="A999" t="s">
        <v>3096</v>
      </c>
      <c r="B999">
        <v>0</v>
      </c>
      <c r="C999">
        <v>0</v>
      </c>
      <c r="D999">
        <v>0</v>
      </c>
      <c r="E999">
        <v>0</v>
      </c>
      <c r="F999">
        <v>0</v>
      </c>
      <c r="H999" t="s">
        <v>3096</v>
      </c>
      <c r="I999">
        <v>0</v>
      </c>
      <c r="J999">
        <v>0</v>
      </c>
      <c r="K999">
        <v>0</v>
      </c>
      <c r="L999">
        <v>0</v>
      </c>
      <c r="Q999" t="s">
        <v>3096</v>
      </c>
      <c r="R999">
        <v>0</v>
      </c>
      <c r="S999">
        <v>0</v>
      </c>
      <c r="T999">
        <v>3.3333333333333335</v>
      </c>
      <c r="U999">
        <v>0</v>
      </c>
      <c r="V999">
        <v>0</v>
      </c>
      <c r="W999">
        <v>1.5384615384615385</v>
      </c>
      <c r="X999">
        <v>0</v>
      </c>
      <c r="Y999">
        <v>0</v>
      </c>
      <c r="AA999" t="s">
        <v>3096</v>
      </c>
      <c r="AB999">
        <v>0</v>
      </c>
      <c r="AC999">
        <v>0</v>
      </c>
      <c r="AD999">
        <v>0</v>
      </c>
      <c r="AE999">
        <v>0</v>
      </c>
      <c r="AF999">
        <v>0</v>
      </c>
      <c r="AJ999" t="s">
        <v>3096</v>
      </c>
      <c r="AK999">
        <v>0</v>
      </c>
      <c r="AL999">
        <v>0</v>
      </c>
      <c r="AM999">
        <v>0</v>
      </c>
      <c r="AN999">
        <v>0</v>
      </c>
      <c r="AO999">
        <v>0</v>
      </c>
      <c r="AP999">
        <v>0</v>
      </c>
      <c r="AQ999">
        <v>0</v>
      </c>
      <c r="AR999">
        <v>0</v>
      </c>
      <c r="AS999">
        <v>0</v>
      </c>
      <c r="AT999">
        <v>0</v>
      </c>
      <c r="AV999" t="s">
        <v>3096</v>
      </c>
      <c r="AW999">
        <v>0</v>
      </c>
      <c r="AX999">
        <v>0</v>
      </c>
      <c r="AY999">
        <v>0</v>
      </c>
      <c r="AZ999">
        <v>0</v>
      </c>
      <c r="BA999">
        <v>0</v>
      </c>
      <c r="BB999">
        <v>0</v>
      </c>
      <c r="BC999">
        <v>0</v>
      </c>
      <c r="BD999">
        <v>0</v>
      </c>
      <c r="BE999">
        <v>0</v>
      </c>
      <c r="BF999">
        <v>0</v>
      </c>
      <c r="BI999" s="1"/>
    </row>
    <row r="1000" spans="1:62" x14ac:dyDescent="0.35">
      <c r="A1000" t="s">
        <v>3095</v>
      </c>
      <c r="B1000">
        <v>0</v>
      </c>
      <c r="C1000">
        <v>0</v>
      </c>
      <c r="D1000">
        <v>0</v>
      </c>
      <c r="E1000">
        <v>0</v>
      </c>
      <c r="F1000">
        <v>0</v>
      </c>
      <c r="H1000" t="s">
        <v>3095</v>
      </c>
      <c r="I1000">
        <v>0</v>
      </c>
      <c r="J1000">
        <v>0</v>
      </c>
      <c r="K1000">
        <v>0</v>
      </c>
      <c r="L1000">
        <v>0</v>
      </c>
      <c r="Q1000" t="s">
        <v>3095</v>
      </c>
      <c r="R1000">
        <v>0</v>
      </c>
      <c r="S1000">
        <v>0</v>
      </c>
      <c r="T1000">
        <v>5.7735026918962573</v>
      </c>
      <c r="U1000">
        <v>0</v>
      </c>
      <c r="V1000">
        <v>0</v>
      </c>
      <c r="W1000">
        <v>5.86625565975325</v>
      </c>
      <c r="X1000">
        <v>0</v>
      </c>
      <c r="Y1000">
        <v>0</v>
      </c>
      <c r="AA1000" t="s">
        <v>3095</v>
      </c>
      <c r="AB1000">
        <v>0</v>
      </c>
      <c r="AC1000">
        <v>0</v>
      </c>
      <c r="AD1000">
        <v>0</v>
      </c>
      <c r="AE1000">
        <v>0</v>
      </c>
      <c r="AF1000">
        <v>0</v>
      </c>
      <c r="AJ1000" t="s">
        <v>3095</v>
      </c>
      <c r="AK1000">
        <v>0</v>
      </c>
      <c r="AL1000">
        <v>0</v>
      </c>
      <c r="AM1000">
        <v>0</v>
      </c>
      <c r="AN1000">
        <v>0</v>
      </c>
      <c r="AO1000">
        <v>0</v>
      </c>
      <c r="AP1000">
        <v>0</v>
      </c>
      <c r="AQ1000">
        <v>0</v>
      </c>
      <c r="AR1000">
        <v>0</v>
      </c>
      <c r="AS1000">
        <v>0</v>
      </c>
      <c r="AT1000">
        <v>0</v>
      </c>
      <c r="AV1000" t="s">
        <v>3095</v>
      </c>
      <c r="AW1000">
        <v>0</v>
      </c>
      <c r="AX1000">
        <v>0</v>
      </c>
      <c r="AY1000">
        <v>0</v>
      </c>
      <c r="AZ1000">
        <v>0</v>
      </c>
      <c r="BA1000">
        <v>0</v>
      </c>
      <c r="BB1000">
        <v>0</v>
      </c>
      <c r="BC1000">
        <v>0</v>
      </c>
      <c r="BD1000">
        <v>0</v>
      </c>
      <c r="BE1000">
        <v>0</v>
      </c>
      <c r="BF1000">
        <v>0</v>
      </c>
      <c r="BI1000" s="1"/>
    </row>
    <row r="1001" spans="1:62" x14ac:dyDescent="0.35">
      <c r="A1001" t="s">
        <v>3097</v>
      </c>
      <c r="AK1001" s="1"/>
      <c r="BI1001" s="1"/>
    </row>
    <row r="1002" spans="1:62" x14ac:dyDescent="0.35">
      <c r="A1002" t="s">
        <v>3096</v>
      </c>
      <c r="B1002">
        <v>0</v>
      </c>
      <c r="C1002">
        <v>0</v>
      </c>
      <c r="D1002">
        <v>0</v>
      </c>
      <c r="H1002" t="s">
        <v>3096</v>
      </c>
      <c r="I1002">
        <v>0</v>
      </c>
      <c r="J1002">
        <v>0</v>
      </c>
      <c r="K1002">
        <v>0.76923076923076927</v>
      </c>
      <c r="L1002">
        <v>0</v>
      </c>
      <c r="M1002">
        <v>0</v>
      </c>
      <c r="N1002">
        <v>0</v>
      </c>
      <c r="O1002">
        <v>0</v>
      </c>
      <c r="Q1002" t="s">
        <v>3096</v>
      </c>
      <c r="R1002">
        <v>0</v>
      </c>
      <c r="S1002">
        <v>0</v>
      </c>
      <c r="T1002">
        <v>0</v>
      </c>
      <c r="U1002">
        <v>0</v>
      </c>
      <c r="V1002">
        <v>0</v>
      </c>
      <c r="AA1002" t="s">
        <v>3096</v>
      </c>
      <c r="AB1002">
        <v>0</v>
      </c>
      <c r="AC1002">
        <v>0</v>
      </c>
      <c r="AD1002">
        <v>5</v>
      </c>
      <c r="AE1002">
        <v>0</v>
      </c>
      <c r="AF1002">
        <v>0</v>
      </c>
      <c r="AG1002">
        <v>0</v>
      </c>
      <c r="AH1002">
        <v>0</v>
      </c>
      <c r="AK1002" s="1"/>
      <c r="BI1002" s="1"/>
    </row>
    <row r="1003" spans="1:62" x14ac:dyDescent="0.35">
      <c r="A1003" t="s">
        <v>3095</v>
      </c>
      <c r="B1003">
        <v>0</v>
      </c>
      <c r="C1003">
        <v>0</v>
      </c>
      <c r="D1003">
        <v>0</v>
      </c>
      <c r="H1003" t="s">
        <v>3095</v>
      </c>
      <c r="I1003">
        <v>0</v>
      </c>
      <c r="J1003">
        <v>0</v>
      </c>
      <c r="K1003">
        <v>2.6647519166098239</v>
      </c>
      <c r="L1003">
        <v>0</v>
      </c>
      <c r="M1003">
        <v>0</v>
      </c>
      <c r="N1003">
        <v>0</v>
      </c>
      <c r="O1003">
        <v>0</v>
      </c>
      <c r="Q1003" t="s">
        <v>3095</v>
      </c>
      <c r="R1003">
        <v>0</v>
      </c>
      <c r="S1003">
        <v>0</v>
      </c>
      <c r="T1003">
        <v>0</v>
      </c>
      <c r="U1003">
        <v>0</v>
      </c>
      <c r="V1003">
        <v>0</v>
      </c>
      <c r="AA1003" t="s">
        <v>3095</v>
      </c>
      <c r="AB1003">
        <v>0</v>
      </c>
      <c r="AC1003">
        <v>0</v>
      </c>
      <c r="AD1003">
        <v>8.6614872530927656</v>
      </c>
      <c r="AE1003">
        <v>0</v>
      </c>
      <c r="AF1003">
        <v>0</v>
      </c>
      <c r="AG1003">
        <v>0</v>
      </c>
      <c r="AH1003">
        <v>0</v>
      </c>
      <c r="AK1003" s="1"/>
      <c r="BI1003" s="1"/>
    </row>
    <row r="1004" spans="1:62" x14ac:dyDescent="0.35">
      <c r="A1004" s="16" t="s">
        <v>3164</v>
      </c>
      <c r="AK1004" s="1"/>
      <c r="BI1004" s="1"/>
    </row>
    <row r="1005" spans="1:62" x14ac:dyDescent="0.35">
      <c r="A1005" t="s">
        <v>267</v>
      </c>
      <c r="B1005">
        <v>0</v>
      </c>
      <c r="I1005">
        <v>0</v>
      </c>
      <c r="R1005">
        <v>1</v>
      </c>
      <c r="AB1005">
        <v>1</v>
      </c>
      <c r="AK1005">
        <v>0</v>
      </c>
      <c r="AL1005" s="1"/>
      <c r="AW1005">
        <v>1</v>
      </c>
      <c r="BJ1005" s="1"/>
    </row>
    <row r="1006" spans="1:62" x14ac:dyDescent="0.35">
      <c r="A1006" t="s">
        <v>3098</v>
      </c>
      <c r="B1006">
        <f>MAX(B999:F999,B1002:D1002)</f>
        <v>0</v>
      </c>
      <c r="I1006">
        <f>MAX(I999:L999,I1002:O1002)</f>
        <v>0.76923076923076927</v>
      </c>
      <c r="R1006">
        <f>MAX(R999:Y999,R1002:V1002)</f>
        <v>3.3333333333333335</v>
      </c>
      <c r="AB1006">
        <f>MAX(AB999:AF999,AB1002:AH1002)</f>
        <v>5</v>
      </c>
      <c r="AK1006">
        <f>MAX(AK999:AT999)</f>
        <v>0</v>
      </c>
      <c r="AW1006">
        <f>MAX(AW999:BF999)</f>
        <v>0</v>
      </c>
      <c r="BJ1006" s="1"/>
    </row>
    <row r="1007" spans="1:62" x14ac:dyDescent="0.35">
      <c r="A1007" t="s">
        <v>3099</v>
      </c>
      <c r="B1007">
        <f>MAX(F999,D1002)</f>
        <v>0</v>
      </c>
      <c r="I1007">
        <f>MAX(L999,O1002)</f>
        <v>0</v>
      </c>
      <c r="R1007">
        <f>MAX(Y999,V1002)</f>
        <v>0</v>
      </c>
      <c r="AB1007">
        <f>MAX(AF999,AH1002)</f>
        <v>0</v>
      </c>
      <c r="AK1007">
        <f>AT999</f>
        <v>0</v>
      </c>
      <c r="AW1007">
        <f>BF999</f>
        <v>0</v>
      </c>
      <c r="BJ1007" s="1"/>
    </row>
    <row r="1008" spans="1:62" x14ac:dyDescent="0.35">
      <c r="A1008" t="s">
        <v>3100</v>
      </c>
      <c r="B1008">
        <f>MAX(F1000,D1003)</f>
        <v>0</v>
      </c>
      <c r="I1008">
        <f>MAX(L1000,O1003)</f>
        <v>0</v>
      </c>
      <c r="R1008">
        <f>MAX(Y1000,V1003)</f>
        <v>0</v>
      </c>
      <c r="AB1008">
        <f>MAX(AF1000,AH1003)</f>
        <v>0</v>
      </c>
      <c r="AK1008">
        <f>AT1000</f>
        <v>0</v>
      </c>
      <c r="AW1008">
        <f>BF1000</f>
        <v>0</v>
      </c>
      <c r="BJ1008" s="1"/>
    </row>
    <row r="1009" spans="1:62" x14ac:dyDescent="0.35">
      <c r="A1009" t="s">
        <v>3101</v>
      </c>
      <c r="B1009" t="s">
        <v>3098</v>
      </c>
      <c r="I1009" t="s">
        <v>3098</v>
      </c>
      <c r="R1009" t="s">
        <v>3098</v>
      </c>
      <c r="AB1009" t="s">
        <v>3098</v>
      </c>
      <c r="AK1009" t="s">
        <v>3098</v>
      </c>
      <c r="AW1009" t="s">
        <v>3261</v>
      </c>
      <c r="BJ1009" s="1"/>
    </row>
    <row r="1010" spans="1:62" x14ac:dyDescent="0.35">
      <c r="A1010" t="s">
        <v>3102</v>
      </c>
      <c r="B1010">
        <f>B1006</f>
        <v>0</v>
      </c>
      <c r="I1010">
        <f>I1006</f>
        <v>0.76923076923076927</v>
      </c>
      <c r="R1010">
        <f>R1006</f>
        <v>3.3333333333333335</v>
      </c>
      <c r="AB1010">
        <f>AB1006</f>
        <v>5</v>
      </c>
      <c r="AK1010">
        <f>AK1006</f>
        <v>0</v>
      </c>
      <c r="AW1010">
        <v>0.43478</v>
      </c>
      <c r="BJ1010" s="1"/>
    </row>
    <row r="1011" spans="1:62" x14ac:dyDescent="0.35">
      <c r="BI1011" s="1"/>
    </row>
    <row r="1012" spans="1:62" x14ac:dyDescent="0.35">
      <c r="AK1012" s="1"/>
      <c r="BI1012" s="1"/>
    </row>
    <row r="1013" spans="1:62" x14ac:dyDescent="0.35">
      <c r="A1013" t="s">
        <v>3104</v>
      </c>
      <c r="AK1013" s="1"/>
      <c r="BI1013" s="1"/>
    </row>
    <row r="1014" spans="1:62" x14ac:dyDescent="0.35">
      <c r="A1014" t="s">
        <v>3096</v>
      </c>
      <c r="B1014">
        <v>4.375</v>
      </c>
      <c r="C1014">
        <v>6.875</v>
      </c>
      <c r="D1014">
        <v>143.33333333333334</v>
      </c>
      <c r="E1014">
        <v>0</v>
      </c>
      <c r="F1014">
        <v>563.33333333333337</v>
      </c>
      <c r="H1014" t="s">
        <v>3096</v>
      </c>
      <c r="I1014">
        <v>0</v>
      </c>
      <c r="J1014">
        <v>0</v>
      </c>
      <c r="K1014">
        <v>0</v>
      </c>
      <c r="L1014">
        <v>0</v>
      </c>
      <c r="Q1014" t="s">
        <v>3096</v>
      </c>
      <c r="R1014">
        <v>0</v>
      </c>
      <c r="S1014">
        <v>0</v>
      </c>
      <c r="T1014">
        <v>0</v>
      </c>
      <c r="U1014">
        <v>0</v>
      </c>
      <c r="V1014">
        <v>0</v>
      </c>
      <c r="W1014">
        <v>2.3076923076923075</v>
      </c>
      <c r="X1014">
        <v>32.5</v>
      </c>
      <c r="Y1014">
        <v>16.19047619047619</v>
      </c>
      <c r="AA1014" t="s">
        <v>3096</v>
      </c>
      <c r="AB1014">
        <v>0.88235294117647056</v>
      </c>
      <c r="AC1014">
        <v>0</v>
      </c>
      <c r="AD1014">
        <v>0</v>
      </c>
      <c r="AE1014">
        <v>0</v>
      </c>
      <c r="AF1014">
        <v>0</v>
      </c>
      <c r="AJ1014" t="s">
        <v>3096</v>
      </c>
      <c r="AK1014">
        <v>0</v>
      </c>
      <c r="AL1014">
        <v>0</v>
      </c>
      <c r="AM1014">
        <v>0</v>
      </c>
      <c r="AN1014">
        <v>0</v>
      </c>
      <c r="AO1014">
        <v>0</v>
      </c>
      <c r="AP1014">
        <v>0</v>
      </c>
      <c r="AQ1014">
        <v>0</v>
      </c>
      <c r="AR1014">
        <v>0</v>
      </c>
      <c r="AS1014">
        <v>0</v>
      </c>
      <c r="AT1014">
        <v>0</v>
      </c>
      <c r="AV1014" t="s">
        <v>3096</v>
      </c>
      <c r="AW1014">
        <v>0</v>
      </c>
      <c r="AX1014">
        <v>0</v>
      </c>
      <c r="AY1014">
        <v>0</v>
      </c>
      <c r="AZ1014">
        <v>0</v>
      </c>
      <c r="BA1014">
        <v>0</v>
      </c>
      <c r="BB1014">
        <v>0</v>
      </c>
      <c r="BC1014">
        <v>0</v>
      </c>
      <c r="BD1014">
        <v>0</v>
      </c>
      <c r="BE1014">
        <v>0</v>
      </c>
      <c r="BF1014">
        <v>0</v>
      </c>
      <c r="BI1014" s="1"/>
    </row>
    <row r="1015" spans="1:62" x14ac:dyDescent="0.35">
      <c r="A1015" t="s">
        <v>3095</v>
      </c>
      <c r="B1015">
        <v>10.307764064044152</v>
      </c>
      <c r="C1015">
        <v>15.370426148939398</v>
      </c>
      <c r="D1015">
        <v>205.97734503257067</v>
      </c>
      <c r="E1015">
        <v>0</v>
      </c>
      <c r="F1015">
        <v>240.06943440041115</v>
      </c>
      <c r="H1015" t="s">
        <v>3095</v>
      </c>
      <c r="I1015">
        <v>0</v>
      </c>
      <c r="J1015">
        <v>0</v>
      </c>
      <c r="K1015">
        <v>0</v>
      </c>
      <c r="L1015">
        <v>0</v>
      </c>
      <c r="Q1015" t="s">
        <v>3095</v>
      </c>
      <c r="R1015">
        <v>0</v>
      </c>
      <c r="S1015">
        <v>0</v>
      </c>
      <c r="T1015">
        <v>0</v>
      </c>
      <c r="U1015">
        <v>0</v>
      </c>
      <c r="V1015">
        <v>0</v>
      </c>
      <c r="W1015">
        <v>8.4172562292679327</v>
      </c>
      <c r="X1015">
        <v>49.785253123504638</v>
      </c>
      <c r="Y1015">
        <v>36.25964567893493</v>
      </c>
      <c r="AA1015" t="s">
        <v>3095</v>
      </c>
      <c r="AB1015">
        <v>2.8790224128123656</v>
      </c>
      <c r="AC1015">
        <v>0</v>
      </c>
      <c r="AD1015">
        <v>0</v>
      </c>
      <c r="AE1015">
        <v>0</v>
      </c>
      <c r="AF1015">
        <v>0</v>
      </c>
      <c r="AJ1015" t="s">
        <v>3095</v>
      </c>
      <c r="AK1015">
        <v>0</v>
      </c>
      <c r="AL1015">
        <v>0</v>
      </c>
      <c r="AM1015">
        <v>0</v>
      </c>
      <c r="AN1015">
        <v>0</v>
      </c>
      <c r="AO1015">
        <v>0</v>
      </c>
      <c r="AP1015">
        <v>0</v>
      </c>
      <c r="AQ1015">
        <v>0</v>
      </c>
      <c r="AR1015">
        <v>0</v>
      </c>
      <c r="AS1015">
        <v>0</v>
      </c>
      <c r="AT1015">
        <v>0</v>
      </c>
      <c r="AV1015" t="s">
        <v>3095</v>
      </c>
      <c r="AW1015">
        <v>0</v>
      </c>
      <c r="AX1015">
        <v>0</v>
      </c>
      <c r="AY1015">
        <v>0</v>
      </c>
      <c r="AZ1015">
        <v>0</v>
      </c>
      <c r="BA1015">
        <v>0</v>
      </c>
      <c r="BB1015">
        <v>0</v>
      </c>
      <c r="BC1015">
        <v>0</v>
      </c>
      <c r="BD1015">
        <v>0</v>
      </c>
      <c r="BE1015">
        <v>0</v>
      </c>
      <c r="BF1015">
        <v>0</v>
      </c>
      <c r="BI1015" s="1"/>
    </row>
    <row r="1016" spans="1:62" x14ac:dyDescent="0.35">
      <c r="A1016" t="s">
        <v>3097</v>
      </c>
      <c r="AK1016" s="1"/>
      <c r="BI1016" s="1"/>
    </row>
    <row r="1017" spans="1:62" x14ac:dyDescent="0.35">
      <c r="A1017" t="s">
        <v>3096</v>
      </c>
      <c r="B1017">
        <v>65</v>
      </c>
      <c r="C1017">
        <v>0</v>
      </c>
      <c r="D1017">
        <v>3.3333333333333335</v>
      </c>
      <c r="H1017" t="s">
        <v>3096</v>
      </c>
      <c r="I1017">
        <v>25</v>
      </c>
      <c r="J1017">
        <v>0</v>
      </c>
      <c r="K1017">
        <v>5</v>
      </c>
      <c r="L1017">
        <v>13.4375</v>
      </c>
      <c r="M1017">
        <v>0</v>
      </c>
      <c r="N1017">
        <v>0.51282051282051277</v>
      </c>
      <c r="O1017">
        <v>2.1428571428571428</v>
      </c>
      <c r="Q1017" t="s">
        <v>3096</v>
      </c>
      <c r="R1017">
        <v>0</v>
      </c>
      <c r="S1017">
        <v>0</v>
      </c>
      <c r="T1017">
        <v>0</v>
      </c>
      <c r="U1017">
        <v>0.60606060606060608</v>
      </c>
      <c r="V1017">
        <v>0.51282051282051277</v>
      </c>
      <c r="AA1017" t="s">
        <v>3096</v>
      </c>
      <c r="AB1017">
        <v>0</v>
      </c>
      <c r="AC1017">
        <v>0</v>
      </c>
      <c r="AD1017">
        <v>0</v>
      </c>
      <c r="AE1017">
        <v>6.875</v>
      </c>
      <c r="AF1017">
        <v>0</v>
      </c>
      <c r="AG1017">
        <v>0</v>
      </c>
      <c r="AH1017">
        <v>0</v>
      </c>
      <c r="AK1017" s="1"/>
      <c r="BI1017" s="1"/>
    </row>
    <row r="1018" spans="1:62" x14ac:dyDescent="0.35">
      <c r="A1018" t="s">
        <v>3095</v>
      </c>
      <c r="B1018">
        <v>161.4620018230508</v>
      </c>
      <c r="C1018">
        <v>0</v>
      </c>
      <c r="D1018">
        <v>6.9923244569427734</v>
      </c>
      <c r="H1018" t="s">
        <v>3095</v>
      </c>
      <c r="I1018">
        <v>47.526435840112448</v>
      </c>
      <c r="J1018">
        <v>0</v>
      </c>
      <c r="K1018">
        <v>11.519467029624362</v>
      </c>
      <c r="L1018">
        <v>40.204056062360877</v>
      </c>
      <c r="M1018">
        <v>0</v>
      </c>
      <c r="N1018">
        <v>3.1612841114926513</v>
      </c>
      <c r="O1018">
        <v>7.7264956005611261</v>
      </c>
      <c r="Q1018" t="s">
        <v>3095</v>
      </c>
      <c r="R1018">
        <v>0</v>
      </c>
      <c r="S1018">
        <v>0</v>
      </c>
      <c r="T1018">
        <v>0</v>
      </c>
      <c r="U1018">
        <v>2.386104169124132</v>
      </c>
      <c r="V1018">
        <v>3.5436861188917796</v>
      </c>
      <c r="AA1018" t="s">
        <v>3095</v>
      </c>
      <c r="AB1018">
        <v>0</v>
      </c>
      <c r="AC1018">
        <v>0</v>
      </c>
      <c r="AD1018">
        <v>0</v>
      </c>
      <c r="AE1018">
        <v>16.852435780259512</v>
      </c>
      <c r="AF1018">
        <v>0</v>
      </c>
      <c r="AG1018">
        <v>0</v>
      </c>
      <c r="AH1018">
        <v>0</v>
      </c>
      <c r="AK1018" s="1"/>
      <c r="BI1018" s="1"/>
    </row>
    <row r="1019" spans="1:62" x14ac:dyDescent="0.35">
      <c r="A1019" s="16" t="s">
        <v>3165</v>
      </c>
      <c r="AK1019" s="1"/>
      <c r="BI1019" s="1"/>
    </row>
    <row r="1020" spans="1:62" x14ac:dyDescent="0.35">
      <c r="A1020" t="s">
        <v>267</v>
      </c>
      <c r="B1020">
        <v>1</v>
      </c>
      <c r="I1020">
        <v>1</v>
      </c>
      <c r="R1020">
        <v>0</v>
      </c>
      <c r="AB1020">
        <v>0</v>
      </c>
      <c r="AK1020">
        <v>0</v>
      </c>
      <c r="AL1020" s="1"/>
      <c r="AW1020">
        <v>0</v>
      </c>
      <c r="BJ1020" s="1"/>
    </row>
    <row r="1021" spans="1:62" x14ac:dyDescent="0.35">
      <c r="A1021" t="s">
        <v>3098</v>
      </c>
      <c r="B1021">
        <f>MAX(B1014:F1014,B1017:D1017)</f>
        <v>563.33333333333337</v>
      </c>
      <c r="I1021">
        <f>MAX(I1014:L1014,I1017:O1017)</f>
        <v>25</v>
      </c>
      <c r="R1021">
        <f>MAX(R1014:Y1014,R1017:V1017)</f>
        <v>32.5</v>
      </c>
      <c r="AB1021">
        <f>MAX(AB1014:AF1014,AB1017:AH1017)</f>
        <v>6.875</v>
      </c>
      <c r="AK1021">
        <f>MAX(AK1014:AT1014)</f>
        <v>0</v>
      </c>
      <c r="AW1021">
        <f>MAX(AW1014:BF1014)</f>
        <v>0</v>
      </c>
      <c r="BJ1021" s="1"/>
    </row>
    <row r="1022" spans="1:62" x14ac:dyDescent="0.35">
      <c r="A1022" t="s">
        <v>3099</v>
      </c>
      <c r="B1022">
        <f>MAX(F1014,D1017)</f>
        <v>563.33333333333337</v>
      </c>
      <c r="I1022">
        <f>MAX(L1014,O1017)</f>
        <v>2.1428571428571428</v>
      </c>
      <c r="R1022">
        <f>MAX(Y1014,V1017)</f>
        <v>16.19047619047619</v>
      </c>
      <c r="AB1022">
        <f>MAX(AF1014,AH1017)</f>
        <v>0</v>
      </c>
      <c r="AK1022">
        <f>AT1014</f>
        <v>0</v>
      </c>
      <c r="AW1022">
        <f>BF1014</f>
        <v>0</v>
      </c>
      <c r="BJ1022" s="1"/>
    </row>
    <row r="1023" spans="1:62" x14ac:dyDescent="0.35">
      <c r="A1023" t="s">
        <v>3100</v>
      </c>
      <c r="B1023">
        <f>MAX(F1015,D1018)</f>
        <v>240.06943440041115</v>
      </c>
      <c r="I1023">
        <f>MAX(L1015,O1018)</f>
        <v>7.7264956005611261</v>
      </c>
      <c r="R1023">
        <f>MAX(Y1015,V1018)</f>
        <v>36.25964567893493</v>
      </c>
      <c r="AB1023">
        <f>MAX(AF1015,AH1018)</f>
        <v>0</v>
      </c>
      <c r="AK1023">
        <f>AT1015</f>
        <v>0</v>
      </c>
      <c r="AW1023">
        <f>BF1015</f>
        <v>0</v>
      </c>
      <c r="BJ1023" s="1"/>
    </row>
    <row r="1024" spans="1:62" x14ac:dyDescent="0.35">
      <c r="A1024" t="s">
        <v>3101</v>
      </c>
      <c r="B1024" t="s">
        <v>3098</v>
      </c>
      <c r="I1024" t="s">
        <v>3098</v>
      </c>
      <c r="R1024" t="s">
        <v>3098</v>
      </c>
      <c r="AB1024" t="s">
        <v>3098</v>
      </c>
      <c r="AK1024" t="s">
        <v>3098</v>
      </c>
      <c r="AW1024" t="s">
        <v>3098</v>
      </c>
      <c r="BJ1024" s="1"/>
    </row>
    <row r="1025" spans="1:62" x14ac:dyDescent="0.35">
      <c r="A1025" t="s">
        <v>3102</v>
      </c>
      <c r="B1025">
        <f>B1021</f>
        <v>563.33333333333337</v>
      </c>
      <c r="I1025">
        <f>I1021</f>
        <v>25</v>
      </c>
      <c r="R1025">
        <f>R1021</f>
        <v>32.5</v>
      </c>
      <c r="AB1025">
        <f>AB1021</f>
        <v>6.875</v>
      </c>
      <c r="AK1025">
        <f>AK1021</f>
        <v>0</v>
      </c>
      <c r="AW1025">
        <f>AW1021</f>
        <v>0</v>
      </c>
      <c r="BJ1025" s="1"/>
    </row>
    <row r="1026" spans="1:62" x14ac:dyDescent="0.35">
      <c r="BI1026" s="1"/>
    </row>
    <row r="1027" spans="1:62" x14ac:dyDescent="0.35">
      <c r="AK1027" s="1"/>
      <c r="BI1027" s="1"/>
    </row>
    <row r="1028" spans="1:62" x14ac:dyDescent="0.35">
      <c r="A1028" t="s">
        <v>3104</v>
      </c>
      <c r="AK1028" s="1"/>
      <c r="BI1028" s="1"/>
    </row>
    <row r="1029" spans="1:62" x14ac:dyDescent="0.35">
      <c r="A1029" t="s">
        <v>3096</v>
      </c>
      <c r="B1029">
        <v>0</v>
      </c>
      <c r="C1029">
        <v>0</v>
      </c>
      <c r="D1029">
        <v>0</v>
      </c>
      <c r="E1029">
        <v>0</v>
      </c>
      <c r="F1029">
        <v>0</v>
      </c>
      <c r="H1029" t="s">
        <v>3096</v>
      </c>
      <c r="I1029">
        <v>0</v>
      </c>
      <c r="J1029">
        <v>0</v>
      </c>
      <c r="K1029">
        <v>0</v>
      </c>
      <c r="L1029">
        <v>0</v>
      </c>
      <c r="Q1029" t="s">
        <v>3096</v>
      </c>
      <c r="R1029">
        <v>0</v>
      </c>
      <c r="S1029">
        <v>0</v>
      </c>
      <c r="T1029">
        <v>0</v>
      </c>
      <c r="U1029">
        <v>0</v>
      </c>
      <c r="V1029">
        <v>0</v>
      </c>
      <c r="W1029">
        <v>0.25641025641025639</v>
      </c>
      <c r="X1029">
        <v>0</v>
      </c>
      <c r="Y1029">
        <v>0</v>
      </c>
      <c r="AA1029" t="s">
        <v>3096</v>
      </c>
      <c r="AB1029">
        <v>0</v>
      </c>
      <c r="AC1029">
        <v>0</v>
      </c>
      <c r="AD1029">
        <v>0</v>
      </c>
      <c r="AE1029">
        <v>0</v>
      </c>
      <c r="AF1029">
        <v>0</v>
      </c>
      <c r="AJ1029" t="s">
        <v>3096</v>
      </c>
      <c r="AK1029">
        <v>0</v>
      </c>
      <c r="AL1029">
        <v>0</v>
      </c>
      <c r="AM1029">
        <v>0</v>
      </c>
      <c r="AN1029">
        <v>0</v>
      </c>
      <c r="AO1029">
        <v>0</v>
      </c>
      <c r="AP1029">
        <v>0</v>
      </c>
      <c r="AQ1029">
        <v>0</v>
      </c>
      <c r="AR1029">
        <v>0</v>
      </c>
      <c r="AS1029">
        <v>0</v>
      </c>
      <c r="AT1029">
        <v>0</v>
      </c>
      <c r="AV1029" t="s">
        <v>3096</v>
      </c>
      <c r="AW1029">
        <v>0</v>
      </c>
      <c r="AX1029">
        <v>0</v>
      </c>
      <c r="AY1029">
        <v>0</v>
      </c>
      <c r="AZ1029">
        <v>0</v>
      </c>
      <c r="BA1029">
        <v>0</v>
      </c>
      <c r="BB1029">
        <v>0</v>
      </c>
      <c r="BC1029">
        <v>0</v>
      </c>
      <c r="BD1029">
        <v>0</v>
      </c>
      <c r="BE1029">
        <v>0</v>
      </c>
      <c r="BF1029">
        <v>0</v>
      </c>
      <c r="BI1029" s="1"/>
    </row>
    <row r="1030" spans="1:62" x14ac:dyDescent="0.35">
      <c r="A1030" t="s">
        <v>3095</v>
      </c>
      <c r="B1030">
        <v>0</v>
      </c>
      <c r="C1030">
        <v>0</v>
      </c>
      <c r="D1030">
        <v>0</v>
      </c>
      <c r="E1030">
        <v>0</v>
      </c>
      <c r="F1030">
        <v>0</v>
      </c>
      <c r="H1030" t="s">
        <v>3095</v>
      </c>
      <c r="I1030">
        <v>0</v>
      </c>
      <c r="J1030">
        <v>0</v>
      </c>
      <c r="K1030">
        <v>0</v>
      </c>
      <c r="L1030">
        <v>0</v>
      </c>
      <c r="Q1030" t="s">
        <v>3095</v>
      </c>
      <c r="R1030">
        <v>0</v>
      </c>
      <c r="S1030">
        <v>0</v>
      </c>
      <c r="T1030">
        <v>0</v>
      </c>
      <c r="U1030">
        <v>0</v>
      </c>
      <c r="V1030">
        <v>0</v>
      </c>
      <c r="W1030">
        <v>1.6012815380508714</v>
      </c>
      <c r="X1030">
        <v>0</v>
      </c>
      <c r="Y1030">
        <v>0</v>
      </c>
      <c r="AA1030" t="s">
        <v>3095</v>
      </c>
      <c r="AB1030">
        <v>0</v>
      </c>
      <c r="AC1030">
        <v>0</v>
      </c>
      <c r="AD1030">
        <v>0</v>
      </c>
      <c r="AE1030">
        <v>0</v>
      </c>
      <c r="AF1030">
        <v>0</v>
      </c>
      <c r="AJ1030" t="s">
        <v>3095</v>
      </c>
      <c r="AK1030">
        <v>0</v>
      </c>
      <c r="AL1030">
        <v>0</v>
      </c>
      <c r="AM1030">
        <v>0</v>
      </c>
      <c r="AN1030">
        <v>0</v>
      </c>
      <c r="AO1030">
        <v>0</v>
      </c>
      <c r="AP1030">
        <v>0</v>
      </c>
      <c r="AQ1030">
        <v>0</v>
      </c>
      <c r="AR1030">
        <v>0</v>
      </c>
      <c r="AS1030">
        <v>0</v>
      </c>
      <c r="AT1030">
        <v>0</v>
      </c>
      <c r="AV1030" t="s">
        <v>3095</v>
      </c>
      <c r="AW1030">
        <v>0</v>
      </c>
      <c r="AX1030">
        <v>0</v>
      </c>
      <c r="AY1030">
        <v>0</v>
      </c>
      <c r="AZ1030">
        <v>0</v>
      </c>
      <c r="BA1030">
        <v>0</v>
      </c>
      <c r="BB1030">
        <v>0</v>
      </c>
      <c r="BC1030">
        <v>0</v>
      </c>
      <c r="BD1030">
        <v>0</v>
      </c>
      <c r="BE1030">
        <v>0</v>
      </c>
      <c r="BF1030">
        <v>0</v>
      </c>
      <c r="BI1030" s="1"/>
    </row>
    <row r="1031" spans="1:62" x14ac:dyDescent="0.35">
      <c r="A1031" t="s">
        <v>3097</v>
      </c>
      <c r="AK1031" s="1"/>
      <c r="BI1031" s="1"/>
    </row>
    <row r="1032" spans="1:62" x14ac:dyDescent="0.35">
      <c r="A1032" t="s">
        <v>3096</v>
      </c>
      <c r="B1032">
        <v>0</v>
      </c>
      <c r="C1032">
        <v>0</v>
      </c>
      <c r="D1032">
        <v>0</v>
      </c>
      <c r="H1032" t="s">
        <v>3096</v>
      </c>
      <c r="I1032">
        <v>0</v>
      </c>
      <c r="J1032">
        <v>0.15873015873015872</v>
      </c>
      <c r="K1032">
        <v>1.5384615384615385</v>
      </c>
      <c r="L1032">
        <v>0</v>
      </c>
      <c r="M1032">
        <v>0</v>
      </c>
      <c r="N1032">
        <v>0</v>
      </c>
      <c r="O1032">
        <v>0</v>
      </c>
      <c r="Q1032" t="s">
        <v>3096</v>
      </c>
      <c r="R1032">
        <v>0</v>
      </c>
      <c r="S1032">
        <v>0</v>
      </c>
      <c r="T1032">
        <v>0</v>
      </c>
      <c r="U1032">
        <v>0</v>
      </c>
      <c r="V1032">
        <v>0</v>
      </c>
      <c r="AA1032" t="s">
        <v>3096</v>
      </c>
      <c r="AB1032">
        <v>0</v>
      </c>
      <c r="AC1032">
        <v>0</v>
      </c>
      <c r="AD1032">
        <v>0</v>
      </c>
      <c r="AE1032">
        <v>0</v>
      </c>
      <c r="AF1032">
        <v>0</v>
      </c>
      <c r="AG1032">
        <v>0.15625</v>
      </c>
      <c r="AH1032">
        <v>0</v>
      </c>
      <c r="AK1032" s="1"/>
      <c r="BI1032" s="1"/>
    </row>
    <row r="1033" spans="1:62" x14ac:dyDescent="0.35">
      <c r="A1033" t="s">
        <v>3095</v>
      </c>
      <c r="B1033">
        <v>0</v>
      </c>
      <c r="C1033">
        <v>0</v>
      </c>
      <c r="D1033">
        <v>0</v>
      </c>
      <c r="H1033" t="s">
        <v>3095</v>
      </c>
      <c r="I1033">
        <v>0</v>
      </c>
      <c r="J1033">
        <v>1.2498538175427008</v>
      </c>
      <c r="K1033">
        <v>4.5509302821662239</v>
      </c>
      <c r="L1033">
        <v>0</v>
      </c>
      <c r="M1033">
        <v>0</v>
      </c>
      <c r="N1033">
        <v>0</v>
      </c>
      <c r="O1033">
        <v>0</v>
      </c>
      <c r="Q1033" t="s">
        <v>3095</v>
      </c>
      <c r="R1033">
        <v>0</v>
      </c>
      <c r="S1033">
        <v>0</v>
      </c>
      <c r="T1033">
        <v>0</v>
      </c>
      <c r="U1033">
        <v>0</v>
      </c>
      <c r="V1033">
        <v>0</v>
      </c>
      <c r="AA1033" t="s">
        <v>3095</v>
      </c>
      <c r="AB1033">
        <v>0</v>
      </c>
      <c r="AC1033">
        <v>0</v>
      </c>
      <c r="AD1033">
        <v>0</v>
      </c>
      <c r="AE1033">
        <v>0</v>
      </c>
      <c r="AF1033">
        <v>0</v>
      </c>
      <c r="AG1033">
        <v>1.240206962551279</v>
      </c>
      <c r="AH1033">
        <v>0</v>
      </c>
      <c r="AK1033" s="1"/>
      <c r="BI1033" s="1"/>
    </row>
    <row r="1034" spans="1:62" x14ac:dyDescent="0.35">
      <c r="A1034" s="16" t="s">
        <v>3166</v>
      </c>
      <c r="AK1034" s="1"/>
      <c r="BI1034" s="1"/>
    </row>
    <row r="1035" spans="1:62" x14ac:dyDescent="0.35">
      <c r="A1035" t="s">
        <v>267</v>
      </c>
      <c r="B1035">
        <v>1</v>
      </c>
      <c r="I1035">
        <v>1</v>
      </c>
      <c r="R1035">
        <v>0</v>
      </c>
      <c r="AB1035">
        <v>1</v>
      </c>
      <c r="AK1035">
        <v>0</v>
      </c>
      <c r="AL1035" s="1"/>
      <c r="AW1035">
        <v>0</v>
      </c>
      <c r="BJ1035" s="1"/>
    </row>
    <row r="1036" spans="1:62" x14ac:dyDescent="0.35">
      <c r="A1036" t="s">
        <v>3098</v>
      </c>
      <c r="B1036">
        <f>MAX(B1029:F1029,B1032:D1032)</f>
        <v>0</v>
      </c>
      <c r="I1036">
        <f>MAX(I1029:L1029,I1032:O1032)</f>
        <v>1.5384615384615385</v>
      </c>
      <c r="R1036">
        <f>MAX(R1029:Y1029,R1032:V1032)</f>
        <v>0.25641025641025639</v>
      </c>
      <c r="AB1036">
        <f>MAX(AB1029:AF1029,AB1032:AH1032)</f>
        <v>0.15625</v>
      </c>
      <c r="AK1036">
        <f>MAX(AK1029:AT1029)</f>
        <v>0</v>
      </c>
      <c r="AW1036">
        <f>MAX(AW1029:BF1029)</f>
        <v>0</v>
      </c>
      <c r="BJ1036" s="1"/>
    </row>
    <row r="1037" spans="1:62" x14ac:dyDescent="0.35">
      <c r="A1037" t="s">
        <v>3099</v>
      </c>
      <c r="B1037">
        <f>MAX(F1029,D1032)</f>
        <v>0</v>
      </c>
      <c r="I1037">
        <f>MAX(L1029,O1032)</f>
        <v>0</v>
      </c>
      <c r="R1037">
        <f>MAX(Y1029,V1032)</f>
        <v>0</v>
      </c>
      <c r="AB1037">
        <f>MAX(AF1029,AH1032)</f>
        <v>0</v>
      </c>
      <c r="AK1037">
        <f>AT1029</f>
        <v>0</v>
      </c>
      <c r="AW1037">
        <f>BF1029</f>
        <v>0</v>
      </c>
      <c r="BJ1037" s="1"/>
    </row>
    <row r="1038" spans="1:62" x14ac:dyDescent="0.35">
      <c r="A1038" t="s">
        <v>3100</v>
      </c>
      <c r="B1038">
        <f>MAX(F1030,D1033)</f>
        <v>0</v>
      </c>
      <c r="I1038">
        <f>MAX(L1030,O1033)</f>
        <v>0</v>
      </c>
      <c r="R1038">
        <f>MAX(Y1030,V1033)</f>
        <v>0</v>
      </c>
      <c r="AB1038">
        <f>MAX(AF1030,AH1033)</f>
        <v>0</v>
      </c>
      <c r="AK1038">
        <f>AT1030</f>
        <v>0</v>
      </c>
      <c r="AW1038">
        <f>BF1030</f>
        <v>0</v>
      </c>
      <c r="BJ1038" s="1"/>
    </row>
    <row r="1039" spans="1:62" x14ac:dyDescent="0.35">
      <c r="A1039" t="s">
        <v>3101</v>
      </c>
      <c r="B1039" t="s">
        <v>3258</v>
      </c>
      <c r="I1039" t="s">
        <v>3098</v>
      </c>
      <c r="R1039" t="s">
        <v>3098</v>
      </c>
      <c r="AB1039" t="s">
        <v>3188</v>
      </c>
      <c r="AK1039" t="s">
        <v>3098</v>
      </c>
      <c r="AW1039" t="s">
        <v>3098</v>
      </c>
      <c r="BJ1039" s="1"/>
    </row>
    <row r="1040" spans="1:62" x14ac:dyDescent="0.35">
      <c r="A1040" t="s">
        <v>3102</v>
      </c>
      <c r="B1040">
        <v>1.3333299999999999</v>
      </c>
      <c r="I1040">
        <f>I1036</f>
        <v>1.5384615384615385</v>
      </c>
      <c r="R1040">
        <f>R1036</f>
        <v>0.25641025641025639</v>
      </c>
      <c r="AB1040">
        <f>2*AB1036</f>
        <v>0.3125</v>
      </c>
      <c r="AK1040">
        <f>AK1036</f>
        <v>0</v>
      </c>
      <c r="AW1040">
        <f>AW1036</f>
        <v>0</v>
      </c>
      <c r="BJ1040" s="1"/>
    </row>
    <row r="1041" spans="1:62" x14ac:dyDescent="0.35">
      <c r="BI1041" s="1"/>
    </row>
    <row r="1042" spans="1:62" x14ac:dyDescent="0.35">
      <c r="BI1042" s="1"/>
    </row>
    <row r="1043" spans="1:62" x14ac:dyDescent="0.35">
      <c r="A1043" t="s">
        <v>3104</v>
      </c>
      <c r="BI1043" s="1"/>
    </row>
    <row r="1044" spans="1:62" x14ac:dyDescent="0.35">
      <c r="A1044" t="s">
        <v>3096</v>
      </c>
      <c r="B1044">
        <v>0</v>
      </c>
      <c r="C1044">
        <v>0</v>
      </c>
      <c r="D1044">
        <v>0</v>
      </c>
      <c r="E1044">
        <v>0</v>
      </c>
      <c r="F1044">
        <v>0</v>
      </c>
      <c r="H1044" t="s">
        <v>3096</v>
      </c>
      <c r="I1044">
        <v>0</v>
      </c>
      <c r="J1044">
        <v>0</v>
      </c>
      <c r="K1044">
        <v>0</v>
      </c>
      <c r="L1044">
        <v>0</v>
      </c>
      <c r="Q1044" t="s">
        <v>3096</v>
      </c>
      <c r="R1044">
        <v>0</v>
      </c>
      <c r="S1044">
        <v>0</v>
      </c>
      <c r="T1044">
        <v>0</v>
      </c>
      <c r="U1044">
        <v>0</v>
      </c>
      <c r="V1044">
        <v>0</v>
      </c>
      <c r="W1044">
        <v>0</v>
      </c>
      <c r="X1044">
        <v>0</v>
      </c>
      <c r="Y1044">
        <v>0</v>
      </c>
      <c r="AA1044" t="s">
        <v>3096</v>
      </c>
      <c r="AB1044">
        <v>0</v>
      </c>
      <c r="AC1044">
        <v>0</v>
      </c>
      <c r="AD1044">
        <v>0</v>
      </c>
      <c r="AE1044">
        <v>0</v>
      </c>
      <c r="AF1044">
        <v>0</v>
      </c>
      <c r="AJ1044" t="s">
        <v>3096</v>
      </c>
      <c r="AK1044">
        <v>0</v>
      </c>
      <c r="AL1044">
        <v>0</v>
      </c>
      <c r="AM1044">
        <v>0</v>
      </c>
      <c r="AN1044">
        <v>0.45454545454545453</v>
      </c>
      <c r="AO1044">
        <v>0.45454545454545453</v>
      </c>
      <c r="AP1044">
        <v>0.45454545454545453</v>
      </c>
      <c r="AQ1044">
        <v>0</v>
      </c>
      <c r="AR1044">
        <v>0</v>
      </c>
      <c r="AS1044">
        <v>0</v>
      </c>
      <c r="AT1044">
        <v>0</v>
      </c>
      <c r="AV1044" t="s">
        <v>3096</v>
      </c>
      <c r="AW1044">
        <v>0</v>
      </c>
      <c r="AX1044">
        <v>0</v>
      </c>
      <c r="AY1044">
        <v>0</v>
      </c>
      <c r="AZ1044">
        <v>1.1111111111111112</v>
      </c>
      <c r="BA1044">
        <v>2.9411764705882355</v>
      </c>
      <c r="BB1044">
        <v>0</v>
      </c>
      <c r="BC1044">
        <v>0</v>
      </c>
      <c r="BD1044">
        <v>0</v>
      </c>
      <c r="BE1044">
        <v>0</v>
      </c>
      <c r="BF1044">
        <v>0.43478260869565216</v>
      </c>
      <c r="BI1044" s="1"/>
    </row>
    <row r="1045" spans="1:62" x14ac:dyDescent="0.35">
      <c r="A1045" t="s">
        <v>3095</v>
      </c>
      <c r="B1045">
        <v>0</v>
      </c>
      <c r="C1045">
        <v>0</v>
      </c>
      <c r="D1045">
        <v>0</v>
      </c>
      <c r="E1045">
        <v>0</v>
      </c>
      <c r="F1045">
        <v>0</v>
      </c>
      <c r="H1045" t="s">
        <v>3095</v>
      </c>
      <c r="I1045">
        <v>0</v>
      </c>
      <c r="J1045">
        <v>0</v>
      </c>
      <c r="K1045">
        <v>0</v>
      </c>
      <c r="L1045">
        <v>0</v>
      </c>
      <c r="Q1045" t="s">
        <v>3095</v>
      </c>
      <c r="R1045">
        <v>0</v>
      </c>
      <c r="S1045">
        <v>0</v>
      </c>
      <c r="T1045">
        <v>0</v>
      </c>
      <c r="U1045">
        <v>0</v>
      </c>
      <c r="V1045">
        <v>0</v>
      </c>
      <c r="W1045">
        <v>0</v>
      </c>
      <c r="X1045">
        <v>0</v>
      </c>
      <c r="Y1045">
        <v>0</v>
      </c>
      <c r="AA1045" t="s">
        <v>3095</v>
      </c>
      <c r="AB1045">
        <v>0</v>
      </c>
      <c r="AC1045">
        <v>0</v>
      </c>
      <c r="AD1045">
        <v>0</v>
      </c>
      <c r="AE1045">
        <v>0</v>
      </c>
      <c r="AF1045">
        <v>0</v>
      </c>
      <c r="AJ1045" t="s">
        <v>3095</v>
      </c>
      <c r="AK1045">
        <v>0</v>
      </c>
      <c r="AL1045">
        <v>0</v>
      </c>
      <c r="AM1045">
        <v>0</v>
      </c>
      <c r="AN1045">
        <v>2.1320071635561044</v>
      </c>
      <c r="AO1045">
        <v>2.1320071635561044</v>
      </c>
      <c r="AP1045">
        <v>2.1320071635561044</v>
      </c>
      <c r="AQ1045">
        <v>0</v>
      </c>
      <c r="AR1045">
        <v>0</v>
      </c>
      <c r="AS1045">
        <v>0</v>
      </c>
      <c r="AT1045">
        <v>0</v>
      </c>
      <c r="AV1045" t="s">
        <v>3095</v>
      </c>
      <c r="AW1045">
        <v>0</v>
      </c>
      <c r="AX1045">
        <v>0</v>
      </c>
      <c r="AY1045">
        <v>0</v>
      </c>
      <c r="AZ1045">
        <v>3.2338083338177732</v>
      </c>
      <c r="BA1045">
        <v>5.8786753209725546</v>
      </c>
      <c r="BB1045">
        <v>0</v>
      </c>
      <c r="BC1045">
        <v>0</v>
      </c>
      <c r="BD1045">
        <v>0</v>
      </c>
      <c r="BE1045">
        <v>0</v>
      </c>
      <c r="BF1045">
        <v>2.0851441405707476</v>
      </c>
      <c r="BI1045" s="1"/>
    </row>
    <row r="1046" spans="1:62" x14ac:dyDescent="0.35">
      <c r="A1046" t="s">
        <v>3097</v>
      </c>
      <c r="BI1046" s="1"/>
    </row>
    <row r="1047" spans="1:62" x14ac:dyDescent="0.35">
      <c r="A1047" t="s">
        <v>3096</v>
      </c>
      <c r="B1047">
        <v>0</v>
      </c>
      <c r="C1047">
        <v>5</v>
      </c>
      <c r="D1047">
        <v>18042</v>
      </c>
      <c r="H1047" t="s">
        <v>3096</v>
      </c>
      <c r="I1047">
        <v>0</v>
      </c>
      <c r="J1047">
        <v>27.936507936507937</v>
      </c>
      <c r="K1047">
        <v>13.076923076923077</v>
      </c>
      <c r="L1047">
        <v>0</v>
      </c>
      <c r="M1047">
        <v>0</v>
      </c>
      <c r="N1047">
        <v>0</v>
      </c>
      <c r="O1047">
        <v>95.714285714285708</v>
      </c>
      <c r="Q1047" t="s">
        <v>3096</v>
      </c>
      <c r="R1047">
        <v>0</v>
      </c>
      <c r="S1047">
        <v>0</v>
      </c>
      <c r="T1047">
        <v>0</v>
      </c>
      <c r="U1047">
        <v>0</v>
      </c>
      <c r="V1047">
        <v>1.1538461538461537</v>
      </c>
      <c r="AA1047" t="s">
        <v>3096</v>
      </c>
      <c r="AB1047">
        <v>0</v>
      </c>
      <c r="AC1047">
        <v>2.7777777777777777</v>
      </c>
      <c r="AD1047">
        <v>2.5</v>
      </c>
      <c r="AE1047">
        <v>0</v>
      </c>
      <c r="AF1047">
        <v>0</v>
      </c>
      <c r="AG1047">
        <v>0</v>
      </c>
      <c r="AH1047">
        <v>554.67213114754099</v>
      </c>
      <c r="BI1047" s="1"/>
    </row>
    <row r="1048" spans="1:62" x14ac:dyDescent="0.35">
      <c r="A1048" t="s">
        <v>3095</v>
      </c>
      <c r="B1048">
        <v>0</v>
      </c>
      <c r="C1048">
        <v>10.000711921120041</v>
      </c>
      <c r="D1048">
        <v>32619.448919832303</v>
      </c>
      <c r="H1048" t="s">
        <v>3095</v>
      </c>
      <c r="I1048">
        <v>0</v>
      </c>
      <c r="J1048">
        <v>76.598150396167625</v>
      </c>
      <c r="K1048">
        <v>28.389301949820734</v>
      </c>
      <c r="L1048">
        <v>0</v>
      </c>
      <c r="M1048">
        <v>0</v>
      </c>
      <c r="N1048">
        <v>0</v>
      </c>
      <c r="O1048">
        <v>201.2796562144606</v>
      </c>
      <c r="Q1048" t="s">
        <v>3095</v>
      </c>
      <c r="R1048">
        <v>0</v>
      </c>
      <c r="S1048">
        <v>0</v>
      </c>
      <c r="T1048">
        <v>0</v>
      </c>
      <c r="U1048">
        <v>0</v>
      </c>
      <c r="V1048">
        <v>5.3062444041256667</v>
      </c>
      <c r="AA1048" t="s">
        <v>3095</v>
      </c>
      <c r="AB1048">
        <v>0</v>
      </c>
      <c r="AC1048">
        <v>9.3129554397813354</v>
      </c>
      <c r="AD1048">
        <v>4.3307436265463828</v>
      </c>
      <c r="AE1048">
        <v>0</v>
      </c>
      <c r="AF1048">
        <v>0</v>
      </c>
      <c r="AG1048">
        <v>0</v>
      </c>
      <c r="AH1048">
        <v>4395.8076571909178</v>
      </c>
      <c r="BI1048" s="1"/>
    </row>
    <row r="1049" spans="1:62" x14ac:dyDescent="0.35">
      <c r="A1049" s="16" t="s">
        <v>3167</v>
      </c>
      <c r="BI1049" s="1"/>
    </row>
    <row r="1050" spans="1:62" x14ac:dyDescent="0.35">
      <c r="A1050" t="s">
        <v>267</v>
      </c>
      <c r="B1050">
        <v>1</v>
      </c>
      <c r="I1050">
        <v>1</v>
      </c>
      <c r="R1050">
        <v>0</v>
      </c>
      <c r="AB1050">
        <v>1</v>
      </c>
      <c r="AK1050">
        <v>0</v>
      </c>
      <c r="AW1050">
        <v>0</v>
      </c>
      <c r="BJ1050" s="1"/>
    </row>
    <row r="1051" spans="1:62" x14ac:dyDescent="0.35">
      <c r="A1051" t="s">
        <v>3098</v>
      </c>
      <c r="B1051">
        <f>MAX(B1044:F1044,B1047:D1047)</f>
        <v>18042</v>
      </c>
      <c r="I1051">
        <f>MAX(I1044:L1044,I1047:O1047)</f>
        <v>95.714285714285708</v>
      </c>
      <c r="R1051">
        <f>MAX(R1044:Y1044,R1047:V1047)</f>
        <v>1.1538461538461537</v>
      </c>
      <c r="AB1051">
        <f>MAX(AB1044:AF1044,AB1047:AH1047)</f>
        <v>554.67213114754099</v>
      </c>
      <c r="AK1051">
        <f>MAX(AK1044:AT1044)</f>
        <v>0.45454545454545453</v>
      </c>
      <c r="AW1051">
        <f>MAX(AW1044:BF1044)</f>
        <v>2.9411764705882355</v>
      </c>
      <c r="BJ1051" s="1"/>
    </row>
    <row r="1052" spans="1:62" x14ac:dyDescent="0.35">
      <c r="A1052" t="s">
        <v>3099</v>
      </c>
      <c r="B1052">
        <f>MAX(F1044,D1047)</f>
        <v>18042</v>
      </c>
      <c r="I1052">
        <f>MAX(L1044,O1047)</f>
        <v>95.714285714285708</v>
      </c>
      <c r="R1052">
        <f>MAX(Y1044,V1047)</f>
        <v>1.1538461538461537</v>
      </c>
      <c r="AB1052">
        <f>MAX(AF1044,AH1047)</f>
        <v>554.67213114754099</v>
      </c>
      <c r="AK1052">
        <f>AT1044</f>
        <v>0</v>
      </c>
      <c r="AW1052">
        <f>BF1044</f>
        <v>0.43478260869565216</v>
      </c>
      <c r="BJ1052" s="1"/>
    </row>
    <row r="1053" spans="1:62" x14ac:dyDescent="0.35">
      <c r="A1053" t="s">
        <v>3100</v>
      </c>
      <c r="B1053">
        <f>MAX(F1045,D1048)</f>
        <v>32619.448919832303</v>
      </c>
      <c r="I1053">
        <f>MAX(L1045,O1048)</f>
        <v>201.2796562144606</v>
      </c>
      <c r="R1053">
        <f>MAX(Y1045,V1048)</f>
        <v>5.3062444041256667</v>
      </c>
      <c r="AB1053">
        <f>MAX(AF1045,AH1048)</f>
        <v>4395.8076571909178</v>
      </c>
      <c r="AK1053">
        <f>AT1045</f>
        <v>0</v>
      </c>
      <c r="AW1053">
        <f>BF1045</f>
        <v>2.0851441405707476</v>
      </c>
      <c r="BJ1053" s="1"/>
    </row>
    <row r="1054" spans="1:62" x14ac:dyDescent="0.35">
      <c r="A1054" t="s">
        <v>3101</v>
      </c>
      <c r="B1054" t="s">
        <v>3189</v>
      </c>
      <c r="I1054" t="s">
        <v>3190</v>
      </c>
      <c r="R1054" t="s">
        <v>3098</v>
      </c>
      <c r="AB1054" t="s">
        <v>3188</v>
      </c>
      <c r="AK1054" t="s">
        <v>3098</v>
      </c>
      <c r="AW1054" t="s">
        <v>3098</v>
      </c>
      <c r="BJ1054" s="1"/>
    </row>
    <row r="1055" spans="1:62" x14ac:dyDescent="0.35">
      <c r="A1055" t="s">
        <v>3102</v>
      </c>
      <c r="B1055">
        <f>0.5*B1051</f>
        <v>9021</v>
      </c>
      <c r="I1055">
        <f>I1051+I1053</f>
        <v>296.99394192874632</v>
      </c>
      <c r="R1055">
        <f>R1051</f>
        <v>1.1538461538461537</v>
      </c>
      <c r="AB1055">
        <f>2*AB1051</f>
        <v>1109.344262295082</v>
      </c>
      <c r="AK1055">
        <f>AK1051</f>
        <v>0.45454545454545453</v>
      </c>
      <c r="AW1055">
        <f>AW1051</f>
        <v>2.9411764705882355</v>
      </c>
      <c r="BJ1055" s="1"/>
    </row>
    <row r="1056" spans="1:62" x14ac:dyDescent="0.35">
      <c r="BI1056" s="1"/>
    </row>
    <row r="1057" spans="1:62" x14ac:dyDescent="0.35">
      <c r="BI1057" s="1"/>
    </row>
    <row r="1058" spans="1:62" x14ac:dyDescent="0.35">
      <c r="A1058" t="s">
        <v>3104</v>
      </c>
      <c r="BI1058" s="1"/>
    </row>
    <row r="1059" spans="1:62" x14ac:dyDescent="0.35">
      <c r="A1059" t="s">
        <v>3096</v>
      </c>
      <c r="B1059">
        <v>0</v>
      </c>
      <c r="C1059">
        <v>0</v>
      </c>
      <c r="D1059">
        <v>0</v>
      </c>
      <c r="E1059">
        <v>0</v>
      </c>
      <c r="F1059">
        <v>0</v>
      </c>
      <c r="H1059" t="s">
        <v>3096</v>
      </c>
      <c r="I1059">
        <v>0</v>
      </c>
      <c r="J1059">
        <v>0</v>
      </c>
      <c r="K1059">
        <v>0</v>
      </c>
      <c r="L1059">
        <v>0</v>
      </c>
      <c r="Q1059" t="s">
        <v>3096</v>
      </c>
      <c r="R1059">
        <v>0</v>
      </c>
      <c r="S1059">
        <v>0</v>
      </c>
      <c r="T1059">
        <v>0</v>
      </c>
      <c r="U1059">
        <v>0</v>
      </c>
      <c r="V1059">
        <v>0</v>
      </c>
      <c r="W1059">
        <v>2.3076923076923075</v>
      </c>
      <c r="X1059">
        <v>0</v>
      </c>
      <c r="Y1059">
        <v>1.9047619047619047</v>
      </c>
      <c r="AA1059" t="s">
        <v>3096</v>
      </c>
      <c r="AB1059">
        <v>0</v>
      </c>
      <c r="AC1059">
        <v>0</v>
      </c>
      <c r="AD1059">
        <v>7.1428571428571432</v>
      </c>
      <c r="AE1059">
        <v>0</v>
      </c>
      <c r="AF1059">
        <v>3.3333333333333335</v>
      </c>
      <c r="AJ1059" t="s">
        <v>3096</v>
      </c>
      <c r="AK1059">
        <v>0</v>
      </c>
      <c r="AL1059">
        <v>0</v>
      </c>
      <c r="AM1059">
        <v>0</v>
      </c>
      <c r="AN1059">
        <v>0</v>
      </c>
      <c r="AO1059">
        <v>0</v>
      </c>
      <c r="AP1059">
        <v>0</v>
      </c>
      <c r="AQ1059">
        <v>0</v>
      </c>
      <c r="AR1059">
        <v>0</v>
      </c>
      <c r="AS1059">
        <v>0</v>
      </c>
      <c r="AT1059">
        <v>0</v>
      </c>
      <c r="AV1059" t="s">
        <v>3096</v>
      </c>
      <c r="AW1059">
        <v>0</v>
      </c>
      <c r="AX1059">
        <v>0</v>
      </c>
      <c r="AY1059">
        <v>0</v>
      </c>
      <c r="AZ1059">
        <v>0</v>
      </c>
      <c r="BA1059">
        <v>0</v>
      </c>
      <c r="BB1059">
        <v>0</v>
      </c>
      <c r="BC1059">
        <v>0</v>
      </c>
      <c r="BD1059">
        <v>0</v>
      </c>
      <c r="BE1059">
        <v>0</v>
      </c>
      <c r="BF1059">
        <v>0</v>
      </c>
      <c r="BI1059" s="1"/>
    </row>
    <row r="1060" spans="1:62" x14ac:dyDescent="0.35">
      <c r="A1060" t="s">
        <v>3095</v>
      </c>
      <c r="B1060">
        <v>0</v>
      </c>
      <c r="C1060">
        <v>0</v>
      </c>
      <c r="D1060">
        <v>0</v>
      </c>
      <c r="E1060">
        <v>0</v>
      </c>
      <c r="F1060">
        <v>0</v>
      </c>
      <c r="H1060" t="s">
        <v>3095</v>
      </c>
      <c r="I1060">
        <v>0</v>
      </c>
      <c r="J1060">
        <v>0</v>
      </c>
      <c r="K1060">
        <v>0</v>
      </c>
      <c r="L1060">
        <v>0</v>
      </c>
      <c r="Q1060" t="s">
        <v>3095</v>
      </c>
      <c r="R1060">
        <v>0</v>
      </c>
      <c r="S1060">
        <v>0</v>
      </c>
      <c r="T1060">
        <v>0</v>
      </c>
      <c r="U1060">
        <v>0</v>
      </c>
      <c r="V1060">
        <v>0</v>
      </c>
      <c r="W1060">
        <v>8.0985828719852559</v>
      </c>
      <c r="X1060">
        <v>0</v>
      </c>
      <c r="Y1060">
        <v>6.7963575678797383</v>
      </c>
      <c r="AA1060" t="s">
        <v>3095</v>
      </c>
      <c r="AB1060">
        <v>0</v>
      </c>
      <c r="AC1060">
        <v>0</v>
      </c>
      <c r="AD1060">
        <v>18.898223650461361</v>
      </c>
      <c r="AE1060">
        <v>0</v>
      </c>
      <c r="AF1060">
        <v>10</v>
      </c>
      <c r="AJ1060" t="s">
        <v>3095</v>
      </c>
      <c r="AK1060">
        <v>0</v>
      </c>
      <c r="AL1060">
        <v>0</v>
      </c>
      <c r="AM1060">
        <v>0</v>
      </c>
      <c r="AN1060">
        <v>0</v>
      </c>
      <c r="AO1060">
        <v>0</v>
      </c>
      <c r="AP1060">
        <v>0</v>
      </c>
      <c r="AQ1060">
        <v>0</v>
      </c>
      <c r="AR1060">
        <v>0</v>
      </c>
      <c r="AS1060">
        <v>0</v>
      </c>
      <c r="AT1060">
        <v>0</v>
      </c>
      <c r="AV1060" t="s">
        <v>3095</v>
      </c>
      <c r="AW1060">
        <v>0</v>
      </c>
      <c r="AX1060">
        <v>0</v>
      </c>
      <c r="AY1060">
        <v>0</v>
      </c>
      <c r="AZ1060">
        <v>0</v>
      </c>
      <c r="BA1060">
        <v>0</v>
      </c>
      <c r="BB1060">
        <v>0</v>
      </c>
      <c r="BC1060">
        <v>0</v>
      </c>
      <c r="BD1060">
        <v>0</v>
      </c>
      <c r="BE1060">
        <v>0</v>
      </c>
      <c r="BF1060">
        <v>0</v>
      </c>
      <c r="BI1060" s="1"/>
    </row>
    <row r="1061" spans="1:62" x14ac:dyDescent="0.35">
      <c r="A1061" t="s">
        <v>3097</v>
      </c>
      <c r="BI1061" s="1"/>
    </row>
    <row r="1062" spans="1:62" x14ac:dyDescent="0.35">
      <c r="A1062" t="s">
        <v>3096</v>
      </c>
      <c r="B1062">
        <v>2.1428571428571428</v>
      </c>
      <c r="C1062">
        <v>0</v>
      </c>
      <c r="D1062">
        <v>0</v>
      </c>
      <c r="H1062" t="s">
        <v>3096</v>
      </c>
      <c r="I1062">
        <v>0</v>
      </c>
      <c r="J1062">
        <v>0</v>
      </c>
      <c r="K1062">
        <v>0</v>
      </c>
      <c r="L1062">
        <v>0</v>
      </c>
      <c r="M1062">
        <v>0</v>
      </c>
      <c r="N1062">
        <v>0</v>
      </c>
      <c r="O1062">
        <v>0</v>
      </c>
      <c r="Q1062" t="s">
        <v>3096</v>
      </c>
      <c r="R1062">
        <v>17.5</v>
      </c>
      <c r="S1062">
        <v>2.5</v>
      </c>
      <c r="T1062">
        <v>16.111111111111111</v>
      </c>
      <c r="U1062">
        <v>2.4242424242424243</v>
      </c>
      <c r="V1062">
        <v>0.89743589743589747</v>
      </c>
      <c r="AA1062" t="s">
        <v>3096</v>
      </c>
      <c r="AB1062">
        <v>0</v>
      </c>
      <c r="AC1062">
        <v>0</v>
      </c>
      <c r="AD1062">
        <v>0</v>
      </c>
      <c r="AE1062">
        <v>0</v>
      </c>
      <c r="AF1062">
        <v>0</v>
      </c>
      <c r="AG1062">
        <v>0</v>
      </c>
      <c r="AH1062">
        <v>0.49180327868852458</v>
      </c>
      <c r="BI1062" s="1"/>
    </row>
    <row r="1063" spans="1:62" x14ac:dyDescent="0.35">
      <c r="A1063" t="s">
        <v>3095</v>
      </c>
      <c r="B1063">
        <v>4.1034259511316122</v>
      </c>
      <c r="C1063">
        <v>0</v>
      </c>
      <c r="D1063">
        <v>0</v>
      </c>
      <c r="H1063" t="s">
        <v>3095</v>
      </c>
      <c r="I1063">
        <v>0</v>
      </c>
      <c r="J1063">
        <v>0</v>
      </c>
      <c r="K1063">
        <v>0</v>
      </c>
      <c r="L1063">
        <v>0</v>
      </c>
      <c r="M1063">
        <v>0</v>
      </c>
      <c r="N1063">
        <v>0</v>
      </c>
      <c r="O1063">
        <v>0</v>
      </c>
      <c r="Q1063" t="s">
        <v>3095</v>
      </c>
      <c r="R1063">
        <v>10.897764539144747</v>
      </c>
      <c r="S1063">
        <v>6.148018506052062</v>
      </c>
      <c r="T1063">
        <v>16.377632570957985</v>
      </c>
      <c r="U1063">
        <v>4.2855695996288654</v>
      </c>
      <c r="V1063">
        <v>2.8581614840592948</v>
      </c>
      <c r="AA1063" t="s">
        <v>3095</v>
      </c>
      <c r="AB1063">
        <v>0</v>
      </c>
      <c r="AC1063">
        <v>0</v>
      </c>
      <c r="AD1063">
        <v>0</v>
      </c>
      <c r="AE1063">
        <v>0</v>
      </c>
      <c r="AF1063">
        <v>0</v>
      </c>
      <c r="AG1063">
        <v>0</v>
      </c>
      <c r="AH1063">
        <v>2.5130788973506739</v>
      </c>
      <c r="BI1063" s="1"/>
    </row>
    <row r="1064" spans="1:62" x14ac:dyDescent="0.35">
      <c r="A1064" s="16" t="s">
        <v>3168</v>
      </c>
      <c r="BI1064" s="1"/>
    </row>
    <row r="1065" spans="1:62" x14ac:dyDescent="0.35">
      <c r="A1065" t="s">
        <v>267</v>
      </c>
      <c r="B1065">
        <v>0</v>
      </c>
      <c r="I1065">
        <v>0</v>
      </c>
      <c r="R1065">
        <v>1</v>
      </c>
      <c r="AB1065">
        <v>1</v>
      </c>
      <c r="AK1065">
        <v>0</v>
      </c>
      <c r="AW1065">
        <v>0</v>
      </c>
      <c r="BJ1065" s="1"/>
    </row>
    <row r="1066" spans="1:62" x14ac:dyDescent="0.35">
      <c r="A1066" t="s">
        <v>3098</v>
      </c>
      <c r="B1066">
        <f>MAX(B1059:F1059,B1062:D1062)</f>
        <v>2.1428571428571428</v>
      </c>
      <c r="I1066">
        <f>MAX(I1059:L1059,I1062:O1062)</f>
        <v>0</v>
      </c>
      <c r="R1066">
        <f>MAX(R1059:Y1059,R1062:V1062)</f>
        <v>17.5</v>
      </c>
      <c r="AB1066">
        <f>MAX(AB1059:AF1059,AB1062:AH1062)</f>
        <v>7.1428571428571432</v>
      </c>
      <c r="AK1066">
        <f>MAX(AK1059:AT1059)</f>
        <v>0</v>
      </c>
      <c r="AW1066">
        <f>MAX(AW1059:BF1059)</f>
        <v>0</v>
      </c>
      <c r="BJ1066" s="1"/>
    </row>
    <row r="1067" spans="1:62" x14ac:dyDescent="0.35">
      <c r="A1067" t="s">
        <v>3099</v>
      </c>
      <c r="B1067">
        <f>MAX(F1059,D1062)</f>
        <v>0</v>
      </c>
      <c r="I1067">
        <f>MAX(L1059,O1062)</f>
        <v>0</v>
      </c>
      <c r="R1067">
        <f>MAX(Y1059,V1062)</f>
        <v>1.9047619047619047</v>
      </c>
      <c r="AB1067">
        <f>MAX(AF1059,AH1062)</f>
        <v>3.3333333333333335</v>
      </c>
      <c r="AK1067">
        <f>AT1059</f>
        <v>0</v>
      </c>
      <c r="AW1067">
        <f>BF1059</f>
        <v>0</v>
      </c>
      <c r="BJ1067" s="1"/>
    </row>
    <row r="1068" spans="1:62" x14ac:dyDescent="0.35">
      <c r="A1068" t="s">
        <v>3100</v>
      </c>
      <c r="B1068">
        <f>MAX(F1060,D1063)</f>
        <v>0</v>
      </c>
      <c r="I1068">
        <f>MAX(L1060,O1063)</f>
        <v>0</v>
      </c>
      <c r="R1068">
        <f>MAX(Y1060,V1063)</f>
        <v>6.7963575678797383</v>
      </c>
      <c r="AB1068">
        <f>MAX(AF1060,AH1063)</f>
        <v>10</v>
      </c>
      <c r="AK1068">
        <f>AT1060</f>
        <v>0</v>
      </c>
      <c r="AW1068">
        <f>BF1060</f>
        <v>0</v>
      </c>
      <c r="BJ1068" s="1"/>
    </row>
    <row r="1069" spans="1:62" x14ac:dyDescent="0.35">
      <c r="A1069" t="s">
        <v>3101</v>
      </c>
      <c r="B1069" t="s">
        <v>3098</v>
      </c>
      <c r="I1069" t="s">
        <v>3098</v>
      </c>
      <c r="R1069" t="s">
        <v>3098</v>
      </c>
      <c r="AB1069" t="s">
        <v>3098</v>
      </c>
      <c r="AK1069" t="s">
        <v>3098</v>
      </c>
      <c r="AW1069" t="s">
        <v>3098</v>
      </c>
      <c r="BJ1069" s="1"/>
    </row>
    <row r="1070" spans="1:62" x14ac:dyDescent="0.35">
      <c r="A1070" t="s">
        <v>3102</v>
      </c>
      <c r="B1070">
        <f>B1066</f>
        <v>2.1428571428571428</v>
      </c>
      <c r="I1070">
        <f>I1066</f>
        <v>0</v>
      </c>
      <c r="R1070">
        <f>R1066</f>
        <v>17.5</v>
      </c>
      <c r="AB1070">
        <f>AB1066</f>
        <v>7.1428571428571432</v>
      </c>
      <c r="AK1070">
        <f>AK1066</f>
        <v>0</v>
      </c>
      <c r="AW1070">
        <f>AW1066</f>
        <v>0</v>
      </c>
      <c r="BJ1070" s="1"/>
    </row>
    <row r="1071" spans="1:62" x14ac:dyDescent="0.35">
      <c r="BI1071" s="1"/>
    </row>
    <row r="1072" spans="1:62" x14ac:dyDescent="0.35">
      <c r="BI1072" s="1"/>
    </row>
    <row r="1073" spans="1:62" x14ac:dyDescent="0.35">
      <c r="A1073" t="s">
        <v>3104</v>
      </c>
      <c r="BI1073" s="1"/>
    </row>
    <row r="1074" spans="1:62" x14ac:dyDescent="0.35">
      <c r="A1074" t="s">
        <v>3096</v>
      </c>
      <c r="B1074">
        <v>70</v>
      </c>
      <c r="C1074">
        <v>45</v>
      </c>
      <c r="D1074">
        <v>28.333333333333332</v>
      </c>
      <c r="E1074">
        <v>396.66666666666669</v>
      </c>
      <c r="F1074">
        <v>0</v>
      </c>
      <c r="H1074" t="s">
        <v>3096</v>
      </c>
      <c r="I1074">
        <v>0</v>
      </c>
      <c r="J1074">
        <v>190</v>
      </c>
      <c r="K1074">
        <v>235.55555555555554</v>
      </c>
      <c r="L1074">
        <v>30</v>
      </c>
      <c r="Q1074" t="s">
        <v>3096</v>
      </c>
      <c r="R1074">
        <v>255</v>
      </c>
      <c r="S1074">
        <v>0</v>
      </c>
      <c r="T1074">
        <v>0</v>
      </c>
      <c r="U1074">
        <v>100</v>
      </c>
      <c r="V1074">
        <v>477.5</v>
      </c>
      <c r="W1074">
        <v>552.30769230769226</v>
      </c>
      <c r="X1074">
        <v>411.25</v>
      </c>
      <c r="Y1074">
        <v>262.38095238095241</v>
      </c>
      <c r="AA1074" t="s">
        <v>3096</v>
      </c>
      <c r="AB1074">
        <v>180.58823529411765</v>
      </c>
      <c r="AC1074">
        <v>6</v>
      </c>
      <c r="AD1074">
        <v>134.28571428571428</v>
      </c>
      <c r="AE1074">
        <v>453.33333333333331</v>
      </c>
      <c r="AF1074">
        <v>63.333333333333336</v>
      </c>
      <c r="AJ1074" t="s">
        <v>3096</v>
      </c>
      <c r="AK1074">
        <v>4.5454545454545459</v>
      </c>
      <c r="AL1074">
        <v>2.2727272727272729</v>
      </c>
      <c r="AM1074">
        <v>2.7272727272727271</v>
      </c>
      <c r="AN1074">
        <v>3.6363636363636362</v>
      </c>
      <c r="AO1074">
        <v>6.8181818181818183</v>
      </c>
      <c r="AP1074">
        <v>3.1818181818181817</v>
      </c>
      <c r="AQ1074">
        <v>1.8181818181818181</v>
      </c>
      <c r="AR1074">
        <v>0</v>
      </c>
      <c r="AS1074">
        <v>0</v>
      </c>
      <c r="AT1074">
        <v>19.09090909090909</v>
      </c>
      <c r="AV1074" t="s">
        <v>3096</v>
      </c>
      <c r="AW1074">
        <v>0</v>
      </c>
      <c r="AX1074">
        <v>1.1111111111111112</v>
      </c>
      <c r="AY1074">
        <v>0</v>
      </c>
      <c r="AZ1074">
        <v>2.4938574938333335</v>
      </c>
      <c r="BA1074">
        <v>2.3529411764705883</v>
      </c>
      <c r="BB1074">
        <v>0</v>
      </c>
      <c r="BC1074">
        <v>0</v>
      </c>
      <c r="BD1074">
        <v>96.15384615384616</v>
      </c>
      <c r="BE1074">
        <v>0</v>
      </c>
      <c r="BF1074">
        <v>10</v>
      </c>
      <c r="BI1074" s="1"/>
    </row>
    <row r="1075" spans="1:62" x14ac:dyDescent="0.35">
      <c r="A1075" t="s">
        <v>3095</v>
      </c>
      <c r="B1075">
        <v>118.77148928369411</v>
      </c>
      <c r="C1075">
        <v>53.541261347363367</v>
      </c>
      <c r="D1075">
        <v>47.504385762439519</v>
      </c>
      <c r="E1075">
        <v>85.049005481153884</v>
      </c>
      <c r="F1075">
        <v>0</v>
      </c>
      <c r="H1075" t="s">
        <v>3095</v>
      </c>
      <c r="I1075">
        <v>0</v>
      </c>
      <c r="J1075">
        <v>104.4030650891055</v>
      </c>
      <c r="K1075">
        <v>374.87034795750088</v>
      </c>
      <c r="L1075">
        <v>0</v>
      </c>
      <c r="Q1075" t="s">
        <v>3095</v>
      </c>
      <c r="R1075">
        <v>120.20815280171308</v>
      </c>
      <c r="S1075">
        <v>0</v>
      </c>
      <c r="T1075">
        <v>0</v>
      </c>
      <c r="U1075">
        <v>0</v>
      </c>
      <c r="V1075">
        <v>1235.7928996838793</v>
      </c>
      <c r="W1075">
        <v>830.22337367869204</v>
      </c>
      <c r="X1075">
        <v>646.89229618008505</v>
      </c>
      <c r="Y1075">
        <v>466.83942380549615</v>
      </c>
      <c r="AA1075" t="s">
        <v>3095</v>
      </c>
      <c r="AB1075">
        <v>187.34090100864478</v>
      </c>
      <c r="AC1075">
        <v>8.9442719099991592</v>
      </c>
      <c r="AD1075">
        <v>157.67658279498818</v>
      </c>
      <c r="AE1075">
        <v>141.89197769195169</v>
      </c>
      <c r="AF1075">
        <v>106.53637876331258</v>
      </c>
      <c r="AJ1075" t="s">
        <v>3095</v>
      </c>
      <c r="AK1075">
        <v>8.2019953226472442</v>
      </c>
      <c r="AL1075">
        <v>5.2841345480672537</v>
      </c>
      <c r="AM1075">
        <v>6.3108509590101898</v>
      </c>
      <c r="AN1075">
        <v>7.8954203395172282</v>
      </c>
      <c r="AO1075">
        <v>8.9370090002265226</v>
      </c>
      <c r="AP1075">
        <v>6.4633498880140916</v>
      </c>
      <c r="AQ1075">
        <v>3.9477101697586141</v>
      </c>
      <c r="AR1075">
        <v>0</v>
      </c>
      <c r="AS1075">
        <v>0</v>
      </c>
      <c r="AT1075">
        <v>15.708381417359549</v>
      </c>
      <c r="AV1075" t="s">
        <v>3095</v>
      </c>
      <c r="AW1075">
        <v>0</v>
      </c>
      <c r="AX1075">
        <v>3.2338083338177732</v>
      </c>
      <c r="AY1075">
        <v>0</v>
      </c>
      <c r="AZ1075">
        <v>6.4513387370460888</v>
      </c>
      <c r="BA1075">
        <v>5.6229571453838707</v>
      </c>
      <c r="BB1075">
        <v>0</v>
      </c>
      <c r="BC1075">
        <v>0</v>
      </c>
      <c r="BD1075">
        <v>118.09191910315482</v>
      </c>
      <c r="BE1075">
        <v>0</v>
      </c>
      <c r="BF1075">
        <v>14.770978917519928</v>
      </c>
      <c r="BI1075" s="1"/>
    </row>
    <row r="1076" spans="1:62" x14ac:dyDescent="0.35">
      <c r="A1076" t="s">
        <v>3097</v>
      </c>
      <c r="BI1076" s="1"/>
    </row>
    <row r="1077" spans="1:62" x14ac:dyDescent="0.35">
      <c r="A1077" t="s">
        <v>3096</v>
      </c>
      <c r="B1077">
        <v>7.1428571428571432</v>
      </c>
      <c r="C1077">
        <v>0</v>
      </c>
      <c r="D1077">
        <v>0</v>
      </c>
      <c r="H1077" t="s">
        <v>3096</v>
      </c>
      <c r="I1077">
        <v>0</v>
      </c>
      <c r="J1077">
        <v>6.0317460317460316</v>
      </c>
      <c r="K1077">
        <v>0.76923076923076927</v>
      </c>
      <c r="L1077">
        <v>3.75</v>
      </c>
      <c r="M1077">
        <v>1.3333333333333333</v>
      </c>
      <c r="N1077">
        <v>10.512820512820513</v>
      </c>
      <c r="O1077">
        <v>22.142857142857142</v>
      </c>
      <c r="Q1077" t="s">
        <v>3096</v>
      </c>
      <c r="R1077">
        <v>173.33333333333334</v>
      </c>
      <c r="S1077">
        <v>65.238095238095241</v>
      </c>
      <c r="T1077">
        <v>137.77777777777777</v>
      </c>
      <c r="U1077">
        <v>11.515151515151516</v>
      </c>
      <c r="V1077">
        <v>2.0512820512820511</v>
      </c>
      <c r="AA1077" t="s">
        <v>3096</v>
      </c>
      <c r="AB1077">
        <v>6.666666666666667</v>
      </c>
      <c r="AC1077">
        <v>5.2777777777777777</v>
      </c>
      <c r="AD1077">
        <v>0</v>
      </c>
      <c r="AE1077">
        <v>0.625</v>
      </c>
      <c r="AF1077">
        <v>3.870967741935484</v>
      </c>
      <c r="AG1077">
        <v>15.15625</v>
      </c>
      <c r="AH1077">
        <v>9.1803278688524586</v>
      </c>
      <c r="BI1077" s="1"/>
    </row>
    <row r="1078" spans="1:62" x14ac:dyDescent="0.35">
      <c r="A1078" t="s">
        <v>3095</v>
      </c>
      <c r="B1078">
        <v>14.357549204970409</v>
      </c>
      <c r="C1078">
        <v>0</v>
      </c>
      <c r="D1078">
        <v>0</v>
      </c>
      <c r="H1078" t="s">
        <v>3095</v>
      </c>
      <c r="I1078">
        <v>0</v>
      </c>
      <c r="J1078">
        <v>10.318774521391189</v>
      </c>
      <c r="K1078">
        <v>2.6647519166098239</v>
      </c>
      <c r="L1078">
        <v>9.601603057709033</v>
      </c>
      <c r="M1078">
        <v>4.9890659295421065</v>
      </c>
      <c r="N1078">
        <v>12.393048629233027</v>
      </c>
      <c r="O1078">
        <v>32.772960976799382</v>
      </c>
      <c r="Q1078" t="s">
        <v>3095</v>
      </c>
      <c r="R1078">
        <v>87.118363385938636</v>
      </c>
      <c r="S1078">
        <v>60.759032516771171</v>
      </c>
      <c r="T1078">
        <v>98.523027956021295</v>
      </c>
      <c r="U1078">
        <v>11.837795184602474</v>
      </c>
      <c r="V1078">
        <v>6.0678184376673556</v>
      </c>
      <c r="AA1078" t="s">
        <v>3095</v>
      </c>
      <c r="AB1078">
        <v>9.4283887117540086</v>
      </c>
      <c r="AC1078">
        <v>8.328834170018478</v>
      </c>
      <c r="AD1078">
        <v>0</v>
      </c>
      <c r="AE1078">
        <v>2.420700751111688</v>
      </c>
      <c r="AF1078">
        <v>7.0380080744126445</v>
      </c>
      <c r="AG1078">
        <v>17.588521577380025</v>
      </c>
      <c r="AH1078">
        <v>22.889368551965333</v>
      </c>
      <c r="BI1078" s="1"/>
    </row>
    <row r="1079" spans="1:62" x14ac:dyDescent="0.35">
      <c r="A1079" s="16" t="s">
        <v>3169</v>
      </c>
      <c r="BI1079" s="1"/>
    </row>
    <row r="1080" spans="1:62" x14ac:dyDescent="0.35">
      <c r="A1080" t="s">
        <v>267</v>
      </c>
      <c r="B1080">
        <v>1</v>
      </c>
      <c r="I1080">
        <v>1</v>
      </c>
      <c r="R1080">
        <v>1</v>
      </c>
      <c r="AB1080">
        <v>1</v>
      </c>
      <c r="AK1080">
        <v>1</v>
      </c>
      <c r="AW1080">
        <v>1</v>
      </c>
      <c r="BJ1080" s="1"/>
    </row>
    <row r="1081" spans="1:62" x14ac:dyDescent="0.35">
      <c r="A1081" t="s">
        <v>3098</v>
      </c>
      <c r="B1081">
        <f>MAX(B1074:F1074,B1077:D1077)</f>
        <v>396.66666666666669</v>
      </c>
      <c r="I1081">
        <f>MAX(I1074:L1074,I1077:O1077)</f>
        <v>235.55555555555554</v>
      </c>
      <c r="R1081">
        <f>MAX(R1074:Y1074,R1077:V1077)</f>
        <v>552.30769230769226</v>
      </c>
      <c r="AB1081">
        <f>MAX(AB1074:AF1074,AB1077:AH1077)</f>
        <v>453.33333333333331</v>
      </c>
      <c r="AK1081">
        <f>MAX(AK1074:AT1074)</f>
        <v>19.09090909090909</v>
      </c>
      <c r="AW1081">
        <f>MAX(AW1074:BF1074)</f>
        <v>96.15384615384616</v>
      </c>
      <c r="BJ1081" s="1"/>
    </row>
    <row r="1082" spans="1:62" x14ac:dyDescent="0.35">
      <c r="A1082" t="s">
        <v>3099</v>
      </c>
      <c r="B1082">
        <f>MAX(F1074,D1077)</f>
        <v>0</v>
      </c>
      <c r="I1082">
        <f>MAX(L1074,O1077)</f>
        <v>30</v>
      </c>
      <c r="R1082">
        <f>MAX(Y1074,V1077)</f>
        <v>262.38095238095241</v>
      </c>
      <c r="AB1082">
        <f>MAX(AF1074,AH1077)</f>
        <v>63.333333333333336</v>
      </c>
      <c r="AK1082">
        <f>AT1074</f>
        <v>19.09090909090909</v>
      </c>
      <c r="AW1082">
        <f>BF1074</f>
        <v>10</v>
      </c>
      <c r="BJ1082" s="1"/>
    </row>
    <row r="1083" spans="1:62" x14ac:dyDescent="0.35">
      <c r="A1083" t="s">
        <v>3100</v>
      </c>
      <c r="B1083">
        <f>MAX(F1075,D1078)</f>
        <v>0</v>
      </c>
      <c r="I1083">
        <f>MAX(L1075,O1078)</f>
        <v>32.772960976799382</v>
      </c>
      <c r="R1083">
        <f>MAX(Y1075,V1078)</f>
        <v>466.83942380549615</v>
      </c>
      <c r="AB1083">
        <f>MAX(AF1075,AH1078)</f>
        <v>106.53637876331258</v>
      </c>
      <c r="AK1083">
        <f>AT1075</f>
        <v>15.708381417359549</v>
      </c>
      <c r="AW1083">
        <f>BF1075</f>
        <v>14.770978917519928</v>
      </c>
      <c r="BJ1083" s="1"/>
    </row>
    <row r="1084" spans="1:62" x14ac:dyDescent="0.35">
      <c r="A1084" t="s">
        <v>3101</v>
      </c>
      <c r="B1084" t="s">
        <v>3098</v>
      </c>
      <c r="I1084" t="s">
        <v>3098</v>
      </c>
      <c r="R1084" t="s">
        <v>3098</v>
      </c>
      <c r="AB1084" t="s">
        <v>3098</v>
      </c>
      <c r="AK1084" t="s">
        <v>3190</v>
      </c>
      <c r="AW1084" t="s">
        <v>3098</v>
      </c>
      <c r="BJ1084" s="1"/>
    </row>
    <row r="1085" spans="1:62" x14ac:dyDescent="0.35">
      <c r="A1085" t="s">
        <v>3102</v>
      </c>
      <c r="B1085">
        <f>B1081</f>
        <v>396.66666666666669</v>
      </c>
      <c r="I1085">
        <f>I1081</f>
        <v>235.55555555555554</v>
      </c>
      <c r="R1085">
        <f>R1081</f>
        <v>552.30769230769226</v>
      </c>
      <c r="AB1085">
        <f>AB1081</f>
        <v>453.33333333333331</v>
      </c>
      <c r="AK1085">
        <f>AK1081+AK1083</f>
        <v>34.799290508268641</v>
      </c>
      <c r="AW1085">
        <f>AW1081</f>
        <v>96.15384615384616</v>
      </c>
      <c r="BJ1085" s="1"/>
    </row>
    <row r="1086" spans="1:62" x14ac:dyDescent="0.35">
      <c r="BI1086" s="1"/>
    </row>
    <row r="1087" spans="1:62" x14ac:dyDescent="0.35">
      <c r="BI1087" s="1"/>
    </row>
    <row r="1088" spans="1:62" x14ac:dyDescent="0.35">
      <c r="A1088" t="s">
        <v>3104</v>
      </c>
      <c r="BI1088" s="1"/>
    </row>
    <row r="1089" spans="1:62" x14ac:dyDescent="0.35">
      <c r="A1089" t="s">
        <v>3096</v>
      </c>
      <c r="B1089">
        <v>0</v>
      </c>
      <c r="C1089">
        <v>0</v>
      </c>
      <c r="D1089">
        <v>0</v>
      </c>
      <c r="E1089">
        <v>6.666666666666667</v>
      </c>
      <c r="F1089">
        <v>0</v>
      </c>
      <c r="H1089" t="s">
        <v>3096</v>
      </c>
      <c r="I1089">
        <v>0</v>
      </c>
      <c r="J1089">
        <v>3.3333333333333335</v>
      </c>
      <c r="K1089">
        <v>1.1111111111111112</v>
      </c>
      <c r="L1089">
        <v>0</v>
      </c>
      <c r="Q1089" t="s">
        <v>3096</v>
      </c>
      <c r="R1089">
        <v>0</v>
      </c>
      <c r="S1089">
        <v>0</v>
      </c>
      <c r="T1089">
        <v>0</v>
      </c>
      <c r="U1089">
        <v>0</v>
      </c>
      <c r="V1089">
        <v>0</v>
      </c>
      <c r="W1089">
        <v>0</v>
      </c>
      <c r="X1089">
        <v>0</v>
      </c>
      <c r="Y1089">
        <v>0</v>
      </c>
      <c r="AA1089" t="s">
        <v>3096</v>
      </c>
      <c r="AB1089">
        <v>28.823529411764707</v>
      </c>
      <c r="AC1089">
        <v>0</v>
      </c>
      <c r="AD1089">
        <v>1.4285714285714286</v>
      </c>
      <c r="AE1089">
        <v>0</v>
      </c>
      <c r="AF1089">
        <v>0</v>
      </c>
      <c r="AJ1089" t="s">
        <v>3096</v>
      </c>
      <c r="AK1089">
        <v>0</v>
      </c>
      <c r="AL1089">
        <v>0</v>
      </c>
      <c r="AM1089">
        <v>0</v>
      </c>
      <c r="AN1089">
        <v>0</v>
      </c>
      <c r="AO1089">
        <v>0</v>
      </c>
      <c r="AP1089">
        <v>0</v>
      </c>
      <c r="AQ1089">
        <v>0</v>
      </c>
      <c r="AR1089">
        <v>0.90909090909090906</v>
      </c>
      <c r="AS1089">
        <v>3.6363636363636362</v>
      </c>
      <c r="AT1089">
        <v>0</v>
      </c>
      <c r="AV1089" t="s">
        <v>3096</v>
      </c>
      <c r="AW1089">
        <v>0</v>
      </c>
      <c r="AX1089">
        <v>0</v>
      </c>
      <c r="AY1089">
        <v>0</v>
      </c>
      <c r="AZ1089">
        <v>0</v>
      </c>
      <c r="BA1089">
        <v>0</v>
      </c>
      <c r="BB1089">
        <v>0</v>
      </c>
      <c r="BC1089">
        <v>0</v>
      </c>
      <c r="BD1089">
        <v>15.576923076923077</v>
      </c>
      <c r="BE1089">
        <v>1.1111111111111112</v>
      </c>
      <c r="BF1089">
        <v>1.3043478260869565</v>
      </c>
      <c r="BI1089" s="1"/>
    </row>
    <row r="1090" spans="1:62" x14ac:dyDescent="0.35">
      <c r="A1090" t="s">
        <v>3095</v>
      </c>
      <c r="B1090">
        <v>0</v>
      </c>
      <c r="C1090">
        <v>0</v>
      </c>
      <c r="D1090">
        <v>0</v>
      </c>
      <c r="E1090">
        <v>5.7735026918962573</v>
      </c>
      <c r="F1090">
        <v>0</v>
      </c>
      <c r="H1090" t="s">
        <v>3095</v>
      </c>
      <c r="I1090">
        <v>0</v>
      </c>
      <c r="J1090">
        <v>5.7735026918962573</v>
      </c>
      <c r="K1090">
        <v>3.3333333333333335</v>
      </c>
      <c r="L1090">
        <v>0</v>
      </c>
      <c r="Q1090" t="s">
        <v>3095</v>
      </c>
      <c r="R1090">
        <v>0</v>
      </c>
      <c r="S1090">
        <v>0</v>
      </c>
      <c r="T1090">
        <v>0</v>
      </c>
      <c r="U1090">
        <v>0</v>
      </c>
      <c r="V1090">
        <v>0</v>
      </c>
      <c r="W1090">
        <v>0</v>
      </c>
      <c r="X1090">
        <v>0</v>
      </c>
      <c r="Y1090">
        <v>0</v>
      </c>
      <c r="AA1090" t="s">
        <v>3095</v>
      </c>
      <c r="AB1090">
        <v>38.040226386411156</v>
      </c>
      <c r="AC1090">
        <v>0</v>
      </c>
      <c r="AD1090">
        <v>3.7796447300922722</v>
      </c>
      <c r="AE1090">
        <v>0</v>
      </c>
      <c r="AF1090">
        <v>0</v>
      </c>
      <c r="AJ1090" t="s">
        <v>3095</v>
      </c>
      <c r="AK1090">
        <v>0</v>
      </c>
      <c r="AL1090">
        <v>0</v>
      </c>
      <c r="AM1090">
        <v>0</v>
      </c>
      <c r="AN1090">
        <v>0</v>
      </c>
      <c r="AO1090">
        <v>0</v>
      </c>
      <c r="AP1090">
        <v>0</v>
      </c>
      <c r="AQ1090">
        <v>0</v>
      </c>
      <c r="AR1090">
        <v>3.0151134457776361</v>
      </c>
      <c r="AS1090">
        <v>8.0903983495589049</v>
      </c>
      <c r="AT1090">
        <v>0</v>
      </c>
      <c r="AV1090" t="s">
        <v>3095</v>
      </c>
      <c r="AW1090">
        <v>0</v>
      </c>
      <c r="AX1090">
        <v>0</v>
      </c>
      <c r="AY1090">
        <v>0</v>
      </c>
      <c r="AZ1090">
        <v>0</v>
      </c>
      <c r="BA1090">
        <v>0</v>
      </c>
      <c r="BB1090">
        <v>0</v>
      </c>
      <c r="BC1090">
        <v>0</v>
      </c>
      <c r="BD1090">
        <v>20.04049444993532</v>
      </c>
      <c r="BE1090">
        <v>3.3333333333333335</v>
      </c>
      <c r="BF1090">
        <v>3.4435022157509096</v>
      </c>
      <c r="BI1090" s="1"/>
    </row>
    <row r="1091" spans="1:62" x14ac:dyDescent="0.35">
      <c r="A1091" t="s">
        <v>3097</v>
      </c>
      <c r="BI1091" s="1"/>
    </row>
    <row r="1092" spans="1:62" x14ac:dyDescent="0.35">
      <c r="A1092" t="s">
        <v>3096</v>
      </c>
      <c r="B1092">
        <v>0</v>
      </c>
      <c r="C1092">
        <v>2.5</v>
      </c>
      <c r="D1092">
        <v>0</v>
      </c>
      <c r="H1092" t="s">
        <v>3096</v>
      </c>
      <c r="I1092">
        <v>0</v>
      </c>
      <c r="J1092">
        <v>11.269841269841271</v>
      </c>
      <c r="K1092">
        <v>5.7692307692307692</v>
      </c>
      <c r="L1092">
        <v>0.625</v>
      </c>
      <c r="M1092">
        <v>21.333333333333332</v>
      </c>
      <c r="N1092">
        <v>6.666666666666667</v>
      </c>
      <c r="O1092">
        <v>0</v>
      </c>
      <c r="Q1092" t="s">
        <v>3096</v>
      </c>
      <c r="R1092">
        <v>0</v>
      </c>
      <c r="S1092">
        <v>0</v>
      </c>
      <c r="T1092">
        <v>0</v>
      </c>
      <c r="U1092">
        <v>0</v>
      </c>
      <c r="V1092">
        <v>0</v>
      </c>
      <c r="AA1092" t="s">
        <v>3096</v>
      </c>
      <c r="AB1092">
        <v>1.1111111111111112</v>
      </c>
      <c r="AC1092">
        <v>10</v>
      </c>
      <c r="AD1092">
        <v>7.5</v>
      </c>
      <c r="AE1092">
        <v>0.625</v>
      </c>
      <c r="AF1092">
        <v>12.903225806451612</v>
      </c>
      <c r="AG1092">
        <v>4.53125</v>
      </c>
      <c r="AH1092">
        <v>8.1967213114754092E-2</v>
      </c>
      <c r="BI1092" s="1"/>
    </row>
    <row r="1093" spans="1:62" x14ac:dyDescent="0.35">
      <c r="A1093" t="s">
        <v>3095</v>
      </c>
      <c r="B1093">
        <v>0</v>
      </c>
      <c r="C1093">
        <v>4.330435289809917</v>
      </c>
      <c r="D1093">
        <v>0</v>
      </c>
      <c r="H1093" t="s">
        <v>3095</v>
      </c>
      <c r="I1093">
        <v>0</v>
      </c>
      <c r="J1093">
        <v>15.274565657724958</v>
      </c>
      <c r="K1093">
        <v>9.270949827149364</v>
      </c>
      <c r="L1093">
        <v>2.4206576700956384</v>
      </c>
      <c r="M1093">
        <v>17.461730753397372</v>
      </c>
      <c r="N1093">
        <v>10.938995120399875</v>
      </c>
      <c r="O1093">
        <v>0</v>
      </c>
      <c r="Q1093" t="s">
        <v>3095</v>
      </c>
      <c r="R1093">
        <v>0</v>
      </c>
      <c r="S1093">
        <v>0</v>
      </c>
      <c r="T1093">
        <v>0</v>
      </c>
      <c r="U1093">
        <v>0</v>
      </c>
      <c r="V1093">
        <v>0</v>
      </c>
      <c r="AA1093" t="s">
        <v>3095</v>
      </c>
      <c r="AB1093">
        <v>3.1427962372513361</v>
      </c>
      <c r="AC1093">
        <v>19.003224361856493</v>
      </c>
      <c r="AD1093">
        <v>12.992230879639148</v>
      </c>
      <c r="AE1093">
        <v>2.420700751111688</v>
      </c>
      <c r="AF1093">
        <v>23.028253098799869</v>
      </c>
      <c r="AG1093">
        <v>7.6913149845151336</v>
      </c>
      <c r="AH1093">
        <v>0.90164355299701904</v>
      </c>
      <c r="BI1093" s="1"/>
    </row>
    <row r="1094" spans="1:62" x14ac:dyDescent="0.35">
      <c r="A1094" s="16" t="s">
        <v>3170</v>
      </c>
      <c r="BI1094" s="1"/>
    </row>
    <row r="1095" spans="1:62" x14ac:dyDescent="0.35">
      <c r="A1095" t="s">
        <v>267</v>
      </c>
      <c r="B1095">
        <v>0</v>
      </c>
      <c r="I1095">
        <v>1</v>
      </c>
      <c r="R1095">
        <v>0</v>
      </c>
      <c r="AB1095">
        <v>1</v>
      </c>
      <c r="AK1095">
        <v>0</v>
      </c>
      <c r="AW1095">
        <v>1</v>
      </c>
      <c r="BJ1095" s="1"/>
    </row>
    <row r="1096" spans="1:62" x14ac:dyDescent="0.35">
      <c r="A1096" t="s">
        <v>3098</v>
      </c>
      <c r="B1096">
        <f>MAX(B1089:F1089,B1092:D1092)</f>
        <v>6.666666666666667</v>
      </c>
      <c r="I1096">
        <f>MAX(I1089:L1089,I1092:O1092)</f>
        <v>21.333333333333332</v>
      </c>
      <c r="R1096">
        <f>MAX(R1089:Y1089,R1092:V1092)</f>
        <v>0</v>
      </c>
      <c r="AB1096">
        <f>MAX(AB1089:AF1089,AB1092:AH1092)</f>
        <v>28.823529411764707</v>
      </c>
      <c r="AK1096">
        <f>MAX(AK1089:AT1089)</f>
        <v>3.6363636363636362</v>
      </c>
      <c r="AW1096">
        <f>MAX(AW1089:BF1089)</f>
        <v>15.576923076923077</v>
      </c>
      <c r="BJ1096" s="1"/>
    </row>
    <row r="1097" spans="1:62" x14ac:dyDescent="0.35">
      <c r="A1097" t="s">
        <v>3099</v>
      </c>
      <c r="B1097">
        <f>MAX(F1089,D1092)</f>
        <v>0</v>
      </c>
      <c r="I1097">
        <f>MAX(L1089,O1092)</f>
        <v>0</v>
      </c>
      <c r="R1097">
        <f>MAX(Y1089,V1092)</f>
        <v>0</v>
      </c>
      <c r="AB1097">
        <f>MAX(AF1089,AH1092)</f>
        <v>8.1967213114754092E-2</v>
      </c>
      <c r="AK1097">
        <f>AT1089</f>
        <v>0</v>
      </c>
      <c r="AW1097">
        <f>BF1089</f>
        <v>1.3043478260869565</v>
      </c>
      <c r="BJ1097" s="1"/>
    </row>
    <row r="1098" spans="1:62" x14ac:dyDescent="0.35">
      <c r="A1098" t="s">
        <v>3100</v>
      </c>
      <c r="B1098">
        <f>MAX(F1090,D1093)</f>
        <v>0</v>
      </c>
      <c r="I1098">
        <f>MAX(L1090,O1093)</f>
        <v>0</v>
      </c>
      <c r="R1098">
        <f>MAX(Y1090,V1093)</f>
        <v>0</v>
      </c>
      <c r="AB1098">
        <f>MAX(AF1090,AH1093)</f>
        <v>0.90164355299701904</v>
      </c>
      <c r="AK1098">
        <f>AT1090</f>
        <v>0</v>
      </c>
      <c r="AW1098">
        <f>BF1090</f>
        <v>3.4435022157509096</v>
      </c>
      <c r="BJ1098" s="1"/>
    </row>
    <row r="1099" spans="1:62" x14ac:dyDescent="0.35">
      <c r="A1099" t="s">
        <v>3101</v>
      </c>
      <c r="B1099" t="s">
        <v>3098</v>
      </c>
      <c r="I1099" t="s">
        <v>3098</v>
      </c>
      <c r="R1099" t="s">
        <v>3098</v>
      </c>
      <c r="AB1099" t="s">
        <v>3098</v>
      </c>
      <c r="AK1099" t="s">
        <v>3098</v>
      </c>
      <c r="AW1099" t="s">
        <v>3098</v>
      </c>
      <c r="BJ1099" s="1"/>
    </row>
    <row r="1100" spans="1:62" x14ac:dyDescent="0.35">
      <c r="A1100" t="s">
        <v>3102</v>
      </c>
      <c r="B1100">
        <f>B1096</f>
        <v>6.666666666666667</v>
      </c>
      <c r="I1100">
        <f>I1096</f>
        <v>21.333333333333332</v>
      </c>
      <c r="R1100">
        <f>R1096</f>
        <v>0</v>
      </c>
      <c r="AB1100">
        <f>AB1096</f>
        <v>28.823529411764707</v>
      </c>
      <c r="AK1100">
        <f>AK1096</f>
        <v>3.6363636363636362</v>
      </c>
      <c r="AW1100">
        <f>AW1096</f>
        <v>15.576923076923077</v>
      </c>
      <c r="BJ1100" s="1"/>
    </row>
    <row r="1101" spans="1:62" x14ac:dyDescent="0.35">
      <c r="BI1101" s="1"/>
    </row>
    <row r="1102" spans="1:62" x14ac:dyDescent="0.35">
      <c r="BI1102" s="1"/>
    </row>
    <row r="1103" spans="1:62" x14ac:dyDescent="0.35">
      <c r="A1103" t="s">
        <v>3104</v>
      </c>
      <c r="BI1103" s="1"/>
    </row>
    <row r="1104" spans="1:62" x14ac:dyDescent="0.35">
      <c r="A1104" t="s">
        <v>3096</v>
      </c>
      <c r="B1104">
        <v>0</v>
      </c>
      <c r="C1104">
        <v>0</v>
      </c>
      <c r="D1104">
        <v>0</v>
      </c>
      <c r="E1104">
        <v>0</v>
      </c>
      <c r="F1104">
        <v>0</v>
      </c>
      <c r="H1104" t="s">
        <v>3096</v>
      </c>
      <c r="I1104">
        <v>0</v>
      </c>
      <c r="J1104">
        <v>0</v>
      </c>
      <c r="K1104">
        <v>0</v>
      </c>
      <c r="L1104">
        <v>0</v>
      </c>
      <c r="Q1104" t="s">
        <v>3096</v>
      </c>
      <c r="R1104">
        <v>0</v>
      </c>
      <c r="S1104">
        <v>0</v>
      </c>
      <c r="T1104">
        <v>0</v>
      </c>
      <c r="U1104">
        <v>0</v>
      </c>
      <c r="V1104">
        <v>0</v>
      </c>
      <c r="W1104">
        <v>0</v>
      </c>
      <c r="X1104">
        <v>1.25</v>
      </c>
      <c r="Y1104">
        <v>0</v>
      </c>
      <c r="AA1104" t="s">
        <v>3096</v>
      </c>
      <c r="AB1104">
        <v>0</v>
      </c>
      <c r="AC1104">
        <v>2</v>
      </c>
      <c r="AD1104">
        <v>0</v>
      </c>
      <c r="AE1104">
        <v>0</v>
      </c>
      <c r="AF1104">
        <v>0</v>
      </c>
      <c r="AJ1104" t="s">
        <v>3096</v>
      </c>
      <c r="AK1104">
        <v>0</v>
      </c>
      <c r="AL1104">
        <v>0</v>
      </c>
      <c r="AM1104">
        <v>0.45454545454545453</v>
      </c>
      <c r="AN1104">
        <v>0</v>
      </c>
      <c r="AO1104">
        <v>0</v>
      </c>
      <c r="AP1104">
        <v>0</v>
      </c>
      <c r="AQ1104">
        <v>0</v>
      </c>
      <c r="AR1104">
        <v>0</v>
      </c>
      <c r="AS1104">
        <v>0</v>
      </c>
      <c r="AT1104">
        <v>0</v>
      </c>
      <c r="AV1104" t="s">
        <v>3096</v>
      </c>
      <c r="AW1104">
        <v>0</v>
      </c>
      <c r="AX1104">
        <v>0</v>
      </c>
      <c r="AY1104">
        <v>0</v>
      </c>
      <c r="AZ1104">
        <v>0</v>
      </c>
      <c r="BA1104">
        <v>0</v>
      </c>
      <c r="BB1104">
        <v>0</v>
      </c>
      <c r="BC1104">
        <v>0</v>
      </c>
      <c r="BD1104">
        <v>0</v>
      </c>
      <c r="BE1104">
        <v>0</v>
      </c>
      <c r="BF1104">
        <v>0</v>
      </c>
      <c r="BI1104" s="1"/>
    </row>
    <row r="1105" spans="1:62" x14ac:dyDescent="0.35">
      <c r="A1105" t="s">
        <v>3095</v>
      </c>
      <c r="B1105">
        <v>0</v>
      </c>
      <c r="C1105">
        <v>0</v>
      </c>
      <c r="D1105">
        <v>0</v>
      </c>
      <c r="E1105">
        <v>0</v>
      </c>
      <c r="F1105">
        <v>0</v>
      </c>
      <c r="H1105" t="s">
        <v>3095</v>
      </c>
      <c r="I1105">
        <v>0</v>
      </c>
      <c r="J1105">
        <v>0</v>
      </c>
      <c r="K1105">
        <v>0</v>
      </c>
      <c r="L1105">
        <v>0</v>
      </c>
      <c r="Q1105" t="s">
        <v>3095</v>
      </c>
      <c r="R1105">
        <v>0</v>
      </c>
      <c r="S1105">
        <v>0</v>
      </c>
      <c r="T1105">
        <v>0</v>
      </c>
      <c r="U1105">
        <v>0</v>
      </c>
      <c r="V1105">
        <v>0</v>
      </c>
      <c r="W1105">
        <v>0</v>
      </c>
      <c r="X1105">
        <v>3.5355339059327378</v>
      </c>
      <c r="Y1105">
        <v>0</v>
      </c>
      <c r="AA1105" t="s">
        <v>3095</v>
      </c>
      <c r="AB1105">
        <v>0</v>
      </c>
      <c r="AC1105">
        <v>4.4721359549995796</v>
      </c>
      <c r="AD1105">
        <v>0</v>
      </c>
      <c r="AE1105">
        <v>0</v>
      </c>
      <c r="AF1105">
        <v>0</v>
      </c>
      <c r="AJ1105" t="s">
        <v>3095</v>
      </c>
      <c r="AK1105">
        <v>0</v>
      </c>
      <c r="AL1105">
        <v>0</v>
      </c>
      <c r="AM1105">
        <v>2.1320071635561044</v>
      </c>
      <c r="AN1105">
        <v>0</v>
      </c>
      <c r="AO1105">
        <v>0</v>
      </c>
      <c r="AP1105">
        <v>0</v>
      </c>
      <c r="AQ1105">
        <v>0</v>
      </c>
      <c r="AR1105">
        <v>0</v>
      </c>
      <c r="AS1105">
        <v>0</v>
      </c>
      <c r="AT1105">
        <v>0</v>
      </c>
      <c r="AV1105" t="s">
        <v>3095</v>
      </c>
      <c r="AW1105">
        <v>0</v>
      </c>
      <c r="AX1105">
        <v>0</v>
      </c>
      <c r="AY1105">
        <v>0</v>
      </c>
      <c r="AZ1105">
        <v>0</v>
      </c>
      <c r="BA1105">
        <v>0</v>
      </c>
      <c r="BB1105">
        <v>0</v>
      </c>
      <c r="BC1105">
        <v>0</v>
      </c>
      <c r="BD1105">
        <v>0</v>
      </c>
      <c r="BE1105">
        <v>0</v>
      </c>
      <c r="BF1105">
        <v>0</v>
      </c>
      <c r="BI1105" s="1"/>
    </row>
    <row r="1106" spans="1:62" x14ac:dyDescent="0.35">
      <c r="A1106" t="s">
        <v>3097</v>
      </c>
      <c r="BI1106" s="1"/>
    </row>
    <row r="1107" spans="1:62" x14ac:dyDescent="0.35">
      <c r="A1107" t="s">
        <v>3096</v>
      </c>
      <c r="B1107">
        <v>0</v>
      </c>
      <c r="C1107">
        <v>0</v>
      </c>
      <c r="D1107">
        <v>0</v>
      </c>
      <c r="H1107" t="s">
        <v>3096</v>
      </c>
      <c r="I1107">
        <v>0</v>
      </c>
      <c r="J1107">
        <v>0</v>
      </c>
      <c r="K1107">
        <v>0</v>
      </c>
      <c r="L1107">
        <v>0</v>
      </c>
      <c r="M1107">
        <v>0</v>
      </c>
      <c r="N1107">
        <v>0</v>
      </c>
      <c r="O1107">
        <v>0</v>
      </c>
      <c r="Q1107" t="s">
        <v>3096</v>
      </c>
      <c r="R1107">
        <v>0</v>
      </c>
      <c r="S1107">
        <v>0</v>
      </c>
      <c r="T1107">
        <v>0</v>
      </c>
      <c r="U1107">
        <v>0</v>
      </c>
      <c r="V1107">
        <v>0</v>
      </c>
      <c r="AA1107" t="s">
        <v>3096</v>
      </c>
      <c r="AB1107">
        <v>0</v>
      </c>
      <c r="AC1107">
        <v>0</v>
      </c>
      <c r="AD1107">
        <v>0</v>
      </c>
      <c r="AE1107">
        <v>0</v>
      </c>
      <c r="AF1107">
        <v>0</v>
      </c>
      <c r="AG1107">
        <v>0</v>
      </c>
      <c r="AH1107">
        <v>0</v>
      </c>
      <c r="BI1107" s="1"/>
    </row>
    <row r="1108" spans="1:62" x14ac:dyDescent="0.35">
      <c r="A1108" t="s">
        <v>3095</v>
      </c>
      <c r="B1108">
        <v>0</v>
      </c>
      <c r="C1108">
        <v>0</v>
      </c>
      <c r="D1108">
        <v>0</v>
      </c>
      <c r="H1108" t="s">
        <v>3095</v>
      </c>
      <c r="I1108">
        <v>0</v>
      </c>
      <c r="J1108">
        <v>0</v>
      </c>
      <c r="K1108">
        <v>0</v>
      </c>
      <c r="L1108">
        <v>0</v>
      </c>
      <c r="M1108">
        <v>0</v>
      </c>
      <c r="N1108">
        <v>0</v>
      </c>
      <c r="O1108">
        <v>0</v>
      </c>
      <c r="Q1108" t="s">
        <v>3095</v>
      </c>
      <c r="R1108">
        <v>0</v>
      </c>
      <c r="S1108">
        <v>0</v>
      </c>
      <c r="T1108">
        <v>0</v>
      </c>
      <c r="U1108">
        <v>0</v>
      </c>
      <c r="V1108">
        <v>0</v>
      </c>
      <c r="AA1108" t="s">
        <v>3095</v>
      </c>
      <c r="AB1108">
        <v>0</v>
      </c>
      <c r="AC1108">
        <v>0</v>
      </c>
      <c r="AD1108">
        <v>0</v>
      </c>
      <c r="AE1108">
        <v>0</v>
      </c>
      <c r="AF1108">
        <v>0</v>
      </c>
      <c r="AG1108">
        <v>0</v>
      </c>
      <c r="AH1108">
        <v>0</v>
      </c>
      <c r="BI1108" s="1"/>
    </row>
    <row r="1109" spans="1:62" x14ac:dyDescent="0.35">
      <c r="A1109" s="16" t="s">
        <v>3186</v>
      </c>
      <c r="BI1109" s="1"/>
    </row>
    <row r="1110" spans="1:62" x14ac:dyDescent="0.35">
      <c r="A1110" t="s">
        <v>267</v>
      </c>
      <c r="B1110">
        <v>1</v>
      </c>
      <c r="I1110">
        <v>1</v>
      </c>
      <c r="R1110">
        <v>0</v>
      </c>
      <c r="AB1110">
        <v>0</v>
      </c>
      <c r="AK1110">
        <v>1</v>
      </c>
      <c r="AW1110">
        <v>0</v>
      </c>
      <c r="BJ1110" s="1"/>
    </row>
    <row r="1111" spans="1:62" x14ac:dyDescent="0.35">
      <c r="A1111" t="s">
        <v>3098</v>
      </c>
      <c r="B1111">
        <f>MAX(B1104:F1104,B1107:D1107)</f>
        <v>0</v>
      </c>
      <c r="I1111">
        <f>MAX(I1104:L1104,I1107:O1107)</f>
        <v>0</v>
      </c>
      <c r="R1111">
        <f>MAX(R1104:Y1104,R1107:V1107)</f>
        <v>1.25</v>
      </c>
      <c r="AB1111">
        <f>MAX(AB1104:AF1104,AB1107:AH1107)</f>
        <v>2</v>
      </c>
      <c r="AK1111">
        <f>MAX(AK1104:AT1104)</f>
        <v>0.45454545454545453</v>
      </c>
      <c r="AW1111">
        <f>MAX(AW1104:BF1104)</f>
        <v>0</v>
      </c>
      <c r="BJ1111" s="1"/>
    </row>
    <row r="1112" spans="1:62" x14ac:dyDescent="0.35">
      <c r="A1112" t="s">
        <v>3099</v>
      </c>
      <c r="B1112">
        <f>MAX(F1104,D1107)</f>
        <v>0</v>
      </c>
      <c r="I1112">
        <f>MAX(L1104,O1107)</f>
        <v>0</v>
      </c>
      <c r="R1112">
        <f>MAX(Y1104,V1107)</f>
        <v>0</v>
      </c>
      <c r="AB1112">
        <f>MAX(AF1104,AH1107)</f>
        <v>0</v>
      </c>
      <c r="AK1112">
        <f>AT1104</f>
        <v>0</v>
      </c>
      <c r="AW1112">
        <f>BF1104</f>
        <v>0</v>
      </c>
      <c r="BJ1112" s="1"/>
    </row>
    <row r="1113" spans="1:62" x14ac:dyDescent="0.35">
      <c r="A1113" t="s">
        <v>3100</v>
      </c>
      <c r="B1113">
        <f>MAX(F1105,D1108)</f>
        <v>0</v>
      </c>
      <c r="I1113">
        <f>MAX(L1105,O1108)</f>
        <v>0</v>
      </c>
      <c r="R1113">
        <f>MAX(Y1105,V1108)</f>
        <v>0</v>
      </c>
      <c r="AB1113">
        <f>MAX(AF1105,AH1108)</f>
        <v>0</v>
      </c>
      <c r="AK1113">
        <f>AT1105</f>
        <v>0</v>
      </c>
      <c r="AW1113">
        <f>BF1105</f>
        <v>0</v>
      </c>
      <c r="BJ1113" s="1"/>
    </row>
    <row r="1114" spans="1:62" x14ac:dyDescent="0.35">
      <c r="A1114" t="s">
        <v>3101</v>
      </c>
      <c r="B1114" t="s">
        <v>3261</v>
      </c>
      <c r="I1114" t="s">
        <v>3261</v>
      </c>
      <c r="R1114" t="s">
        <v>3098</v>
      </c>
      <c r="AB1114" t="s">
        <v>3098</v>
      </c>
      <c r="AK1114" t="s">
        <v>3188</v>
      </c>
      <c r="AW1114" t="s">
        <v>3098</v>
      </c>
      <c r="BJ1114" s="1"/>
    </row>
    <row r="1115" spans="1:62" x14ac:dyDescent="0.35">
      <c r="A1115" t="s">
        <v>3102</v>
      </c>
      <c r="B1115">
        <v>0.66666999999999998</v>
      </c>
      <c r="I1115">
        <v>0.71428999999999998</v>
      </c>
      <c r="R1115">
        <f>R1111</f>
        <v>1.25</v>
      </c>
      <c r="AB1115">
        <f>AB1111</f>
        <v>2</v>
      </c>
      <c r="AK1115">
        <f>2*AK1111</f>
        <v>0.90909090909090906</v>
      </c>
      <c r="AW1115">
        <f>AW1111</f>
        <v>0</v>
      </c>
      <c r="BJ1115" s="1"/>
    </row>
    <row r="1116" spans="1:62" x14ac:dyDescent="0.35">
      <c r="BI1116" s="1"/>
    </row>
    <row r="1117" spans="1:62" x14ac:dyDescent="0.35">
      <c r="BI1117" s="1"/>
    </row>
    <row r="1118" spans="1:62" x14ac:dyDescent="0.35">
      <c r="A1118" t="s">
        <v>3104</v>
      </c>
      <c r="BI1118" s="1"/>
    </row>
    <row r="1119" spans="1:62" x14ac:dyDescent="0.35">
      <c r="A1119" t="s">
        <v>3096</v>
      </c>
      <c r="B1119">
        <v>1.875</v>
      </c>
      <c r="C1119">
        <v>0</v>
      </c>
      <c r="D1119">
        <v>1.6666666666666667</v>
      </c>
      <c r="E1119">
        <v>0</v>
      </c>
      <c r="F1119">
        <v>0</v>
      </c>
      <c r="H1119" t="s">
        <v>3096</v>
      </c>
      <c r="I1119">
        <v>0</v>
      </c>
      <c r="J1119">
        <v>0</v>
      </c>
      <c r="K1119">
        <v>0</v>
      </c>
      <c r="L1119">
        <v>0</v>
      </c>
      <c r="Q1119" t="s">
        <v>3096</v>
      </c>
      <c r="R1119">
        <v>5</v>
      </c>
      <c r="S1119">
        <v>0</v>
      </c>
      <c r="T1119">
        <v>0</v>
      </c>
      <c r="U1119">
        <v>0</v>
      </c>
      <c r="V1119">
        <v>0</v>
      </c>
      <c r="W1119">
        <v>14.615384615384615</v>
      </c>
      <c r="X1119">
        <v>1.25</v>
      </c>
      <c r="Y1119">
        <v>0</v>
      </c>
      <c r="AA1119" t="s">
        <v>3096</v>
      </c>
      <c r="AB1119">
        <v>0</v>
      </c>
      <c r="AC1119">
        <v>0</v>
      </c>
      <c r="AD1119">
        <v>2.8571428571428572</v>
      </c>
      <c r="AE1119">
        <v>0</v>
      </c>
      <c r="AF1119">
        <v>0</v>
      </c>
      <c r="AJ1119" t="s">
        <v>3096</v>
      </c>
      <c r="AK1119">
        <v>0</v>
      </c>
      <c r="AL1119">
        <v>0</v>
      </c>
      <c r="AM1119">
        <v>0</v>
      </c>
      <c r="AN1119">
        <v>0</v>
      </c>
      <c r="AO1119">
        <v>0</v>
      </c>
      <c r="AP1119">
        <v>0</v>
      </c>
      <c r="AQ1119">
        <v>0</v>
      </c>
      <c r="AR1119">
        <v>0</v>
      </c>
      <c r="AS1119">
        <v>0</v>
      </c>
      <c r="AT1119">
        <v>0</v>
      </c>
      <c r="AV1119" t="s">
        <v>3096</v>
      </c>
      <c r="AW1119">
        <v>0</v>
      </c>
      <c r="AX1119">
        <v>0.55555555555555558</v>
      </c>
      <c r="AY1119">
        <v>0</v>
      </c>
      <c r="AZ1119">
        <v>0</v>
      </c>
      <c r="BA1119">
        <v>0</v>
      </c>
      <c r="BB1119">
        <v>0</v>
      </c>
      <c r="BC1119">
        <v>0</v>
      </c>
      <c r="BD1119">
        <v>0.38461538461538464</v>
      </c>
      <c r="BE1119">
        <v>1.1111111111111112</v>
      </c>
      <c r="BF1119">
        <v>0.86956521739130432</v>
      </c>
      <c r="BI1119" s="1"/>
    </row>
    <row r="1120" spans="1:62" x14ac:dyDescent="0.35">
      <c r="A1120" t="s">
        <v>3095</v>
      </c>
      <c r="B1120">
        <v>7.5</v>
      </c>
      <c r="C1120">
        <v>0</v>
      </c>
      <c r="D1120">
        <v>4.0824829046386295</v>
      </c>
      <c r="E1120">
        <v>0</v>
      </c>
      <c r="F1120">
        <v>0</v>
      </c>
      <c r="H1120" t="s">
        <v>3095</v>
      </c>
      <c r="I1120">
        <v>0</v>
      </c>
      <c r="J1120">
        <v>0</v>
      </c>
      <c r="K1120">
        <v>0</v>
      </c>
      <c r="L1120">
        <v>0</v>
      </c>
      <c r="Q1120" t="s">
        <v>3095</v>
      </c>
      <c r="R1120">
        <v>7.0710678118654755</v>
      </c>
      <c r="S1120">
        <v>0</v>
      </c>
      <c r="T1120">
        <v>0</v>
      </c>
      <c r="U1120">
        <v>0</v>
      </c>
      <c r="V1120">
        <v>0</v>
      </c>
      <c r="W1120">
        <v>67.232751802821198</v>
      </c>
      <c r="X1120">
        <v>3.5355339059327378</v>
      </c>
      <c r="Y1120">
        <v>0</v>
      </c>
      <c r="AA1120" t="s">
        <v>3095</v>
      </c>
      <c r="AB1120">
        <v>0</v>
      </c>
      <c r="AC1120">
        <v>0</v>
      </c>
      <c r="AD1120">
        <v>4.8795003647426656</v>
      </c>
      <c r="AE1120">
        <v>0</v>
      </c>
      <c r="AF1120">
        <v>0</v>
      </c>
      <c r="AJ1120" t="s">
        <v>3095</v>
      </c>
      <c r="AK1120">
        <v>0</v>
      </c>
      <c r="AL1120">
        <v>0</v>
      </c>
      <c r="AM1120">
        <v>0</v>
      </c>
      <c r="AN1120">
        <v>0</v>
      </c>
      <c r="AO1120">
        <v>0</v>
      </c>
      <c r="AP1120">
        <v>0</v>
      </c>
      <c r="AQ1120">
        <v>0</v>
      </c>
      <c r="AR1120">
        <v>0</v>
      </c>
      <c r="AS1120">
        <v>0</v>
      </c>
      <c r="AT1120">
        <v>0</v>
      </c>
      <c r="AV1120" t="s">
        <v>3095</v>
      </c>
      <c r="AW1120">
        <v>0</v>
      </c>
      <c r="AX1120">
        <v>2.3570226039551585</v>
      </c>
      <c r="AY1120">
        <v>0</v>
      </c>
      <c r="AZ1120">
        <v>0</v>
      </c>
      <c r="BA1120">
        <v>0</v>
      </c>
      <c r="BB1120">
        <v>0</v>
      </c>
      <c r="BC1120">
        <v>0</v>
      </c>
      <c r="BD1120">
        <v>2.7735009811261455</v>
      </c>
      <c r="BE1120">
        <v>3.3333333333333335</v>
      </c>
      <c r="BF1120">
        <v>2.8810406552003038</v>
      </c>
      <c r="BI1120" s="1"/>
    </row>
    <row r="1121" spans="1:62" x14ac:dyDescent="0.35">
      <c r="A1121" t="s">
        <v>3097</v>
      </c>
      <c r="BI1121" s="1"/>
    </row>
    <row r="1122" spans="1:62" x14ac:dyDescent="0.35">
      <c r="A1122" t="s">
        <v>3096</v>
      </c>
      <c r="B1122">
        <v>0</v>
      </c>
      <c r="C1122">
        <v>0</v>
      </c>
      <c r="D1122">
        <v>0</v>
      </c>
      <c r="H1122" t="s">
        <v>3096</v>
      </c>
      <c r="I1122">
        <v>0</v>
      </c>
      <c r="J1122">
        <v>0</v>
      </c>
      <c r="K1122">
        <v>2.3076923076923075</v>
      </c>
      <c r="L1122">
        <v>0.9375</v>
      </c>
      <c r="M1122">
        <v>0</v>
      </c>
      <c r="N1122">
        <v>1.0256410256410255</v>
      </c>
      <c r="O1122">
        <v>0</v>
      </c>
      <c r="Q1122" t="s">
        <v>3096</v>
      </c>
      <c r="R1122">
        <v>0</v>
      </c>
      <c r="S1122">
        <v>0</v>
      </c>
      <c r="T1122">
        <v>0</v>
      </c>
      <c r="U1122">
        <v>0</v>
      </c>
      <c r="V1122">
        <v>0</v>
      </c>
      <c r="AA1122" t="s">
        <v>3096</v>
      </c>
      <c r="AB1122">
        <v>0</v>
      </c>
      <c r="AC1122">
        <v>0</v>
      </c>
      <c r="AD1122">
        <v>2.5</v>
      </c>
      <c r="AE1122">
        <v>0.625</v>
      </c>
      <c r="AF1122">
        <v>1.2903225806451613</v>
      </c>
      <c r="AG1122">
        <v>0</v>
      </c>
      <c r="AH1122">
        <v>0</v>
      </c>
      <c r="BI1122" s="1"/>
    </row>
    <row r="1123" spans="1:62" x14ac:dyDescent="0.35">
      <c r="A1123" t="s">
        <v>3095</v>
      </c>
      <c r="B1123">
        <v>0</v>
      </c>
      <c r="C1123">
        <v>0</v>
      </c>
      <c r="D1123">
        <v>0</v>
      </c>
      <c r="H1123" t="s">
        <v>3095</v>
      </c>
      <c r="I1123">
        <v>0</v>
      </c>
      <c r="J1123">
        <v>0</v>
      </c>
      <c r="K1123">
        <v>5.7565220657112111</v>
      </c>
      <c r="L1123">
        <v>2.9148578277335631</v>
      </c>
      <c r="M1123">
        <v>0</v>
      </c>
      <c r="N1123">
        <v>3.0339313698963175</v>
      </c>
      <c r="O1123">
        <v>0</v>
      </c>
      <c r="Q1123" t="s">
        <v>3095</v>
      </c>
      <c r="R1123">
        <v>0</v>
      </c>
      <c r="S1123">
        <v>0</v>
      </c>
      <c r="T1123">
        <v>0</v>
      </c>
      <c r="U1123">
        <v>0</v>
      </c>
      <c r="V1123">
        <v>0</v>
      </c>
      <c r="AA1123" t="s">
        <v>3095</v>
      </c>
      <c r="AB1123">
        <v>0</v>
      </c>
      <c r="AC1123">
        <v>0</v>
      </c>
      <c r="AD1123">
        <v>4.3307436265463828</v>
      </c>
      <c r="AE1123">
        <v>2.420700751111688</v>
      </c>
      <c r="AF1123">
        <v>4.2060143016322291</v>
      </c>
      <c r="AG1123">
        <v>0</v>
      </c>
      <c r="AH1123">
        <v>0</v>
      </c>
      <c r="BI1123" s="1"/>
    </row>
    <row r="1124" spans="1:62" x14ac:dyDescent="0.35">
      <c r="A1124" s="16" t="s">
        <v>3171</v>
      </c>
      <c r="BI1124" s="1"/>
    </row>
    <row r="1125" spans="1:62" x14ac:dyDescent="0.35">
      <c r="A1125" t="s">
        <v>267</v>
      </c>
      <c r="B1125">
        <v>0</v>
      </c>
      <c r="I1125">
        <v>0</v>
      </c>
      <c r="R1125">
        <v>1</v>
      </c>
      <c r="AB1125">
        <v>1</v>
      </c>
      <c r="AK1125">
        <v>0</v>
      </c>
      <c r="AW1125">
        <v>0</v>
      </c>
      <c r="BJ1125" s="1"/>
    </row>
    <row r="1126" spans="1:62" x14ac:dyDescent="0.35">
      <c r="A1126" t="s">
        <v>3098</v>
      </c>
      <c r="B1126">
        <f>MAX(B1119:F1119,B1122:D1122)</f>
        <v>1.875</v>
      </c>
      <c r="I1126">
        <f>MAX(I1119:L1119,I1122:O1122)</f>
        <v>2.3076923076923075</v>
      </c>
      <c r="R1126">
        <f>MAX(R1119:Y1119,R1122:V1122)</f>
        <v>14.615384615384615</v>
      </c>
      <c r="AB1126">
        <f>MAX(AB1119:AF1119,AB1122:AH1122)</f>
        <v>2.8571428571428572</v>
      </c>
      <c r="AK1126">
        <f>MAX(AK1119:AT1119)</f>
        <v>0</v>
      </c>
      <c r="AW1126">
        <f>MAX(AW1119:BF1119)</f>
        <v>1.1111111111111112</v>
      </c>
      <c r="BJ1126" s="1"/>
    </row>
    <row r="1127" spans="1:62" x14ac:dyDescent="0.35">
      <c r="A1127" t="s">
        <v>3099</v>
      </c>
      <c r="B1127">
        <f>MAX(F1119,D1122)</f>
        <v>0</v>
      </c>
      <c r="I1127">
        <f>MAX(L1119,O1122)</f>
        <v>0</v>
      </c>
      <c r="R1127">
        <f>MAX(Y1119,V1122)</f>
        <v>0</v>
      </c>
      <c r="AB1127">
        <f>MAX(AF1119,AH1122)</f>
        <v>0</v>
      </c>
      <c r="AK1127">
        <f>AT1119</f>
        <v>0</v>
      </c>
      <c r="AW1127">
        <f>BF1119</f>
        <v>0.86956521739130432</v>
      </c>
      <c r="BJ1127" s="1"/>
    </row>
    <row r="1128" spans="1:62" x14ac:dyDescent="0.35">
      <c r="A1128" t="s">
        <v>3100</v>
      </c>
      <c r="B1128">
        <f>MAX(F1120,D1123)</f>
        <v>0</v>
      </c>
      <c r="I1128">
        <f>MAX(L1120,O1123)</f>
        <v>0</v>
      </c>
      <c r="R1128">
        <f>MAX(Y1120,V1123)</f>
        <v>0</v>
      </c>
      <c r="AB1128">
        <f>MAX(AF1120,AH1123)</f>
        <v>0</v>
      </c>
      <c r="AK1128">
        <f>AT1120</f>
        <v>0</v>
      </c>
      <c r="AW1128">
        <f>BF1120</f>
        <v>2.8810406552003038</v>
      </c>
      <c r="BJ1128" s="1"/>
    </row>
    <row r="1129" spans="1:62" x14ac:dyDescent="0.35">
      <c r="A1129" t="s">
        <v>3101</v>
      </c>
      <c r="B1129" t="s">
        <v>3098</v>
      </c>
      <c r="I1129" t="s">
        <v>3098</v>
      </c>
      <c r="R1129" t="s">
        <v>3098</v>
      </c>
      <c r="AB1129" t="s">
        <v>3188</v>
      </c>
      <c r="AK1129" t="s">
        <v>3098</v>
      </c>
      <c r="AW1129" t="s">
        <v>3098</v>
      </c>
      <c r="BJ1129" s="1"/>
    </row>
    <row r="1130" spans="1:62" x14ac:dyDescent="0.35">
      <c r="A1130" t="s">
        <v>3102</v>
      </c>
      <c r="B1130">
        <f>B1126</f>
        <v>1.875</v>
      </c>
      <c r="I1130">
        <f>I1126</f>
        <v>2.3076923076923075</v>
      </c>
      <c r="R1130">
        <f>R1126</f>
        <v>14.615384615384615</v>
      </c>
      <c r="AB1130">
        <f>2*AB1126</f>
        <v>5.7142857142857144</v>
      </c>
      <c r="AK1130">
        <f>AK1126</f>
        <v>0</v>
      </c>
      <c r="AW1130">
        <f>AW1126</f>
        <v>1.1111111111111112</v>
      </c>
      <c r="BJ1130" s="1"/>
    </row>
    <row r="1131" spans="1:62" x14ac:dyDescent="0.35">
      <c r="BI1131" s="1"/>
    </row>
    <row r="1132" spans="1:62" x14ac:dyDescent="0.35">
      <c r="BI1132" s="1"/>
    </row>
    <row r="1133" spans="1:62" x14ac:dyDescent="0.35">
      <c r="A1133" t="s">
        <v>3104</v>
      </c>
      <c r="BI1133" s="1"/>
    </row>
    <row r="1134" spans="1:62" x14ac:dyDescent="0.35">
      <c r="A1134" t="s">
        <v>3096</v>
      </c>
      <c r="B1134">
        <v>0</v>
      </c>
      <c r="C1134">
        <v>0</v>
      </c>
      <c r="D1134">
        <v>0</v>
      </c>
      <c r="E1134">
        <v>0</v>
      </c>
      <c r="F1134">
        <v>0</v>
      </c>
      <c r="H1134" t="s">
        <v>3096</v>
      </c>
      <c r="I1134">
        <v>0</v>
      </c>
      <c r="J1134">
        <v>0</v>
      </c>
      <c r="K1134">
        <v>0</v>
      </c>
      <c r="L1134">
        <v>0</v>
      </c>
      <c r="Q1134" t="s">
        <v>3096</v>
      </c>
      <c r="R1134">
        <v>0</v>
      </c>
      <c r="S1134">
        <v>0</v>
      </c>
      <c r="T1134">
        <v>0</v>
      </c>
      <c r="U1134">
        <v>0</v>
      </c>
      <c r="V1134">
        <v>0</v>
      </c>
      <c r="W1134">
        <v>0</v>
      </c>
      <c r="X1134">
        <v>0</v>
      </c>
      <c r="Y1134">
        <v>0</v>
      </c>
      <c r="AA1134" t="s">
        <v>3096</v>
      </c>
      <c r="AB1134">
        <v>0</v>
      </c>
      <c r="AC1134">
        <v>0</v>
      </c>
      <c r="AD1134">
        <v>0</v>
      </c>
      <c r="AE1134">
        <v>0</v>
      </c>
      <c r="AF1134">
        <v>0</v>
      </c>
      <c r="AJ1134" t="s">
        <v>3096</v>
      </c>
      <c r="AK1134">
        <v>0.90909090909090906</v>
      </c>
      <c r="AL1134">
        <v>3.1818181818181817</v>
      </c>
      <c r="AM1134">
        <v>0</v>
      </c>
      <c r="AN1134">
        <v>0</v>
      </c>
      <c r="AO1134">
        <v>1.8181818181818181</v>
      </c>
      <c r="AP1134">
        <v>0</v>
      </c>
      <c r="AQ1134">
        <v>0</v>
      </c>
      <c r="AR1134">
        <v>0</v>
      </c>
      <c r="AS1134">
        <v>0</v>
      </c>
      <c r="AT1134">
        <v>0</v>
      </c>
      <c r="AV1134" t="s">
        <v>3096</v>
      </c>
      <c r="AW1134">
        <v>0</v>
      </c>
      <c r="AX1134">
        <v>1.1111111111111112</v>
      </c>
      <c r="AY1134">
        <v>0</v>
      </c>
      <c r="AZ1134">
        <v>0.55555555555555558</v>
      </c>
      <c r="BA1134">
        <v>3.5294117647058822</v>
      </c>
      <c r="BB1134">
        <v>0.55555555555555558</v>
      </c>
      <c r="BC1134">
        <v>0</v>
      </c>
      <c r="BD1134">
        <v>0</v>
      </c>
      <c r="BE1134">
        <v>2.2222222222222223</v>
      </c>
      <c r="BF1134">
        <v>0</v>
      </c>
      <c r="BI1134" s="1"/>
    </row>
    <row r="1135" spans="1:62" x14ac:dyDescent="0.35">
      <c r="A1135" t="s">
        <v>3095</v>
      </c>
      <c r="B1135">
        <v>0</v>
      </c>
      <c r="C1135">
        <v>0</v>
      </c>
      <c r="D1135">
        <v>0</v>
      </c>
      <c r="E1135">
        <v>0</v>
      </c>
      <c r="F1135">
        <v>0</v>
      </c>
      <c r="H1135" t="s">
        <v>3095</v>
      </c>
      <c r="I1135">
        <v>0</v>
      </c>
      <c r="J1135">
        <v>0</v>
      </c>
      <c r="K1135">
        <v>0</v>
      </c>
      <c r="L1135">
        <v>0</v>
      </c>
      <c r="Q1135" t="s">
        <v>3095</v>
      </c>
      <c r="R1135">
        <v>0</v>
      </c>
      <c r="S1135">
        <v>0</v>
      </c>
      <c r="T1135">
        <v>0</v>
      </c>
      <c r="U1135">
        <v>0</v>
      </c>
      <c r="V1135">
        <v>0</v>
      </c>
      <c r="W1135">
        <v>0</v>
      </c>
      <c r="X1135">
        <v>0</v>
      </c>
      <c r="Y1135">
        <v>0</v>
      </c>
      <c r="AA1135" t="s">
        <v>3095</v>
      </c>
      <c r="AB1135">
        <v>0</v>
      </c>
      <c r="AC1135">
        <v>0</v>
      </c>
      <c r="AD1135">
        <v>0</v>
      </c>
      <c r="AE1135">
        <v>0</v>
      </c>
      <c r="AF1135">
        <v>0</v>
      </c>
      <c r="AJ1135" t="s">
        <v>3095</v>
      </c>
      <c r="AK1135">
        <v>3.0151134457776361</v>
      </c>
      <c r="AL1135">
        <v>4.7673129462279613</v>
      </c>
      <c r="AM1135">
        <v>0</v>
      </c>
      <c r="AN1135">
        <v>0</v>
      </c>
      <c r="AO1135">
        <v>3.9477101697586141</v>
      </c>
      <c r="AP1135">
        <v>0</v>
      </c>
      <c r="AQ1135">
        <v>0</v>
      </c>
      <c r="AR1135">
        <v>0</v>
      </c>
      <c r="AS1135">
        <v>0</v>
      </c>
      <c r="AT1135">
        <v>0</v>
      </c>
      <c r="AV1135" t="s">
        <v>3095</v>
      </c>
      <c r="AW1135">
        <v>0</v>
      </c>
      <c r="AX1135">
        <v>3.2338083338177732</v>
      </c>
      <c r="AY1135">
        <v>0</v>
      </c>
      <c r="AZ1135">
        <v>2.3570226039551585</v>
      </c>
      <c r="BA1135">
        <v>7.0188820963421907</v>
      </c>
      <c r="BB1135">
        <v>2.3570226039551585</v>
      </c>
      <c r="BC1135">
        <v>0</v>
      </c>
      <c r="BD1135">
        <v>0</v>
      </c>
      <c r="BE1135">
        <v>6.666666666666667</v>
      </c>
      <c r="BF1135">
        <v>0</v>
      </c>
      <c r="BI1135" s="1"/>
    </row>
    <row r="1136" spans="1:62" x14ac:dyDescent="0.35">
      <c r="A1136" t="s">
        <v>3097</v>
      </c>
      <c r="BI1136" s="1"/>
    </row>
    <row r="1137" spans="1:62" x14ac:dyDescent="0.35">
      <c r="A1137" t="s">
        <v>3096</v>
      </c>
      <c r="B1137">
        <v>0</v>
      </c>
      <c r="C1137">
        <v>0</v>
      </c>
      <c r="D1137">
        <v>0</v>
      </c>
      <c r="H1137" t="s">
        <v>3096</v>
      </c>
      <c r="I1137">
        <v>3.3333333333333335</v>
      </c>
      <c r="J1137">
        <v>0</v>
      </c>
      <c r="K1137">
        <v>0</v>
      </c>
      <c r="L1137">
        <v>0.3125</v>
      </c>
      <c r="M1137">
        <v>0</v>
      </c>
      <c r="N1137">
        <v>0</v>
      </c>
      <c r="O1137">
        <v>0</v>
      </c>
      <c r="Q1137" t="s">
        <v>3096</v>
      </c>
      <c r="R1137">
        <v>0</v>
      </c>
      <c r="S1137">
        <v>0</v>
      </c>
      <c r="T1137">
        <v>0</v>
      </c>
      <c r="U1137">
        <v>0.30303030303030304</v>
      </c>
      <c r="V1137">
        <v>0</v>
      </c>
      <c r="AA1137" t="s">
        <v>3096</v>
      </c>
      <c r="AB1137">
        <v>0</v>
      </c>
      <c r="AC1137">
        <v>0.27777777777777779</v>
      </c>
      <c r="AD1137">
        <v>0</v>
      </c>
      <c r="AE1137">
        <v>0</v>
      </c>
      <c r="AF1137">
        <v>0</v>
      </c>
      <c r="AG1137">
        <v>0.15625</v>
      </c>
      <c r="AH1137">
        <v>0</v>
      </c>
      <c r="BI1137" s="1"/>
    </row>
    <row r="1138" spans="1:62" x14ac:dyDescent="0.35">
      <c r="A1138" t="s">
        <v>3095</v>
      </c>
      <c r="B1138">
        <v>0</v>
      </c>
      <c r="C1138">
        <v>0</v>
      </c>
      <c r="D1138">
        <v>0</v>
      </c>
      <c r="H1138" t="s">
        <v>3095</v>
      </c>
      <c r="I1138">
        <v>7.4542674630829087</v>
      </c>
      <c r="J1138">
        <v>0</v>
      </c>
      <c r="K1138">
        <v>0</v>
      </c>
      <c r="L1138">
        <v>1.7399573281624763</v>
      </c>
      <c r="M1138">
        <v>0</v>
      </c>
      <c r="N1138">
        <v>0</v>
      </c>
      <c r="O1138">
        <v>0</v>
      </c>
      <c r="Q1138" t="s">
        <v>3095</v>
      </c>
      <c r="R1138">
        <v>0</v>
      </c>
      <c r="S1138">
        <v>0</v>
      </c>
      <c r="T1138">
        <v>0</v>
      </c>
      <c r="U1138">
        <v>1.714227839851546</v>
      </c>
      <c r="V1138">
        <v>0</v>
      </c>
      <c r="AA1138" t="s">
        <v>3095</v>
      </c>
      <c r="AB1138">
        <v>0</v>
      </c>
      <c r="AC1138">
        <v>1.6433814918014333</v>
      </c>
      <c r="AD1138">
        <v>0</v>
      </c>
      <c r="AE1138">
        <v>0</v>
      </c>
      <c r="AF1138">
        <v>0</v>
      </c>
      <c r="AG1138">
        <v>1.240206962551279</v>
      </c>
      <c r="AH1138">
        <v>0</v>
      </c>
      <c r="BI1138" s="1"/>
    </row>
    <row r="1139" spans="1:62" x14ac:dyDescent="0.35">
      <c r="A1139" s="16" t="s">
        <v>3172</v>
      </c>
      <c r="BI1139" s="1"/>
    </row>
    <row r="1140" spans="1:62" x14ac:dyDescent="0.35">
      <c r="A1140" t="s">
        <v>267</v>
      </c>
      <c r="B1140">
        <v>0</v>
      </c>
      <c r="I1140">
        <v>1</v>
      </c>
      <c r="R1140">
        <v>1</v>
      </c>
      <c r="AB1140">
        <v>1</v>
      </c>
      <c r="AK1140">
        <v>1</v>
      </c>
      <c r="AW1140">
        <v>0</v>
      </c>
      <c r="BJ1140" s="1"/>
    </row>
    <row r="1141" spans="1:62" x14ac:dyDescent="0.35">
      <c r="A1141" t="s">
        <v>3098</v>
      </c>
      <c r="B1141">
        <f>MAX(B1134:F1134,B1137:D1137)</f>
        <v>0</v>
      </c>
      <c r="I1141">
        <f>MAX(I1134:L1134,I1137:O1137)</f>
        <v>3.3333333333333335</v>
      </c>
      <c r="R1141">
        <f>MAX(R1134:Y1134,R1137:V1137)</f>
        <v>0.30303030303030304</v>
      </c>
      <c r="AB1141">
        <f>MAX(AB1134:AF1134,AB1137:AH1137)</f>
        <v>0.27777777777777779</v>
      </c>
      <c r="AK1141">
        <f>MAX(AK1134:AT1134)</f>
        <v>3.1818181818181817</v>
      </c>
      <c r="AW1141">
        <f>MAX(AW1134:BF1134)</f>
        <v>3.5294117647058822</v>
      </c>
      <c r="BJ1141" s="1"/>
    </row>
    <row r="1142" spans="1:62" x14ac:dyDescent="0.35">
      <c r="A1142" t="s">
        <v>3099</v>
      </c>
      <c r="B1142">
        <f>MAX(F1134,D1137)</f>
        <v>0</v>
      </c>
      <c r="I1142">
        <f>MAX(L1134,O1137)</f>
        <v>0</v>
      </c>
      <c r="R1142">
        <f>MAX(Y1134,V1137)</f>
        <v>0</v>
      </c>
      <c r="AB1142">
        <f>MAX(AF1134,AH1137)</f>
        <v>0</v>
      </c>
      <c r="AK1142">
        <f>AT1134</f>
        <v>0</v>
      </c>
      <c r="AW1142">
        <f>BF1134</f>
        <v>0</v>
      </c>
      <c r="BJ1142" s="1"/>
    </row>
    <row r="1143" spans="1:62" x14ac:dyDescent="0.35">
      <c r="A1143" t="s">
        <v>3100</v>
      </c>
      <c r="B1143">
        <f>MAX(F1135,D1138)</f>
        <v>0</v>
      </c>
      <c r="I1143">
        <f>MAX(L1135,O1138)</f>
        <v>0</v>
      </c>
      <c r="R1143">
        <f>MAX(Y1135,V1138)</f>
        <v>0</v>
      </c>
      <c r="AB1143">
        <f>MAX(AF1135,AH1138)</f>
        <v>0</v>
      </c>
      <c r="AK1143">
        <f>AT1135</f>
        <v>0</v>
      </c>
      <c r="AW1143">
        <f>BF1135</f>
        <v>0</v>
      </c>
      <c r="BJ1143" s="1"/>
    </row>
    <row r="1144" spans="1:62" x14ac:dyDescent="0.35">
      <c r="A1144" t="s">
        <v>3101</v>
      </c>
      <c r="B1144" t="s">
        <v>3098</v>
      </c>
      <c r="I1144" t="s">
        <v>3098</v>
      </c>
      <c r="R1144" t="s">
        <v>3098</v>
      </c>
      <c r="AB1144" t="s">
        <v>3098</v>
      </c>
      <c r="AK1144" t="s">
        <v>3098</v>
      </c>
      <c r="AW1144" t="s">
        <v>3098</v>
      </c>
      <c r="BJ1144" s="1"/>
    </row>
    <row r="1145" spans="1:62" x14ac:dyDescent="0.35">
      <c r="A1145" t="s">
        <v>3102</v>
      </c>
      <c r="B1145">
        <f>B1141</f>
        <v>0</v>
      </c>
      <c r="I1145">
        <f>I1141</f>
        <v>3.3333333333333335</v>
      </c>
      <c r="R1145">
        <f>R1141</f>
        <v>0.30303030303030304</v>
      </c>
      <c r="AB1145">
        <f>AB1141</f>
        <v>0.27777777777777779</v>
      </c>
      <c r="AK1145">
        <f>AK1141</f>
        <v>3.1818181818181817</v>
      </c>
      <c r="AW1145">
        <f>AW1141</f>
        <v>3.5294117647058822</v>
      </c>
      <c r="BJ1145" s="1"/>
    </row>
    <row r="1146" spans="1:62" x14ac:dyDescent="0.35">
      <c r="BI1146" s="1"/>
    </row>
    <row r="1147" spans="1:62" x14ac:dyDescent="0.35">
      <c r="BI1147" s="1"/>
    </row>
    <row r="1148" spans="1:62" x14ac:dyDescent="0.35">
      <c r="A1148" t="s">
        <v>3104</v>
      </c>
      <c r="BI1148" s="1"/>
    </row>
    <row r="1149" spans="1:62" x14ac:dyDescent="0.35">
      <c r="A1149" t="s">
        <v>3096</v>
      </c>
      <c r="B1149">
        <v>50</v>
      </c>
      <c r="C1149">
        <v>0</v>
      </c>
      <c r="D1149">
        <v>0</v>
      </c>
      <c r="E1149">
        <v>0</v>
      </c>
      <c r="F1149">
        <v>0</v>
      </c>
      <c r="H1149" t="s">
        <v>3096</v>
      </c>
      <c r="I1149">
        <v>50</v>
      </c>
      <c r="J1149">
        <v>0</v>
      </c>
      <c r="K1149">
        <v>0</v>
      </c>
      <c r="L1149">
        <v>0</v>
      </c>
      <c r="Q1149" t="s">
        <v>3096</v>
      </c>
      <c r="R1149">
        <v>0</v>
      </c>
      <c r="S1149">
        <v>0</v>
      </c>
      <c r="T1149">
        <v>0</v>
      </c>
      <c r="U1149">
        <v>0</v>
      </c>
      <c r="V1149">
        <v>0</v>
      </c>
      <c r="W1149">
        <v>1.0256410256410255</v>
      </c>
      <c r="X1149">
        <v>0</v>
      </c>
      <c r="Y1149">
        <v>0</v>
      </c>
      <c r="AA1149" t="s">
        <v>3096</v>
      </c>
      <c r="AB1149">
        <v>10.588235294117647</v>
      </c>
      <c r="AC1149">
        <v>2</v>
      </c>
      <c r="AD1149">
        <v>0</v>
      </c>
      <c r="AE1149">
        <v>0</v>
      </c>
      <c r="AF1149">
        <v>2.2222222222222223</v>
      </c>
      <c r="AJ1149" t="s">
        <v>3096</v>
      </c>
      <c r="AK1149">
        <v>0</v>
      </c>
      <c r="AL1149">
        <v>0</v>
      </c>
      <c r="AM1149">
        <v>0</v>
      </c>
      <c r="AN1149">
        <v>0</v>
      </c>
      <c r="AO1149">
        <v>0</v>
      </c>
      <c r="AP1149">
        <v>0</v>
      </c>
      <c r="AQ1149">
        <v>0</v>
      </c>
      <c r="AR1149">
        <v>0</v>
      </c>
      <c r="AS1149">
        <v>0</v>
      </c>
      <c r="AT1149">
        <v>0</v>
      </c>
      <c r="AV1149" t="s">
        <v>3096</v>
      </c>
      <c r="AW1149">
        <v>0</v>
      </c>
      <c r="AX1149">
        <v>0</v>
      </c>
      <c r="AY1149">
        <v>0</v>
      </c>
      <c r="AZ1149">
        <v>0</v>
      </c>
      <c r="BA1149">
        <v>0</v>
      </c>
      <c r="BB1149">
        <v>0</v>
      </c>
      <c r="BC1149">
        <v>0</v>
      </c>
      <c r="BD1149">
        <v>14.23076923076923</v>
      </c>
      <c r="BE1149">
        <v>0</v>
      </c>
      <c r="BF1149">
        <v>1.3043478260869565</v>
      </c>
      <c r="BI1149" s="1"/>
    </row>
    <row r="1150" spans="1:62" x14ac:dyDescent="0.35">
      <c r="A1150" t="s">
        <v>3095</v>
      </c>
      <c r="B1150">
        <v>70.727964679998124</v>
      </c>
      <c r="C1150">
        <v>0</v>
      </c>
      <c r="D1150">
        <v>0</v>
      </c>
      <c r="E1150">
        <v>0</v>
      </c>
      <c r="F1150">
        <v>0</v>
      </c>
      <c r="H1150" t="s">
        <v>3095</v>
      </c>
      <c r="I1150">
        <v>0</v>
      </c>
      <c r="J1150">
        <v>0</v>
      </c>
      <c r="K1150">
        <v>0</v>
      </c>
      <c r="L1150">
        <v>0</v>
      </c>
      <c r="Q1150" t="s">
        <v>3095</v>
      </c>
      <c r="R1150">
        <v>0</v>
      </c>
      <c r="S1150">
        <v>0</v>
      </c>
      <c r="T1150">
        <v>0</v>
      </c>
      <c r="U1150">
        <v>0</v>
      </c>
      <c r="V1150">
        <v>0</v>
      </c>
      <c r="W1150">
        <v>3.8353424295565599</v>
      </c>
      <c r="X1150">
        <v>0</v>
      </c>
      <c r="Y1150">
        <v>0</v>
      </c>
      <c r="AA1150" t="s">
        <v>3095</v>
      </c>
      <c r="AB1150">
        <v>11.791413535072044</v>
      </c>
      <c r="AC1150">
        <v>4.4721359549995796</v>
      </c>
      <c r="AD1150">
        <v>0</v>
      </c>
      <c r="AE1150">
        <v>0</v>
      </c>
      <c r="AF1150">
        <v>4.4095855184409842</v>
      </c>
      <c r="AJ1150" t="s">
        <v>3095</v>
      </c>
      <c r="AK1150">
        <v>0</v>
      </c>
      <c r="AL1150">
        <v>0</v>
      </c>
      <c r="AM1150">
        <v>0</v>
      </c>
      <c r="AN1150">
        <v>0</v>
      </c>
      <c r="AO1150">
        <v>0</v>
      </c>
      <c r="AP1150">
        <v>0</v>
      </c>
      <c r="AQ1150">
        <v>0</v>
      </c>
      <c r="AR1150">
        <v>0</v>
      </c>
      <c r="AS1150">
        <v>0</v>
      </c>
      <c r="AT1150">
        <v>0</v>
      </c>
      <c r="AV1150" t="s">
        <v>3095</v>
      </c>
      <c r="AW1150">
        <v>0</v>
      </c>
      <c r="AX1150">
        <v>0</v>
      </c>
      <c r="AY1150">
        <v>0</v>
      </c>
      <c r="AZ1150">
        <v>0</v>
      </c>
      <c r="BA1150">
        <v>0</v>
      </c>
      <c r="BB1150">
        <v>0</v>
      </c>
      <c r="BC1150">
        <v>0</v>
      </c>
      <c r="BD1150">
        <v>16.008105036126612</v>
      </c>
      <c r="BE1150">
        <v>0</v>
      </c>
      <c r="BF1150">
        <v>3.4435022157509096</v>
      </c>
      <c r="BI1150" s="1"/>
    </row>
    <row r="1151" spans="1:62" x14ac:dyDescent="0.35">
      <c r="A1151" t="s">
        <v>3097</v>
      </c>
      <c r="BI1151" s="1"/>
    </row>
    <row r="1152" spans="1:62" x14ac:dyDescent="0.35">
      <c r="A1152" t="s">
        <v>3096</v>
      </c>
      <c r="B1152">
        <v>2.1428571428571428</v>
      </c>
      <c r="C1152">
        <v>0</v>
      </c>
      <c r="D1152">
        <v>0</v>
      </c>
      <c r="H1152" t="s">
        <v>3096</v>
      </c>
      <c r="I1152">
        <v>3.3333333333333335</v>
      </c>
      <c r="J1152">
        <v>0.79365079365079361</v>
      </c>
      <c r="K1152">
        <v>0</v>
      </c>
      <c r="L1152">
        <v>2.1875</v>
      </c>
      <c r="M1152">
        <v>0</v>
      </c>
      <c r="N1152">
        <v>1.5384615384615385</v>
      </c>
      <c r="O1152">
        <v>0</v>
      </c>
      <c r="Q1152" t="s">
        <v>3096</v>
      </c>
      <c r="R1152">
        <v>2.5</v>
      </c>
      <c r="S1152">
        <v>1.3095238095238095</v>
      </c>
      <c r="T1152">
        <v>0</v>
      </c>
      <c r="U1152">
        <v>0.30303030303030304</v>
      </c>
      <c r="V1152">
        <v>1.2820512820512822</v>
      </c>
      <c r="AA1152" t="s">
        <v>3096</v>
      </c>
      <c r="AB1152">
        <v>2.2222222222222223</v>
      </c>
      <c r="AC1152">
        <v>0.55555555555555558</v>
      </c>
      <c r="AD1152">
        <v>0</v>
      </c>
      <c r="AE1152">
        <v>0</v>
      </c>
      <c r="AF1152">
        <v>2.903225806451613</v>
      </c>
      <c r="AG1152">
        <v>4.0625</v>
      </c>
      <c r="AH1152">
        <v>1.4754098360655739</v>
      </c>
      <c r="BI1152" s="1"/>
    </row>
    <row r="1153" spans="1:62" x14ac:dyDescent="0.35">
      <c r="A1153" t="s">
        <v>3095</v>
      </c>
      <c r="B1153">
        <v>5.5789767083916972</v>
      </c>
      <c r="C1153">
        <v>0</v>
      </c>
      <c r="D1153">
        <v>0</v>
      </c>
      <c r="H1153" t="s">
        <v>3095</v>
      </c>
      <c r="I1153">
        <v>7.4542674630829087</v>
      </c>
      <c r="J1153">
        <v>3.2375019719362337</v>
      </c>
      <c r="K1153">
        <v>0</v>
      </c>
      <c r="L1153">
        <v>5.986745310790015</v>
      </c>
      <c r="M1153">
        <v>0</v>
      </c>
      <c r="N1153">
        <v>4.8244006313614411</v>
      </c>
      <c r="O1153">
        <v>0</v>
      </c>
      <c r="Q1153" t="s">
        <v>3095</v>
      </c>
      <c r="R1153">
        <v>4.3303325255319729</v>
      </c>
      <c r="S1153">
        <v>3.3735055648016536</v>
      </c>
      <c r="T1153">
        <v>0</v>
      </c>
      <c r="U1153">
        <v>1.714227839851546</v>
      </c>
      <c r="V1153">
        <v>4.6296415151934793</v>
      </c>
      <c r="AA1153" t="s">
        <v>3095</v>
      </c>
      <c r="AB1153">
        <v>5.3288702876907523</v>
      </c>
      <c r="AC1153">
        <v>2.290650472036861</v>
      </c>
      <c r="AD1153">
        <v>0</v>
      </c>
      <c r="AE1153">
        <v>0</v>
      </c>
      <c r="AF1153">
        <v>5.7886090630307114</v>
      </c>
      <c r="AG1153">
        <v>7.0087065804474529</v>
      </c>
      <c r="AH1153">
        <v>4.7342939278786522</v>
      </c>
      <c r="BI1153" s="1"/>
    </row>
    <row r="1154" spans="1:62" x14ac:dyDescent="0.35">
      <c r="A1154" s="16" t="s">
        <v>3173</v>
      </c>
      <c r="BI1154" s="1"/>
    </row>
    <row r="1155" spans="1:62" x14ac:dyDescent="0.35">
      <c r="A1155" t="s">
        <v>267</v>
      </c>
      <c r="B1155">
        <v>0</v>
      </c>
      <c r="I1155">
        <v>1</v>
      </c>
      <c r="R1155">
        <v>0</v>
      </c>
      <c r="AB1155">
        <v>1</v>
      </c>
      <c r="AK1155">
        <v>0</v>
      </c>
      <c r="AW1155">
        <v>1</v>
      </c>
      <c r="BJ1155" s="1"/>
    </row>
    <row r="1156" spans="1:62" x14ac:dyDescent="0.35">
      <c r="A1156" t="s">
        <v>3098</v>
      </c>
      <c r="B1156">
        <f>MAX(B1149:F1149,B1152:D1152)</f>
        <v>50</v>
      </c>
      <c r="I1156">
        <f>MAX(I1149:L1149,I1152:O1152)</f>
        <v>50</v>
      </c>
      <c r="R1156">
        <f>MAX(R1149:Y1149,R1152:V1152)</f>
        <v>2.5</v>
      </c>
      <c r="AB1156">
        <f>MAX(AB1149:AF1149,AB1152:AH1152)</f>
        <v>10.588235294117647</v>
      </c>
      <c r="AK1156">
        <f>MAX(AK1149:AT1149)</f>
        <v>0</v>
      </c>
      <c r="AW1156">
        <f>MAX(AW1149:BF1149)</f>
        <v>14.23076923076923</v>
      </c>
      <c r="BJ1156" s="1"/>
    </row>
    <row r="1157" spans="1:62" x14ac:dyDescent="0.35">
      <c r="A1157" t="s">
        <v>3099</v>
      </c>
      <c r="B1157">
        <f>MAX(F1149,D1152)</f>
        <v>0</v>
      </c>
      <c r="I1157">
        <f>MAX(L1149,O1152)</f>
        <v>0</v>
      </c>
      <c r="R1157">
        <f>MAX(Y1149,V1152)</f>
        <v>1.2820512820512822</v>
      </c>
      <c r="AB1157">
        <f>MAX(AF1149,AH1152)</f>
        <v>2.2222222222222223</v>
      </c>
      <c r="AK1157">
        <f>AT1149</f>
        <v>0</v>
      </c>
      <c r="AW1157">
        <f>BF1149</f>
        <v>1.3043478260869565</v>
      </c>
      <c r="BJ1157" s="1"/>
    </row>
    <row r="1158" spans="1:62" x14ac:dyDescent="0.35">
      <c r="A1158" t="s">
        <v>3100</v>
      </c>
      <c r="B1158">
        <f>MAX(F1150,D1153)</f>
        <v>0</v>
      </c>
      <c r="I1158">
        <f>MAX(L1150,O1153)</f>
        <v>0</v>
      </c>
      <c r="R1158">
        <f>MAX(Y1150,V1153)</f>
        <v>4.6296415151934793</v>
      </c>
      <c r="AB1158">
        <f>MAX(AF1150,AH1153)</f>
        <v>4.7342939278786522</v>
      </c>
      <c r="AK1158">
        <f>AT1150</f>
        <v>0</v>
      </c>
      <c r="AW1158">
        <f>BF1150</f>
        <v>3.4435022157509096</v>
      </c>
      <c r="BJ1158" s="1"/>
    </row>
    <row r="1159" spans="1:62" x14ac:dyDescent="0.35">
      <c r="A1159" t="s">
        <v>3101</v>
      </c>
      <c r="B1159" t="s">
        <v>3098</v>
      </c>
      <c r="I1159" t="s">
        <v>3098</v>
      </c>
      <c r="R1159" t="s">
        <v>3098</v>
      </c>
      <c r="AB1159" t="s">
        <v>3098</v>
      </c>
      <c r="AK1159" t="s">
        <v>3098</v>
      </c>
      <c r="AW1159" t="s">
        <v>3098</v>
      </c>
      <c r="BJ1159" s="1"/>
    </row>
    <row r="1160" spans="1:62" x14ac:dyDescent="0.35">
      <c r="A1160" t="s">
        <v>3102</v>
      </c>
      <c r="B1160">
        <f>B1156</f>
        <v>50</v>
      </c>
      <c r="I1160">
        <f>I1156</f>
        <v>50</v>
      </c>
      <c r="R1160">
        <f>R1156</f>
        <v>2.5</v>
      </c>
      <c r="AB1160">
        <f>AB1156</f>
        <v>10.588235294117647</v>
      </c>
      <c r="AK1160">
        <f>AK1156</f>
        <v>0</v>
      </c>
      <c r="AW1160">
        <f>AW1156</f>
        <v>14.23076923076923</v>
      </c>
      <c r="BJ1160" s="1"/>
    </row>
    <row r="1161" spans="1:62" x14ac:dyDescent="0.35">
      <c r="BI1161" s="1"/>
    </row>
    <row r="1162" spans="1:62" x14ac:dyDescent="0.35">
      <c r="BI1162" s="1"/>
    </row>
    <row r="1163" spans="1:62" x14ac:dyDescent="0.35">
      <c r="A1163" t="s">
        <v>3104</v>
      </c>
      <c r="BI1163" s="1"/>
    </row>
    <row r="1164" spans="1:62" x14ac:dyDescent="0.35">
      <c r="A1164" t="s">
        <v>3096</v>
      </c>
      <c r="B1164">
        <v>0</v>
      </c>
      <c r="C1164">
        <v>0</v>
      </c>
      <c r="D1164">
        <v>0</v>
      </c>
      <c r="E1164">
        <v>0</v>
      </c>
      <c r="F1164">
        <v>0</v>
      </c>
      <c r="H1164" t="s">
        <v>3096</v>
      </c>
      <c r="I1164">
        <v>0</v>
      </c>
      <c r="J1164">
        <v>0</v>
      </c>
      <c r="K1164">
        <v>0</v>
      </c>
      <c r="L1164">
        <v>0</v>
      </c>
      <c r="Q1164" t="s">
        <v>3096</v>
      </c>
      <c r="R1164">
        <v>4.0684931506843602</v>
      </c>
      <c r="S1164">
        <v>0</v>
      </c>
      <c r="T1164">
        <v>0</v>
      </c>
      <c r="U1164">
        <v>0</v>
      </c>
      <c r="V1164">
        <v>0</v>
      </c>
      <c r="W1164">
        <v>0</v>
      </c>
      <c r="X1164">
        <v>0</v>
      </c>
      <c r="Y1164">
        <v>0</v>
      </c>
      <c r="AA1164" t="s">
        <v>3096</v>
      </c>
      <c r="AB1164">
        <v>0.29411764705882354</v>
      </c>
      <c r="AC1164">
        <v>0</v>
      </c>
      <c r="AD1164">
        <v>0</v>
      </c>
      <c r="AE1164">
        <v>0</v>
      </c>
      <c r="AF1164">
        <v>0</v>
      </c>
      <c r="AJ1164" t="s">
        <v>3096</v>
      </c>
      <c r="AK1164">
        <v>0</v>
      </c>
      <c r="AL1164">
        <v>0</v>
      </c>
      <c r="AM1164">
        <v>0</v>
      </c>
      <c r="AN1164">
        <v>0</v>
      </c>
      <c r="AO1164">
        <v>0</v>
      </c>
      <c r="AP1164">
        <v>0</v>
      </c>
      <c r="AQ1164">
        <v>0</v>
      </c>
      <c r="AR1164">
        <v>0</v>
      </c>
      <c r="AS1164">
        <v>0</v>
      </c>
      <c r="AT1164">
        <v>0</v>
      </c>
      <c r="AV1164" t="s">
        <v>3096</v>
      </c>
      <c r="AW1164">
        <v>0</v>
      </c>
      <c r="AX1164">
        <v>0</v>
      </c>
      <c r="AY1164">
        <v>0</v>
      </c>
      <c r="AZ1164">
        <v>0</v>
      </c>
      <c r="BA1164">
        <v>0</v>
      </c>
      <c r="BB1164">
        <v>0</v>
      </c>
      <c r="BC1164">
        <v>0</v>
      </c>
      <c r="BD1164">
        <v>0.38461538461538464</v>
      </c>
      <c r="BE1164">
        <v>0</v>
      </c>
      <c r="BF1164">
        <v>0</v>
      </c>
      <c r="BI1164" s="1"/>
    </row>
    <row r="1165" spans="1:62" x14ac:dyDescent="0.35">
      <c r="A1165" t="s">
        <v>3095</v>
      </c>
      <c r="B1165">
        <v>0</v>
      </c>
      <c r="C1165">
        <v>0</v>
      </c>
      <c r="D1165">
        <v>0</v>
      </c>
      <c r="E1165">
        <v>0</v>
      </c>
      <c r="F1165">
        <v>0</v>
      </c>
      <c r="H1165" t="s">
        <v>3095</v>
      </c>
      <c r="I1165">
        <v>0</v>
      </c>
      <c r="J1165">
        <v>0</v>
      </c>
      <c r="K1165">
        <v>0</v>
      </c>
      <c r="L1165">
        <v>0</v>
      </c>
      <c r="Q1165" t="s">
        <v>3095</v>
      </c>
      <c r="R1165">
        <v>8.0003008359082308</v>
      </c>
      <c r="S1165">
        <v>0</v>
      </c>
      <c r="T1165">
        <v>0</v>
      </c>
      <c r="U1165">
        <v>0</v>
      </c>
      <c r="V1165">
        <v>0</v>
      </c>
      <c r="W1165">
        <v>0</v>
      </c>
      <c r="X1165">
        <v>0</v>
      </c>
      <c r="Y1165">
        <v>0</v>
      </c>
      <c r="AA1165" t="s">
        <v>3095</v>
      </c>
      <c r="AB1165">
        <v>1.7149858514250884</v>
      </c>
      <c r="AC1165">
        <v>0</v>
      </c>
      <c r="AD1165">
        <v>0</v>
      </c>
      <c r="AE1165">
        <v>0</v>
      </c>
      <c r="AF1165">
        <v>0</v>
      </c>
      <c r="AJ1165" t="s">
        <v>3095</v>
      </c>
      <c r="AK1165">
        <v>0</v>
      </c>
      <c r="AL1165">
        <v>0</v>
      </c>
      <c r="AM1165">
        <v>0</v>
      </c>
      <c r="AN1165">
        <v>0</v>
      </c>
      <c r="AO1165">
        <v>0</v>
      </c>
      <c r="AP1165">
        <v>0</v>
      </c>
      <c r="AQ1165">
        <v>0</v>
      </c>
      <c r="AR1165">
        <v>0</v>
      </c>
      <c r="AS1165">
        <v>0</v>
      </c>
      <c r="AT1165">
        <v>0</v>
      </c>
      <c r="AV1165" t="s">
        <v>3095</v>
      </c>
      <c r="AW1165">
        <v>0</v>
      </c>
      <c r="AX1165">
        <v>0</v>
      </c>
      <c r="AY1165">
        <v>0</v>
      </c>
      <c r="AZ1165">
        <v>0</v>
      </c>
      <c r="BA1165">
        <v>0</v>
      </c>
      <c r="BB1165">
        <v>0</v>
      </c>
      <c r="BC1165">
        <v>0</v>
      </c>
      <c r="BD1165">
        <v>1.9418390934515435</v>
      </c>
      <c r="BE1165">
        <v>0</v>
      </c>
      <c r="BF1165">
        <v>0</v>
      </c>
      <c r="BI1165" s="1"/>
    </row>
    <row r="1166" spans="1:62" x14ac:dyDescent="0.35">
      <c r="A1166" t="s">
        <v>3097</v>
      </c>
      <c r="BI1166" s="1"/>
    </row>
    <row r="1167" spans="1:62" x14ac:dyDescent="0.35">
      <c r="A1167" t="s">
        <v>3096</v>
      </c>
      <c r="B1167">
        <v>0.7142857142857143</v>
      </c>
      <c r="C1167">
        <v>0</v>
      </c>
      <c r="D1167">
        <v>0</v>
      </c>
      <c r="H1167" t="s">
        <v>3096</v>
      </c>
      <c r="I1167">
        <v>0</v>
      </c>
      <c r="J1167">
        <v>7.9365079365079367</v>
      </c>
      <c r="K1167">
        <v>1.9230769230769231</v>
      </c>
      <c r="L1167">
        <v>2.5</v>
      </c>
      <c r="M1167">
        <v>6.666666666666667</v>
      </c>
      <c r="N1167">
        <v>0.51282051282051277</v>
      </c>
      <c r="O1167">
        <v>0.7142857142857143</v>
      </c>
      <c r="Q1167" t="s">
        <v>3096</v>
      </c>
      <c r="R1167">
        <v>0</v>
      </c>
      <c r="S1167">
        <v>0</v>
      </c>
      <c r="T1167">
        <v>0</v>
      </c>
      <c r="U1167">
        <v>0</v>
      </c>
      <c r="V1167">
        <v>0</v>
      </c>
      <c r="AA1167" t="s">
        <v>3096</v>
      </c>
      <c r="AB1167">
        <v>1.1111111111111112</v>
      </c>
      <c r="AC1167">
        <v>8.6111111111111107</v>
      </c>
      <c r="AD1167">
        <v>0</v>
      </c>
      <c r="AE1167">
        <v>1.875</v>
      </c>
      <c r="AF1167">
        <v>8.064516129032258</v>
      </c>
      <c r="AG1167">
        <v>1.09375</v>
      </c>
      <c r="AH1167">
        <v>8.1967213114754092E-2</v>
      </c>
      <c r="BI1167" s="1"/>
    </row>
    <row r="1168" spans="1:62" x14ac:dyDescent="0.35">
      <c r="A1168" t="s">
        <v>3095</v>
      </c>
      <c r="B1168">
        <v>2.5754985335203751</v>
      </c>
      <c r="C1168">
        <v>0</v>
      </c>
      <c r="D1168">
        <v>0</v>
      </c>
      <c r="H1168" t="s">
        <v>3095</v>
      </c>
      <c r="I1168">
        <v>0</v>
      </c>
      <c r="J1168">
        <v>11.149694010574542</v>
      </c>
      <c r="K1168">
        <v>4.8193225146298868</v>
      </c>
      <c r="L1168">
        <v>5.0000889830131499</v>
      </c>
      <c r="M1168">
        <v>11.353355283085588</v>
      </c>
      <c r="N1168">
        <v>2.2057566360319045</v>
      </c>
      <c r="O1168">
        <v>2.5754985335203751</v>
      </c>
      <c r="Q1168" t="s">
        <v>3095</v>
      </c>
      <c r="R1168">
        <v>0</v>
      </c>
      <c r="S1168">
        <v>0</v>
      </c>
      <c r="T1168">
        <v>0</v>
      </c>
      <c r="U1168">
        <v>0</v>
      </c>
      <c r="V1168">
        <v>0</v>
      </c>
      <c r="AA1168" t="s">
        <v>3095</v>
      </c>
      <c r="AB1168">
        <v>3.1427962372513361</v>
      </c>
      <c r="AC1168">
        <v>16.012883352208139</v>
      </c>
      <c r="AD1168">
        <v>0</v>
      </c>
      <c r="AE1168">
        <v>5.2665310592882735</v>
      </c>
      <c r="AF1168">
        <v>9.9741347341338233</v>
      </c>
      <c r="AG1168">
        <v>3.1211190775773958</v>
      </c>
      <c r="AH1168">
        <v>0.90164355299701904</v>
      </c>
      <c r="BI1168" s="1"/>
    </row>
    <row r="1169" spans="1:62" x14ac:dyDescent="0.35">
      <c r="A1169" s="16" t="s">
        <v>3174</v>
      </c>
      <c r="BI1169" s="1"/>
    </row>
    <row r="1170" spans="1:62" x14ac:dyDescent="0.35">
      <c r="A1170" t="s">
        <v>267</v>
      </c>
      <c r="B1170">
        <v>0</v>
      </c>
      <c r="I1170">
        <v>1</v>
      </c>
      <c r="R1170">
        <v>0</v>
      </c>
      <c r="AB1170">
        <v>1</v>
      </c>
      <c r="AK1170">
        <v>0</v>
      </c>
      <c r="AW1170">
        <v>1</v>
      </c>
      <c r="BJ1170" s="1"/>
    </row>
    <row r="1171" spans="1:62" x14ac:dyDescent="0.35">
      <c r="A1171" t="s">
        <v>3098</v>
      </c>
      <c r="B1171">
        <f>MAX(B1164:F1164,B1167:D1167)</f>
        <v>0.7142857142857143</v>
      </c>
      <c r="I1171">
        <f>MAX(I1164:L1164,I1167:O1167)</f>
        <v>7.9365079365079367</v>
      </c>
      <c r="R1171">
        <f>MAX(R1164:Y1164,R1167:V1167)</f>
        <v>4.0684931506843602</v>
      </c>
      <c r="AB1171">
        <f>MAX(AB1164:AF1164,AB1167:AH1167)</f>
        <v>8.6111111111111107</v>
      </c>
      <c r="AK1171">
        <f>MAX(AK1164:AT1164)</f>
        <v>0</v>
      </c>
      <c r="AW1171">
        <f>MAX(AW1164:BF1164)</f>
        <v>0.38461538461538464</v>
      </c>
      <c r="BJ1171" s="1"/>
    </row>
    <row r="1172" spans="1:62" x14ac:dyDescent="0.35">
      <c r="A1172" t="s">
        <v>3099</v>
      </c>
      <c r="B1172">
        <f>MAX(F1164,D1167)</f>
        <v>0</v>
      </c>
      <c r="I1172">
        <f>MAX(L1164,O1167)</f>
        <v>0.7142857142857143</v>
      </c>
      <c r="R1172">
        <f>MAX(Y1164,V1167)</f>
        <v>0</v>
      </c>
      <c r="AB1172">
        <f>MAX(AF1164,AH1167)</f>
        <v>8.1967213114754092E-2</v>
      </c>
      <c r="AK1172">
        <f>AT1164</f>
        <v>0</v>
      </c>
      <c r="AW1172">
        <f>BF1164</f>
        <v>0</v>
      </c>
      <c r="BJ1172" s="1"/>
    </row>
    <row r="1173" spans="1:62" x14ac:dyDescent="0.35">
      <c r="A1173" t="s">
        <v>3100</v>
      </c>
      <c r="B1173">
        <f>MAX(F1165,D1168)</f>
        <v>0</v>
      </c>
      <c r="I1173">
        <f>MAX(L1165,O1168)</f>
        <v>2.5754985335203751</v>
      </c>
      <c r="R1173">
        <f>MAX(Y1165,V1168)</f>
        <v>0</v>
      </c>
      <c r="AB1173">
        <f>MAX(AF1165,AH1168)</f>
        <v>0.90164355299701904</v>
      </c>
      <c r="AK1173">
        <f>AT1165</f>
        <v>0</v>
      </c>
      <c r="AW1173">
        <f>BF1165</f>
        <v>0</v>
      </c>
      <c r="BJ1173" s="1"/>
    </row>
    <row r="1174" spans="1:62" x14ac:dyDescent="0.35">
      <c r="A1174" t="s">
        <v>3101</v>
      </c>
      <c r="B1174" t="s">
        <v>3098</v>
      </c>
      <c r="I1174" t="s">
        <v>3098</v>
      </c>
      <c r="R1174" t="s">
        <v>3189</v>
      </c>
      <c r="AB1174" t="s">
        <v>3098</v>
      </c>
      <c r="AK1174" t="s">
        <v>3098</v>
      </c>
      <c r="AW1174" t="s">
        <v>3188</v>
      </c>
      <c r="BJ1174" s="1"/>
    </row>
    <row r="1175" spans="1:62" x14ac:dyDescent="0.35">
      <c r="A1175" t="s">
        <v>3102</v>
      </c>
      <c r="B1175">
        <f>B1171</f>
        <v>0.7142857142857143</v>
      </c>
      <c r="I1175">
        <f>I1171</f>
        <v>7.9365079365079367</v>
      </c>
      <c r="R1175">
        <f>0.5*R1171</f>
        <v>2.0342465753421801</v>
      </c>
      <c r="AB1175">
        <f>AB1171</f>
        <v>8.6111111111111107</v>
      </c>
      <c r="AK1175">
        <f>AK1171</f>
        <v>0</v>
      </c>
      <c r="AW1175">
        <f>2*AW1171</f>
        <v>0.76923076923076927</v>
      </c>
      <c r="BJ1175" s="1"/>
    </row>
    <row r="1176" spans="1:62" x14ac:dyDescent="0.35">
      <c r="BI1176" s="1"/>
    </row>
    <row r="1177" spans="1:62" x14ac:dyDescent="0.35">
      <c r="BI1177" s="1"/>
    </row>
    <row r="1178" spans="1:62" x14ac:dyDescent="0.35">
      <c r="A1178" t="s">
        <v>3104</v>
      </c>
      <c r="BI1178" s="1"/>
    </row>
    <row r="1179" spans="1:62" x14ac:dyDescent="0.35">
      <c r="A1179" t="s">
        <v>3096</v>
      </c>
      <c r="B1179">
        <v>6.25</v>
      </c>
      <c r="C1179">
        <v>3.75</v>
      </c>
      <c r="D1179">
        <v>5</v>
      </c>
      <c r="E1179">
        <v>0</v>
      </c>
      <c r="F1179">
        <v>0</v>
      </c>
      <c r="H1179" t="s">
        <v>3096</v>
      </c>
      <c r="I1179">
        <v>2.8571428571428572</v>
      </c>
      <c r="J1179">
        <v>0</v>
      </c>
      <c r="K1179">
        <v>2.2222222222222223</v>
      </c>
      <c r="L1179">
        <v>0</v>
      </c>
      <c r="Q1179" t="s">
        <v>3096</v>
      </c>
      <c r="R1179">
        <v>0</v>
      </c>
      <c r="S1179">
        <v>20</v>
      </c>
      <c r="T1179">
        <v>0</v>
      </c>
      <c r="U1179">
        <v>0</v>
      </c>
      <c r="V1179">
        <v>0.83333333333333337</v>
      </c>
      <c r="W1179">
        <v>2.5641025641025643</v>
      </c>
      <c r="X1179">
        <v>0</v>
      </c>
      <c r="Y1179">
        <v>0.47619047619047616</v>
      </c>
      <c r="AA1179" t="s">
        <v>3096</v>
      </c>
      <c r="AB1179">
        <v>0</v>
      </c>
      <c r="AC1179">
        <v>6</v>
      </c>
      <c r="AD1179">
        <v>1.4285714285714286</v>
      </c>
      <c r="AE1179">
        <v>3.3333333333333335</v>
      </c>
      <c r="AF1179">
        <v>0</v>
      </c>
      <c r="AJ1179" t="s">
        <v>3096</v>
      </c>
      <c r="AK1179">
        <v>0</v>
      </c>
      <c r="AL1179">
        <v>0</v>
      </c>
      <c r="AM1179">
        <v>0</v>
      </c>
      <c r="AN1179">
        <v>0</v>
      </c>
      <c r="AO1179">
        <v>0</v>
      </c>
      <c r="AP1179">
        <v>0</v>
      </c>
      <c r="AQ1179">
        <v>0</v>
      </c>
      <c r="AR1179">
        <v>0</v>
      </c>
      <c r="AS1179">
        <v>0</v>
      </c>
      <c r="AT1179">
        <v>0</v>
      </c>
      <c r="AV1179" t="s">
        <v>3096</v>
      </c>
      <c r="AW1179">
        <v>0</v>
      </c>
      <c r="AX1179">
        <v>0</v>
      </c>
      <c r="AY1179">
        <v>0</v>
      </c>
      <c r="AZ1179">
        <v>0</v>
      </c>
      <c r="BA1179">
        <v>0</v>
      </c>
      <c r="BB1179">
        <v>0</v>
      </c>
      <c r="BC1179">
        <v>0</v>
      </c>
      <c r="BD1179">
        <v>0</v>
      </c>
      <c r="BE1179">
        <v>0</v>
      </c>
      <c r="BF1179">
        <v>0</v>
      </c>
      <c r="BI1179" s="1"/>
    </row>
    <row r="1180" spans="1:62" x14ac:dyDescent="0.35">
      <c r="A1180" t="s">
        <v>3095</v>
      </c>
      <c r="B1180">
        <v>9.574271077563381</v>
      </c>
      <c r="C1180">
        <v>12.583057392117917</v>
      </c>
      <c r="D1180">
        <v>8.3666002653407556</v>
      </c>
      <c r="E1180">
        <v>0</v>
      </c>
      <c r="F1180">
        <v>0</v>
      </c>
      <c r="H1180" t="s">
        <v>3095</v>
      </c>
      <c r="I1180">
        <v>4.8795003647426656</v>
      </c>
      <c r="J1180">
        <v>0</v>
      </c>
      <c r="K1180">
        <v>4.4095855184409842</v>
      </c>
      <c r="L1180">
        <v>0</v>
      </c>
      <c r="Q1180" t="s">
        <v>3095</v>
      </c>
      <c r="R1180">
        <v>0</v>
      </c>
      <c r="S1180">
        <v>20</v>
      </c>
      <c r="T1180">
        <v>0</v>
      </c>
      <c r="U1180">
        <v>0</v>
      </c>
      <c r="V1180">
        <v>2.8867513459481291</v>
      </c>
      <c r="W1180">
        <v>7.1517199690367885</v>
      </c>
      <c r="X1180">
        <v>0</v>
      </c>
      <c r="Y1180">
        <v>2.1821789023599236</v>
      </c>
      <c r="AA1180" t="s">
        <v>3095</v>
      </c>
      <c r="AB1180">
        <v>0</v>
      </c>
      <c r="AC1180">
        <v>8.9442719099991592</v>
      </c>
      <c r="AD1180">
        <v>3.7796447300922722</v>
      </c>
      <c r="AE1180">
        <v>5.7735026918962573</v>
      </c>
      <c r="AF1180">
        <v>0</v>
      </c>
      <c r="AJ1180" t="s">
        <v>3095</v>
      </c>
      <c r="AK1180">
        <v>0</v>
      </c>
      <c r="AL1180">
        <v>0</v>
      </c>
      <c r="AM1180">
        <v>0</v>
      </c>
      <c r="AN1180">
        <v>0</v>
      </c>
      <c r="AO1180">
        <v>0</v>
      </c>
      <c r="AP1180">
        <v>0</v>
      </c>
      <c r="AQ1180">
        <v>0</v>
      </c>
      <c r="AR1180">
        <v>0</v>
      </c>
      <c r="AS1180">
        <v>0</v>
      </c>
      <c r="AT1180">
        <v>0</v>
      </c>
      <c r="AV1180" t="s">
        <v>3095</v>
      </c>
      <c r="AW1180">
        <v>0</v>
      </c>
      <c r="AX1180">
        <v>0</v>
      </c>
      <c r="AY1180">
        <v>0</v>
      </c>
      <c r="AZ1180">
        <v>0</v>
      </c>
      <c r="BA1180">
        <v>0</v>
      </c>
      <c r="BB1180">
        <v>0</v>
      </c>
      <c r="BC1180">
        <v>0</v>
      </c>
      <c r="BD1180">
        <v>0</v>
      </c>
      <c r="BE1180">
        <v>0</v>
      </c>
      <c r="BF1180">
        <v>0</v>
      </c>
      <c r="BI1180" s="1"/>
    </row>
    <row r="1181" spans="1:62" x14ac:dyDescent="0.35">
      <c r="A1181" t="s">
        <v>3097</v>
      </c>
      <c r="BI1181" s="1"/>
    </row>
    <row r="1182" spans="1:62" x14ac:dyDescent="0.35">
      <c r="A1182" t="s">
        <v>3096</v>
      </c>
      <c r="B1182">
        <v>0</v>
      </c>
      <c r="C1182">
        <v>0</v>
      </c>
      <c r="D1182">
        <v>0</v>
      </c>
      <c r="H1182" t="s">
        <v>3096</v>
      </c>
      <c r="I1182">
        <v>0</v>
      </c>
      <c r="J1182">
        <v>0</v>
      </c>
      <c r="K1182">
        <v>0</v>
      </c>
      <c r="L1182">
        <v>0</v>
      </c>
      <c r="M1182">
        <v>0</v>
      </c>
      <c r="N1182">
        <v>0</v>
      </c>
      <c r="O1182">
        <v>0</v>
      </c>
      <c r="Q1182" t="s">
        <v>3096</v>
      </c>
      <c r="R1182">
        <v>0</v>
      </c>
      <c r="S1182">
        <v>0</v>
      </c>
      <c r="T1182">
        <v>0</v>
      </c>
      <c r="U1182">
        <v>0</v>
      </c>
      <c r="V1182">
        <v>0</v>
      </c>
      <c r="AA1182" t="s">
        <v>3096</v>
      </c>
      <c r="AB1182">
        <v>0</v>
      </c>
      <c r="AC1182">
        <v>0</v>
      </c>
      <c r="AD1182">
        <v>0</v>
      </c>
      <c r="AE1182">
        <v>0</v>
      </c>
      <c r="AF1182">
        <v>0</v>
      </c>
      <c r="AG1182">
        <v>0</v>
      </c>
      <c r="AH1182">
        <v>0</v>
      </c>
      <c r="BI1182" s="1"/>
    </row>
    <row r="1183" spans="1:62" x14ac:dyDescent="0.35">
      <c r="A1183" t="s">
        <v>3095</v>
      </c>
      <c r="B1183">
        <v>0</v>
      </c>
      <c r="C1183">
        <v>0</v>
      </c>
      <c r="D1183">
        <v>0</v>
      </c>
      <c r="H1183" t="s">
        <v>3095</v>
      </c>
      <c r="I1183">
        <v>0</v>
      </c>
      <c r="J1183">
        <v>0</v>
      </c>
      <c r="K1183">
        <v>0</v>
      </c>
      <c r="L1183">
        <v>0</v>
      </c>
      <c r="M1183">
        <v>0</v>
      </c>
      <c r="N1183">
        <v>0</v>
      </c>
      <c r="O1183">
        <v>0</v>
      </c>
      <c r="Q1183" t="s">
        <v>3095</v>
      </c>
      <c r="R1183">
        <v>0</v>
      </c>
      <c r="S1183">
        <v>0</v>
      </c>
      <c r="T1183">
        <v>0</v>
      </c>
      <c r="U1183">
        <v>0</v>
      </c>
      <c r="V1183">
        <v>0</v>
      </c>
      <c r="AA1183" t="s">
        <v>3095</v>
      </c>
      <c r="AB1183">
        <v>0</v>
      </c>
      <c r="AC1183">
        <v>0</v>
      </c>
      <c r="AD1183">
        <v>0</v>
      </c>
      <c r="AE1183">
        <v>0</v>
      </c>
      <c r="AF1183">
        <v>0</v>
      </c>
      <c r="AG1183">
        <v>0</v>
      </c>
      <c r="AH1183">
        <v>0</v>
      </c>
      <c r="BI1183" s="1"/>
    </row>
    <row r="1184" spans="1:62" x14ac:dyDescent="0.35">
      <c r="A1184" s="16" t="s">
        <v>3187</v>
      </c>
      <c r="BI1184" s="1"/>
    </row>
    <row r="1185" spans="1:62" x14ac:dyDescent="0.35">
      <c r="A1185" t="s">
        <v>267</v>
      </c>
      <c r="B1185">
        <v>1</v>
      </c>
      <c r="I1185">
        <v>1</v>
      </c>
      <c r="R1185">
        <v>1</v>
      </c>
      <c r="AB1185">
        <v>1</v>
      </c>
      <c r="AK1185">
        <v>0</v>
      </c>
      <c r="AW1185">
        <v>0</v>
      </c>
      <c r="BJ1185" s="1"/>
    </row>
    <row r="1186" spans="1:62" x14ac:dyDescent="0.35">
      <c r="A1186" t="s">
        <v>3098</v>
      </c>
      <c r="B1186">
        <f>MAX(B1179:F1179,B1182:D1182)</f>
        <v>6.25</v>
      </c>
      <c r="I1186">
        <f>MAX(I1179:L1179,I1182:O1182)</f>
        <v>2.8571428571428572</v>
      </c>
      <c r="R1186">
        <f>MAX(R1179:Y1179,R1182:V1182)</f>
        <v>20</v>
      </c>
      <c r="AB1186">
        <f>MAX(AB1179:AF1179,AB1182:AH1182)</f>
        <v>6</v>
      </c>
      <c r="AK1186">
        <f>MAX(AK1179:AT1179)</f>
        <v>0</v>
      </c>
      <c r="AW1186">
        <f>MAX(AW1179:BF1179)</f>
        <v>0</v>
      </c>
      <c r="BJ1186" s="1"/>
    </row>
    <row r="1187" spans="1:62" x14ac:dyDescent="0.35">
      <c r="A1187" t="s">
        <v>3099</v>
      </c>
      <c r="B1187">
        <f>MAX(F1179,D1182)</f>
        <v>0</v>
      </c>
      <c r="I1187">
        <f>MAX(L1179,O1182)</f>
        <v>0</v>
      </c>
      <c r="R1187">
        <f>MAX(Y1179,V1182)</f>
        <v>0.47619047619047616</v>
      </c>
      <c r="AB1187">
        <f>MAX(AF1179,AH1182)</f>
        <v>0</v>
      </c>
      <c r="AK1187">
        <f>AT1179</f>
        <v>0</v>
      </c>
      <c r="AW1187">
        <f>BF1179</f>
        <v>0</v>
      </c>
      <c r="BJ1187" s="1"/>
    </row>
    <row r="1188" spans="1:62" x14ac:dyDescent="0.35">
      <c r="A1188" t="s">
        <v>3100</v>
      </c>
      <c r="B1188">
        <f>MAX(F1180,D1183)</f>
        <v>0</v>
      </c>
      <c r="I1188">
        <f>MAX(L1180,O1183)</f>
        <v>0</v>
      </c>
      <c r="R1188">
        <f>MAX(Y1180,V1183)</f>
        <v>2.1821789023599236</v>
      </c>
      <c r="AB1188">
        <f>MAX(AF1180,AH1183)</f>
        <v>0</v>
      </c>
      <c r="AK1188">
        <f>AT1180</f>
        <v>0</v>
      </c>
      <c r="AW1188">
        <f>BF1180</f>
        <v>0</v>
      </c>
      <c r="BJ1188" s="1"/>
    </row>
    <row r="1189" spans="1:62" x14ac:dyDescent="0.35">
      <c r="A1189" t="s">
        <v>3101</v>
      </c>
      <c r="B1189" t="s">
        <v>3188</v>
      </c>
      <c r="I1189" t="s">
        <v>3188</v>
      </c>
      <c r="R1189" t="s">
        <v>3189</v>
      </c>
      <c r="AB1189" t="s">
        <v>3098</v>
      </c>
      <c r="AK1189" t="s">
        <v>3098</v>
      </c>
      <c r="AW1189" t="s">
        <v>3098</v>
      </c>
      <c r="BJ1189" s="1"/>
    </row>
    <row r="1190" spans="1:62" x14ac:dyDescent="0.35">
      <c r="A1190" t="s">
        <v>3102</v>
      </c>
      <c r="B1190">
        <f>2*B1186</f>
        <v>12.5</v>
      </c>
      <c r="I1190">
        <f>2*I1186</f>
        <v>5.7142857142857144</v>
      </c>
      <c r="R1190">
        <f>0.5*R1186</f>
        <v>10</v>
      </c>
      <c r="AB1190">
        <f>AB1186</f>
        <v>6</v>
      </c>
      <c r="AK1190">
        <f>AK1186</f>
        <v>0</v>
      </c>
      <c r="AW1190">
        <f>AW1186</f>
        <v>0</v>
      </c>
      <c r="BJ1190" s="1"/>
    </row>
    <row r="1191" spans="1:62" x14ac:dyDescent="0.35">
      <c r="BI1191" s="1"/>
    </row>
    <row r="1192" spans="1:62" x14ac:dyDescent="0.35">
      <c r="BI1192" s="1"/>
    </row>
    <row r="1193" spans="1:62" x14ac:dyDescent="0.35">
      <c r="A1193" t="s">
        <v>3104</v>
      </c>
      <c r="BI1193" s="1"/>
    </row>
    <row r="1194" spans="1:62" x14ac:dyDescent="0.35">
      <c r="A1194" t="s">
        <v>3096</v>
      </c>
      <c r="B1194">
        <v>3.75</v>
      </c>
      <c r="C1194">
        <v>2.5</v>
      </c>
      <c r="D1194">
        <v>5</v>
      </c>
      <c r="E1194">
        <v>26.666666666666668</v>
      </c>
      <c r="F1194">
        <v>6.666666666666667</v>
      </c>
      <c r="H1194" t="s">
        <v>3096</v>
      </c>
      <c r="I1194">
        <v>4.2857142857142856</v>
      </c>
      <c r="J1194">
        <v>13.333333333333334</v>
      </c>
      <c r="K1194">
        <v>16.666666666666668</v>
      </c>
      <c r="L1194">
        <v>0</v>
      </c>
      <c r="Q1194" t="s">
        <v>3096</v>
      </c>
      <c r="R1194">
        <v>5</v>
      </c>
      <c r="S1194">
        <v>0</v>
      </c>
      <c r="T1194">
        <v>36.666666666666664</v>
      </c>
      <c r="U1194">
        <v>0</v>
      </c>
      <c r="V1194">
        <v>3.3333333333333335</v>
      </c>
      <c r="W1194">
        <v>4.3589743589743595</v>
      </c>
      <c r="X1194">
        <v>17.5</v>
      </c>
      <c r="Y1194">
        <v>16.666666666666668</v>
      </c>
      <c r="AA1194" t="s">
        <v>3096</v>
      </c>
      <c r="AB1194">
        <v>5.8823529411764701</v>
      </c>
      <c r="AC1194">
        <v>6</v>
      </c>
      <c r="AD1194">
        <v>14.285714285714285</v>
      </c>
      <c r="AE1194">
        <v>36.666666666666664</v>
      </c>
      <c r="AF1194">
        <v>3.3333333333333335</v>
      </c>
      <c r="AJ1194" t="s">
        <v>3096</v>
      </c>
      <c r="AK1194">
        <v>0</v>
      </c>
      <c r="AL1194">
        <v>0.45454545454545453</v>
      </c>
      <c r="AM1194">
        <v>0.90909090909090906</v>
      </c>
      <c r="AN1194">
        <v>1.3636363636363635</v>
      </c>
      <c r="AO1194">
        <v>0</v>
      </c>
      <c r="AP1194">
        <v>3.1818181818181817</v>
      </c>
      <c r="AQ1194">
        <v>0</v>
      </c>
      <c r="AR1194">
        <v>0</v>
      </c>
      <c r="AS1194">
        <v>0</v>
      </c>
      <c r="AT1194">
        <v>0</v>
      </c>
      <c r="AV1194" t="s">
        <v>3096</v>
      </c>
      <c r="AW1194">
        <v>1.1111111111111112</v>
      </c>
      <c r="AX1194">
        <v>0</v>
      </c>
      <c r="AY1194">
        <v>0</v>
      </c>
      <c r="AZ1194">
        <v>0.55555555555555558</v>
      </c>
      <c r="BA1194">
        <v>0</v>
      </c>
      <c r="BB1194">
        <v>1.6666666666666667</v>
      </c>
      <c r="BC1194">
        <v>0.55555555555555558</v>
      </c>
      <c r="BD1194">
        <v>0.19230769230769232</v>
      </c>
      <c r="BE1194">
        <v>0</v>
      </c>
      <c r="BF1194">
        <v>0.43478260869565216</v>
      </c>
      <c r="BI1194" s="1"/>
    </row>
    <row r="1195" spans="1:62" x14ac:dyDescent="0.35">
      <c r="A1195" t="s">
        <v>3095</v>
      </c>
      <c r="B1195">
        <v>8.0622577482985491</v>
      </c>
      <c r="C1195">
        <v>4.4721359549995796</v>
      </c>
      <c r="D1195">
        <v>12.24744871391589</v>
      </c>
      <c r="E1195">
        <v>15.275252316519465</v>
      </c>
      <c r="F1195">
        <v>5.7735026918962573</v>
      </c>
      <c r="H1195" t="s">
        <v>3095</v>
      </c>
      <c r="I1195">
        <v>7.8679579246944318</v>
      </c>
      <c r="J1195">
        <v>12.909944487358056</v>
      </c>
      <c r="K1195">
        <v>15</v>
      </c>
      <c r="L1195">
        <v>0</v>
      </c>
      <c r="Q1195" t="s">
        <v>3095</v>
      </c>
      <c r="R1195">
        <v>7.0710678118654755</v>
      </c>
      <c r="S1195">
        <v>0</v>
      </c>
      <c r="T1195">
        <v>5.7735026918962511</v>
      </c>
      <c r="U1195" t="e">
        <v>#DIV/0!</v>
      </c>
      <c r="V1195">
        <v>4.9236596391733087</v>
      </c>
      <c r="W1195">
        <v>7.4293796182097864</v>
      </c>
      <c r="X1195">
        <v>26.592157812837549</v>
      </c>
      <c r="Y1195">
        <v>24.387740870402585</v>
      </c>
      <c r="AA1195" t="s">
        <v>3095</v>
      </c>
      <c r="AB1195">
        <v>16.004678460385293</v>
      </c>
      <c r="AC1195">
        <v>8.9442719099991592</v>
      </c>
      <c r="AD1195">
        <v>12.724180205607036</v>
      </c>
      <c r="AE1195">
        <v>15.275252316519465</v>
      </c>
      <c r="AF1195">
        <v>7.0710678118654755</v>
      </c>
      <c r="AJ1195" t="s">
        <v>3095</v>
      </c>
      <c r="AK1195">
        <v>0</v>
      </c>
      <c r="AL1195">
        <v>2.1320071635561044</v>
      </c>
      <c r="AM1195">
        <v>4.2640143271122088</v>
      </c>
      <c r="AN1195">
        <v>3.5125008665710444</v>
      </c>
      <c r="AO1195">
        <v>0</v>
      </c>
      <c r="AP1195">
        <v>5.6790036318954975</v>
      </c>
      <c r="AQ1195">
        <v>0</v>
      </c>
      <c r="AR1195">
        <v>0</v>
      </c>
      <c r="AS1195">
        <v>0</v>
      </c>
      <c r="AT1195">
        <v>0</v>
      </c>
      <c r="AV1195" t="s">
        <v>3095</v>
      </c>
      <c r="AW1195">
        <v>3.3333333333333335</v>
      </c>
      <c r="AX1195">
        <v>0</v>
      </c>
      <c r="AY1195">
        <v>0</v>
      </c>
      <c r="AZ1195">
        <v>2.3570226039551585</v>
      </c>
      <c r="BA1195">
        <v>0</v>
      </c>
      <c r="BB1195">
        <v>3.8348249442368521</v>
      </c>
      <c r="BC1195">
        <v>2.3570226039551585</v>
      </c>
      <c r="BD1195">
        <v>1.3867504905630728</v>
      </c>
      <c r="BE1195">
        <v>0</v>
      </c>
      <c r="BF1195">
        <v>2.0851441405707476</v>
      </c>
      <c r="BI1195" s="1"/>
    </row>
    <row r="1196" spans="1:62" x14ac:dyDescent="0.35">
      <c r="A1196" t="s">
        <v>3097</v>
      </c>
      <c r="BI1196" s="1"/>
    </row>
    <row r="1197" spans="1:62" x14ac:dyDescent="0.35">
      <c r="A1197" t="s">
        <v>3096</v>
      </c>
      <c r="B1197">
        <v>7.8571428571428568</v>
      </c>
      <c r="C1197">
        <v>1.25</v>
      </c>
      <c r="D1197">
        <v>0</v>
      </c>
      <c r="H1197" t="s">
        <v>3096</v>
      </c>
      <c r="I1197">
        <v>0</v>
      </c>
      <c r="J1197">
        <v>2.3809523809523809</v>
      </c>
      <c r="K1197">
        <v>7.3076923076923075</v>
      </c>
      <c r="L1197">
        <v>0.9375</v>
      </c>
      <c r="M1197">
        <v>3.3333333333333335</v>
      </c>
      <c r="N1197">
        <v>0.51282051282051277</v>
      </c>
      <c r="O1197">
        <v>0</v>
      </c>
      <c r="Q1197" t="s">
        <v>3096</v>
      </c>
      <c r="R1197">
        <v>2.5</v>
      </c>
      <c r="S1197">
        <v>0.95238095238095233</v>
      </c>
      <c r="T1197">
        <v>3.8888888888888888</v>
      </c>
      <c r="U1197">
        <v>0.90909090909090906</v>
      </c>
      <c r="V1197">
        <v>0</v>
      </c>
      <c r="AA1197" t="s">
        <v>3096</v>
      </c>
      <c r="AB1197">
        <v>0.55555555555555558</v>
      </c>
      <c r="AC1197">
        <v>0.27777777777777779</v>
      </c>
      <c r="AD1197">
        <v>0</v>
      </c>
      <c r="AE1197">
        <v>0</v>
      </c>
      <c r="AF1197">
        <v>0.32258064516129031</v>
      </c>
      <c r="AG1197">
        <v>0.15625</v>
      </c>
      <c r="AH1197">
        <v>0</v>
      </c>
      <c r="BI1197" s="1"/>
    </row>
    <row r="1198" spans="1:62" x14ac:dyDescent="0.35">
      <c r="A1198" t="s">
        <v>3095</v>
      </c>
      <c r="B1198">
        <v>14.232620982414211</v>
      </c>
      <c r="C1198">
        <v>3.3074245846103287</v>
      </c>
      <c r="D1198">
        <v>0</v>
      </c>
      <c r="H1198" t="s">
        <v>3095</v>
      </c>
      <c r="I1198">
        <v>0</v>
      </c>
      <c r="J1198">
        <v>6.0982686838067313</v>
      </c>
      <c r="K1198">
        <v>14.559929086043484</v>
      </c>
      <c r="L1198">
        <v>3.8401326299246481</v>
      </c>
      <c r="M1198">
        <v>10.110884459813507</v>
      </c>
      <c r="N1198">
        <v>2.2057566360319045</v>
      </c>
      <c r="O1198">
        <v>0</v>
      </c>
      <c r="Q1198" t="s">
        <v>3095</v>
      </c>
      <c r="R1198">
        <v>4.3303325255319729</v>
      </c>
      <c r="S1198">
        <v>4.7856875022457421</v>
      </c>
      <c r="T1198">
        <v>5.9058234114293136</v>
      </c>
      <c r="U1198">
        <v>3.7849125879926508</v>
      </c>
      <c r="V1198">
        <v>0</v>
      </c>
      <c r="AA1198" t="s">
        <v>3095</v>
      </c>
      <c r="AB1198">
        <v>2.2906867093391696</v>
      </c>
      <c r="AC1198">
        <v>1.6433814918014333</v>
      </c>
      <c r="AD1198">
        <v>0</v>
      </c>
      <c r="AE1198">
        <v>0</v>
      </c>
      <c r="AF1198">
        <v>1.7668794179137766</v>
      </c>
      <c r="AG1198">
        <v>1.240206962551279</v>
      </c>
      <c r="AH1198">
        <v>0</v>
      </c>
      <c r="BI1198" s="1"/>
    </row>
    <row r="1199" spans="1:62" x14ac:dyDescent="0.35">
      <c r="A1199" s="16" t="s">
        <v>3175</v>
      </c>
      <c r="BI1199" s="1"/>
    </row>
    <row r="1200" spans="1:62" x14ac:dyDescent="0.35">
      <c r="A1200" t="s">
        <v>267</v>
      </c>
      <c r="B1200">
        <v>1</v>
      </c>
      <c r="I1200">
        <v>1</v>
      </c>
      <c r="R1200">
        <v>1</v>
      </c>
      <c r="AB1200">
        <v>1</v>
      </c>
      <c r="AK1200">
        <v>1</v>
      </c>
      <c r="AW1200">
        <v>1</v>
      </c>
      <c r="BJ1200" s="1"/>
    </row>
    <row r="1201" spans="1:62" x14ac:dyDescent="0.35">
      <c r="A1201" t="s">
        <v>3098</v>
      </c>
      <c r="B1201">
        <f>MAX(B1194:F1194,B1197:D1197)</f>
        <v>26.666666666666668</v>
      </c>
      <c r="I1201">
        <f>MAX(I1194:L1194,I1197:O1197)</f>
        <v>16.666666666666668</v>
      </c>
      <c r="R1201">
        <f>MAX(R1194:Y1194,R1197:V1197)</f>
        <v>36.666666666666664</v>
      </c>
      <c r="AB1201">
        <f>MAX(AB1194:AF1194,AB1197:AH1197)</f>
        <v>36.666666666666664</v>
      </c>
      <c r="AK1201">
        <f>MAX(AK1194:AT1194)</f>
        <v>3.1818181818181817</v>
      </c>
      <c r="AW1201">
        <f>MAX(AW1194:BF1194)</f>
        <v>1.6666666666666667</v>
      </c>
      <c r="BJ1201" s="1"/>
    </row>
    <row r="1202" spans="1:62" x14ac:dyDescent="0.35">
      <c r="A1202" t="s">
        <v>3099</v>
      </c>
      <c r="B1202">
        <f>MAX(F1194,D1197)</f>
        <v>6.666666666666667</v>
      </c>
      <c r="I1202">
        <f>MAX(L1194,O1197)</f>
        <v>0</v>
      </c>
      <c r="R1202">
        <f>MAX(Y1194,V1197)</f>
        <v>16.666666666666668</v>
      </c>
      <c r="AB1202">
        <f>MAX(AF1194,AH1197)</f>
        <v>3.3333333333333335</v>
      </c>
      <c r="AK1202">
        <f>AT1194</f>
        <v>0</v>
      </c>
      <c r="AW1202">
        <f>BF1194</f>
        <v>0.43478260869565216</v>
      </c>
      <c r="BJ1202" s="1"/>
    </row>
    <row r="1203" spans="1:62" x14ac:dyDescent="0.35">
      <c r="A1203" t="s">
        <v>3100</v>
      </c>
      <c r="B1203">
        <f>MAX(F1195,D1198)</f>
        <v>5.7735026918962573</v>
      </c>
      <c r="I1203">
        <f>MAX(L1195,O1198)</f>
        <v>0</v>
      </c>
      <c r="R1203">
        <f>MAX(Y1195,V1198)</f>
        <v>24.387740870402585</v>
      </c>
      <c r="AB1203">
        <f>MAX(AF1195,AH1198)</f>
        <v>7.0710678118654755</v>
      </c>
      <c r="AK1203">
        <f>AT1195</f>
        <v>0</v>
      </c>
      <c r="AW1203">
        <f>BF1195</f>
        <v>2.0851441405707476</v>
      </c>
      <c r="BJ1203" s="1"/>
    </row>
    <row r="1204" spans="1:62" x14ac:dyDescent="0.35">
      <c r="A1204" t="s">
        <v>3101</v>
      </c>
      <c r="B1204" t="s">
        <v>3188</v>
      </c>
      <c r="I1204" t="s">
        <v>3188</v>
      </c>
      <c r="R1204" t="s">
        <v>3098</v>
      </c>
      <c r="AB1204" t="s">
        <v>3098</v>
      </c>
      <c r="AK1204" t="s">
        <v>3098</v>
      </c>
      <c r="AW1204" t="s">
        <v>3188</v>
      </c>
      <c r="BJ1204" s="1"/>
    </row>
    <row r="1205" spans="1:62" x14ac:dyDescent="0.35">
      <c r="A1205" t="s">
        <v>3102</v>
      </c>
      <c r="B1205">
        <f>2*B1201</f>
        <v>53.333333333333336</v>
      </c>
      <c r="I1205">
        <f>2*I1201</f>
        <v>33.333333333333336</v>
      </c>
      <c r="R1205">
        <f>R1201</f>
        <v>36.666666666666664</v>
      </c>
      <c r="AB1205">
        <f>AB1201</f>
        <v>36.666666666666664</v>
      </c>
      <c r="AK1205">
        <f>AK1201</f>
        <v>3.1818181818181817</v>
      </c>
      <c r="AW1205">
        <f>2*AW1201</f>
        <v>3.3333333333333335</v>
      </c>
      <c r="BJ1205" s="1"/>
    </row>
    <row r="1206" spans="1:62" x14ac:dyDescent="0.35">
      <c r="BI1206" s="1"/>
    </row>
    <row r="1207" spans="1:62" x14ac:dyDescent="0.35">
      <c r="BI1207" s="1"/>
    </row>
    <row r="1208" spans="1:62" x14ac:dyDescent="0.35">
      <c r="A1208" t="s">
        <v>3104</v>
      </c>
      <c r="BI1208" s="1"/>
    </row>
    <row r="1209" spans="1:62" x14ac:dyDescent="0.35">
      <c r="A1209" t="s">
        <v>3096</v>
      </c>
      <c r="B1209">
        <v>0</v>
      </c>
      <c r="C1209">
        <v>0</v>
      </c>
      <c r="D1209">
        <v>0</v>
      </c>
      <c r="E1209">
        <v>0</v>
      </c>
      <c r="F1209">
        <v>0</v>
      </c>
      <c r="H1209" t="s">
        <v>3096</v>
      </c>
      <c r="I1209">
        <v>0</v>
      </c>
      <c r="J1209">
        <v>0</v>
      </c>
      <c r="K1209">
        <v>3.3333333333333335</v>
      </c>
      <c r="L1209">
        <v>0</v>
      </c>
      <c r="Q1209" t="s">
        <v>3096</v>
      </c>
      <c r="R1209">
        <v>0</v>
      </c>
      <c r="S1209">
        <v>0</v>
      </c>
      <c r="T1209">
        <v>0</v>
      </c>
      <c r="U1209">
        <v>0</v>
      </c>
      <c r="V1209">
        <v>0</v>
      </c>
      <c r="W1209">
        <v>0</v>
      </c>
      <c r="X1209">
        <v>0</v>
      </c>
      <c r="Y1209">
        <v>0</v>
      </c>
      <c r="AA1209" t="s">
        <v>3096</v>
      </c>
      <c r="AB1209">
        <v>0</v>
      </c>
      <c r="AC1209">
        <v>0</v>
      </c>
      <c r="AD1209">
        <v>0</v>
      </c>
      <c r="AE1209">
        <v>0</v>
      </c>
      <c r="AF1209">
        <v>0</v>
      </c>
      <c r="AJ1209" t="s">
        <v>3096</v>
      </c>
      <c r="AK1209">
        <v>0.90909090909090906</v>
      </c>
      <c r="AL1209">
        <v>1.8181818181818181</v>
      </c>
      <c r="AM1209">
        <v>0</v>
      </c>
      <c r="AN1209">
        <v>0</v>
      </c>
      <c r="AO1209">
        <v>0</v>
      </c>
      <c r="AP1209">
        <v>0</v>
      </c>
      <c r="AQ1209">
        <v>0</v>
      </c>
      <c r="AR1209">
        <v>0</v>
      </c>
      <c r="AS1209">
        <v>0</v>
      </c>
      <c r="AT1209">
        <v>0</v>
      </c>
      <c r="AV1209" t="s">
        <v>3096</v>
      </c>
      <c r="AW1209">
        <v>3.3333333333333335</v>
      </c>
      <c r="AX1209">
        <v>1.1111111111111112</v>
      </c>
      <c r="AY1209">
        <v>0</v>
      </c>
      <c r="AZ1209">
        <v>0</v>
      </c>
      <c r="BA1209">
        <v>0</v>
      </c>
      <c r="BB1209">
        <v>0</v>
      </c>
      <c r="BC1209">
        <v>0</v>
      </c>
      <c r="BD1209">
        <v>0</v>
      </c>
      <c r="BE1209">
        <v>0</v>
      </c>
      <c r="BF1209">
        <v>0</v>
      </c>
      <c r="BI1209" s="1"/>
    </row>
    <row r="1210" spans="1:62" x14ac:dyDescent="0.35">
      <c r="A1210" t="s">
        <v>3095</v>
      </c>
      <c r="B1210">
        <v>0</v>
      </c>
      <c r="C1210">
        <v>0</v>
      </c>
      <c r="D1210">
        <v>0</v>
      </c>
      <c r="E1210">
        <v>0</v>
      </c>
      <c r="F1210">
        <v>0</v>
      </c>
      <c r="H1210" t="s">
        <v>3095</v>
      </c>
      <c r="I1210">
        <v>0</v>
      </c>
      <c r="J1210">
        <v>0</v>
      </c>
      <c r="K1210">
        <v>7.0710678118654755</v>
      </c>
      <c r="L1210">
        <v>0</v>
      </c>
      <c r="Q1210" t="s">
        <v>3095</v>
      </c>
      <c r="R1210">
        <v>0</v>
      </c>
      <c r="S1210">
        <v>0</v>
      </c>
      <c r="T1210">
        <v>0</v>
      </c>
      <c r="U1210">
        <v>0</v>
      </c>
      <c r="V1210">
        <v>0</v>
      </c>
      <c r="W1210">
        <v>0</v>
      </c>
      <c r="X1210">
        <v>0</v>
      </c>
      <c r="Y1210">
        <v>0</v>
      </c>
      <c r="AA1210" t="s">
        <v>3095</v>
      </c>
      <c r="AB1210">
        <v>0</v>
      </c>
      <c r="AC1210">
        <v>0</v>
      </c>
      <c r="AD1210">
        <v>0</v>
      </c>
      <c r="AE1210">
        <v>0</v>
      </c>
      <c r="AF1210">
        <v>0</v>
      </c>
      <c r="AJ1210" t="s">
        <v>3095</v>
      </c>
      <c r="AK1210">
        <v>3.0151134457776361</v>
      </c>
      <c r="AL1210">
        <v>3.9477101697586141</v>
      </c>
      <c r="AM1210">
        <v>0</v>
      </c>
      <c r="AN1210">
        <v>0</v>
      </c>
      <c r="AO1210">
        <v>0</v>
      </c>
      <c r="AP1210">
        <v>0</v>
      </c>
      <c r="AQ1210">
        <v>0</v>
      </c>
      <c r="AR1210">
        <v>0</v>
      </c>
      <c r="AS1210">
        <v>0</v>
      </c>
      <c r="AT1210">
        <v>0</v>
      </c>
      <c r="AV1210" t="s">
        <v>3095</v>
      </c>
      <c r="AW1210">
        <v>5</v>
      </c>
      <c r="AX1210">
        <v>3.2338083338177732</v>
      </c>
      <c r="AY1210">
        <v>0</v>
      </c>
      <c r="AZ1210">
        <v>0</v>
      </c>
      <c r="BA1210">
        <v>0</v>
      </c>
      <c r="BB1210">
        <v>0</v>
      </c>
      <c r="BC1210">
        <v>0</v>
      </c>
      <c r="BD1210">
        <v>0</v>
      </c>
      <c r="BE1210">
        <v>0</v>
      </c>
      <c r="BF1210">
        <v>0</v>
      </c>
      <c r="BI1210" s="1"/>
    </row>
    <row r="1211" spans="1:62" x14ac:dyDescent="0.35">
      <c r="A1211" t="s">
        <v>3097</v>
      </c>
    </row>
    <row r="1212" spans="1:62" x14ac:dyDescent="0.35">
      <c r="A1212" t="s">
        <v>3096</v>
      </c>
      <c r="B1212">
        <v>0.7142857142857143</v>
      </c>
      <c r="C1212">
        <v>3.75</v>
      </c>
      <c r="D1212">
        <v>0</v>
      </c>
      <c r="H1212" t="s">
        <v>3096</v>
      </c>
      <c r="I1212">
        <v>0</v>
      </c>
      <c r="J1212">
        <v>1.746031746031746</v>
      </c>
      <c r="K1212">
        <v>5.7692307692307692</v>
      </c>
      <c r="L1212">
        <v>2.8125</v>
      </c>
      <c r="M1212">
        <v>3.3333333333333335</v>
      </c>
      <c r="N1212">
        <v>1.2820512820512822</v>
      </c>
      <c r="O1212">
        <v>0</v>
      </c>
      <c r="Q1212" t="s">
        <v>3096</v>
      </c>
      <c r="R1212">
        <v>0</v>
      </c>
      <c r="S1212">
        <v>0</v>
      </c>
      <c r="T1212">
        <v>0</v>
      </c>
      <c r="U1212">
        <v>0</v>
      </c>
      <c r="V1212">
        <v>0</v>
      </c>
      <c r="AA1212" t="s">
        <v>3096</v>
      </c>
      <c r="AB1212">
        <v>0.55555555555555558</v>
      </c>
      <c r="AC1212">
        <v>2.2222222222222223</v>
      </c>
      <c r="AD1212">
        <v>0</v>
      </c>
      <c r="AE1212">
        <v>5</v>
      </c>
      <c r="AF1212">
        <v>0.64516129032258063</v>
      </c>
      <c r="AG1212">
        <v>0.9375</v>
      </c>
      <c r="AH1212">
        <v>0</v>
      </c>
    </row>
    <row r="1213" spans="1:62" x14ac:dyDescent="0.35">
      <c r="A1213" t="s">
        <v>3095</v>
      </c>
      <c r="B1213">
        <v>2.5754985335203751</v>
      </c>
      <c r="C1213">
        <v>4.8415738400894881</v>
      </c>
      <c r="D1213">
        <v>0</v>
      </c>
      <c r="H1213" t="s">
        <v>3095</v>
      </c>
      <c r="I1213">
        <v>0</v>
      </c>
      <c r="J1213">
        <v>3.7963075679072853</v>
      </c>
      <c r="K1213">
        <v>7.4283195944210236</v>
      </c>
      <c r="L1213">
        <v>5.7197909215731002</v>
      </c>
      <c r="M1213">
        <v>5.963074332844216</v>
      </c>
      <c r="N1213">
        <v>3.3432295386464701</v>
      </c>
      <c r="O1213">
        <v>0</v>
      </c>
      <c r="Q1213" t="s">
        <v>3095</v>
      </c>
      <c r="R1213">
        <v>0</v>
      </c>
      <c r="S1213">
        <v>0</v>
      </c>
      <c r="T1213">
        <v>0</v>
      </c>
      <c r="U1213">
        <v>0</v>
      </c>
      <c r="V1213">
        <v>0</v>
      </c>
      <c r="AA1213" t="s">
        <v>3095</v>
      </c>
      <c r="AB1213">
        <v>2.2906867093391696</v>
      </c>
      <c r="AC1213">
        <v>4.7791451936460936</v>
      </c>
      <c r="AD1213">
        <v>0</v>
      </c>
      <c r="AE1213">
        <v>6.1239423257546459</v>
      </c>
      <c r="AF1213">
        <v>2.4567461332145881</v>
      </c>
      <c r="AG1213">
        <v>2.9148318905657216</v>
      </c>
      <c r="AH1213">
        <v>0</v>
      </c>
    </row>
    <row r="1214" spans="1:62" x14ac:dyDescent="0.35">
      <c r="A1214" s="16" t="s">
        <v>3176</v>
      </c>
    </row>
    <row r="1215" spans="1:62" x14ac:dyDescent="0.35">
      <c r="A1215" t="s">
        <v>267</v>
      </c>
      <c r="B1215">
        <v>1</v>
      </c>
      <c r="I1215">
        <v>1</v>
      </c>
      <c r="R1215">
        <v>0</v>
      </c>
      <c r="AB1215">
        <v>0</v>
      </c>
      <c r="AK1215">
        <v>0</v>
      </c>
      <c r="AW1215">
        <v>0</v>
      </c>
    </row>
    <row r="1216" spans="1:62" x14ac:dyDescent="0.35">
      <c r="A1216" t="s">
        <v>3098</v>
      </c>
      <c r="B1216">
        <f>MAX(B1209:F1209,B1212:D1212)</f>
        <v>3.75</v>
      </c>
      <c r="I1216">
        <f>MAX(I1209:L1209,I1212:O1212)</f>
        <v>5.7692307692307692</v>
      </c>
      <c r="R1216">
        <f>MAX(R1209:Y1209,R1212:V1212)</f>
        <v>0</v>
      </c>
      <c r="AB1216">
        <f>MAX(AB1209:AF1209,AB1212:AH1212)</f>
        <v>5</v>
      </c>
      <c r="AK1216">
        <f>MAX(AK1209:AT1209)</f>
        <v>1.8181818181818181</v>
      </c>
      <c r="AW1216">
        <f>MAX(AW1209:BF1209)</f>
        <v>3.3333333333333335</v>
      </c>
      <c r="BJ1216" s="1"/>
    </row>
    <row r="1217" spans="1:62" x14ac:dyDescent="0.35">
      <c r="A1217" t="s">
        <v>3099</v>
      </c>
      <c r="B1217">
        <f>MAX(F1209,D1212)</f>
        <v>0</v>
      </c>
      <c r="I1217">
        <f>MAX(L1209,O1212)</f>
        <v>0</v>
      </c>
      <c r="R1217">
        <f>MAX(Y1209,V1212)</f>
        <v>0</v>
      </c>
      <c r="AB1217">
        <f>MAX(AF1209,AH1212)</f>
        <v>0</v>
      </c>
      <c r="AK1217">
        <f>AT1209</f>
        <v>0</v>
      </c>
      <c r="AW1217">
        <f>BF1209</f>
        <v>0</v>
      </c>
      <c r="BJ1217" s="1"/>
    </row>
    <row r="1218" spans="1:62" x14ac:dyDescent="0.35">
      <c r="A1218" t="s">
        <v>3100</v>
      </c>
      <c r="B1218">
        <f>MAX(F1210,D1213)</f>
        <v>0</v>
      </c>
      <c r="I1218">
        <f>MAX(L1210,O1213)</f>
        <v>0</v>
      </c>
      <c r="R1218">
        <f>MAX(Y1210,V1213)</f>
        <v>0</v>
      </c>
      <c r="AB1218">
        <f>MAX(AF1210,AH1213)</f>
        <v>0</v>
      </c>
      <c r="AK1218">
        <f>AT1210</f>
        <v>0</v>
      </c>
      <c r="AW1218">
        <f>BF1210</f>
        <v>0</v>
      </c>
      <c r="BJ1218" s="1"/>
    </row>
    <row r="1219" spans="1:62" x14ac:dyDescent="0.35">
      <c r="A1219" t="s">
        <v>3101</v>
      </c>
      <c r="B1219" t="s">
        <v>3188</v>
      </c>
      <c r="I1219" t="s">
        <v>3188</v>
      </c>
      <c r="R1219" t="s">
        <v>3098</v>
      </c>
      <c r="AB1219" t="s">
        <v>3098</v>
      </c>
      <c r="AK1219" t="s">
        <v>3098</v>
      </c>
      <c r="AW1219" t="s">
        <v>3098</v>
      </c>
      <c r="BJ1219" s="1"/>
    </row>
    <row r="1220" spans="1:62" x14ac:dyDescent="0.35">
      <c r="A1220" t="s">
        <v>3102</v>
      </c>
      <c r="B1220">
        <f>2*B1216</f>
        <v>7.5</v>
      </c>
      <c r="I1220">
        <f>2*I1216</f>
        <v>11.538461538461538</v>
      </c>
      <c r="R1220">
        <f>R1216</f>
        <v>0</v>
      </c>
      <c r="AB1220">
        <f>AB1216</f>
        <v>5</v>
      </c>
      <c r="AK1220">
        <f>AK1216</f>
        <v>1.8181818181818181</v>
      </c>
      <c r="AW1220">
        <f>AW1216</f>
        <v>3.3333333333333335</v>
      </c>
      <c r="BJ1220" s="1"/>
    </row>
    <row r="1221" spans="1:62" x14ac:dyDescent="0.35">
      <c r="BI1221" s="1"/>
    </row>
    <row r="1223" spans="1:62" x14ac:dyDescent="0.35">
      <c r="A1223" t="s">
        <v>3104</v>
      </c>
    </row>
    <row r="1224" spans="1:62" x14ac:dyDescent="0.35">
      <c r="A1224" t="s">
        <v>3096</v>
      </c>
      <c r="B1224">
        <v>0</v>
      </c>
      <c r="C1224">
        <v>0</v>
      </c>
      <c r="D1224">
        <v>0</v>
      </c>
      <c r="E1224">
        <v>0</v>
      </c>
      <c r="F1224">
        <v>0</v>
      </c>
      <c r="H1224" t="s">
        <v>3096</v>
      </c>
      <c r="I1224">
        <v>0</v>
      </c>
      <c r="J1224">
        <v>0</v>
      </c>
      <c r="K1224">
        <v>0</v>
      </c>
      <c r="L1224">
        <v>0</v>
      </c>
      <c r="Q1224" t="s">
        <v>3096</v>
      </c>
      <c r="R1224">
        <v>0</v>
      </c>
      <c r="S1224">
        <v>0</v>
      </c>
      <c r="T1224">
        <v>0</v>
      </c>
      <c r="U1224">
        <v>0</v>
      </c>
      <c r="V1224">
        <v>0</v>
      </c>
      <c r="W1224">
        <v>0</v>
      </c>
      <c r="X1224">
        <v>0</v>
      </c>
      <c r="Y1224">
        <v>0</v>
      </c>
      <c r="AA1224" t="s">
        <v>3096</v>
      </c>
      <c r="AB1224">
        <v>21.764705882352942</v>
      </c>
      <c r="AC1224">
        <v>0</v>
      </c>
      <c r="AD1224">
        <v>12.857142857142858</v>
      </c>
      <c r="AE1224">
        <v>0</v>
      </c>
      <c r="AF1224">
        <v>4.4444444444444446</v>
      </c>
      <c r="AJ1224" t="s">
        <v>3096</v>
      </c>
      <c r="AK1224">
        <v>0</v>
      </c>
      <c r="AL1224">
        <v>0</v>
      </c>
      <c r="AM1224">
        <v>0</v>
      </c>
      <c r="AN1224">
        <v>7.2727272727272725</v>
      </c>
      <c r="AO1224">
        <v>16.363636363636363</v>
      </c>
      <c r="AP1224">
        <v>8.1818181818181817</v>
      </c>
      <c r="AQ1224">
        <v>7.7272727272727275</v>
      </c>
      <c r="AR1224">
        <v>4.5454545454545459</v>
      </c>
      <c r="AS1224">
        <v>4.5454545454545459</v>
      </c>
      <c r="AT1224">
        <v>2.7272727272727271</v>
      </c>
      <c r="AV1224" t="s">
        <v>3096</v>
      </c>
      <c r="AW1224">
        <v>0</v>
      </c>
      <c r="AX1224">
        <v>0</v>
      </c>
      <c r="AY1224">
        <v>0</v>
      </c>
      <c r="AZ1224">
        <v>8.3333333333333339</v>
      </c>
      <c r="BA1224">
        <v>10</v>
      </c>
      <c r="BB1224">
        <v>7.2222222222222223</v>
      </c>
      <c r="BC1224">
        <v>12.222222222222221</v>
      </c>
      <c r="BD1224">
        <v>8.4615384615384617</v>
      </c>
      <c r="BE1224">
        <v>7.7777777777777777</v>
      </c>
      <c r="BF1224">
        <v>6.9565217391304346</v>
      </c>
    </row>
    <row r="1225" spans="1:62" x14ac:dyDescent="0.35">
      <c r="A1225" t="s">
        <v>3095</v>
      </c>
      <c r="B1225">
        <v>0</v>
      </c>
      <c r="C1225">
        <v>0</v>
      </c>
      <c r="D1225">
        <v>0</v>
      </c>
      <c r="E1225">
        <v>0</v>
      </c>
      <c r="F1225">
        <v>0</v>
      </c>
      <c r="H1225" t="s">
        <v>3095</v>
      </c>
      <c r="I1225">
        <v>0</v>
      </c>
      <c r="J1225">
        <v>0</v>
      </c>
      <c r="K1225">
        <v>0</v>
      </c>
      <c r="L1225">
        <v>0</v>
      </c>
      <c r="Q1225" t="s">
        <v>3095</v>
      </c>
      <c r="R1225">
        <v>0</v>
      </c>
      <c r="S1225">
        <v>0</v>
      </c>
      <c r="T1225">
        <v>0</v>
      </c>
      <c r="U1225">
        <v>0</v>
      </c>
      <c r="V1225">
        <v>0</v>
      </c>
      <c r="W1225">
        <v>0</v>
      </c>
      <c r="X1225">
        <v>0</v>
      </c>
      <c r="Y1225">
        <v>0</v>
      </c>
      <c r="AA1225" t="s">
        <v>3095</v>
      </c>
      <c r="AB1225">
        <v>33.886672828199274</v>
      </c>
      <c r="AC1225">
        <v>0</v>
      </c>
      <c r="AD1225">
        <v>17.043362064926935</v>
      </c>
      <c r="AE1225">
        <v>0</v>
      </c>
      <c r="AF1225">
        <v>10.137937550497032</v>
      </c>
      <c r="AJ1225" t="s">
        <v>3095</v>
      </c>
      <c r="AK1225">
        <v>0</v>
      </c>
      <c r="AL1225">
        <v>0</v>
      </c>
      <c r="AM1225">
        <v>0</v>
      </c>
      <c r="AN1225">
        <v>12.024506001859061</v>
      </c>
      <c r="AO1225">
        <v>20.827055331136798</v>
      </c>
      <c r="AP1225">
        <v>9.5799212822909858</v>
      </c>
      <c r="AQ1225">
        <v>12.698638165386525</v>
      </c>
      <c r="AR1225">
        <v>6.875516509523286</v>
      </c>
      <c r="AS1225">
        <v>6.875516509523286</v>
      </c>
      <c r="AT1225">
        <v>5.5048188256318031</v>
      </c>
      <c r="AV1225" t="s">
        <v>3095</v>
      </c>
      <c r="AW1225">
        <v>0</v>
      </c>
      <c r="AX1225">
        <v>0</v>
      </c>
      <c r="AY1225">
        <v>0</v>
      </c>
      <c r="AZ1225">
        <v>14.652845537742531</v>
      </c>
      <c r="BA1225">
        <v>15.411035007422441</v>
      </c>
      <c r="BB1225">
        <v>9.5828004966960005</v>
      </c>
      <c r="BC1225">
        <v>11.143742932064958</v>
      </c>
      <c r="BD1225">
        <v>16.134801673330461</v>
      </c>
      <c r="BE1225">
        <v>8.3333333333333339</v>
      </c>
      <c r="BF1225">
        <v>13.959285801180926</v>
      </c>
    </row>
    <row r="1226" spans="1:62" x14ac:dyDescent="0.35">
      <c r="A1226" t="s">
        <v>3097</v>
      </c>
    </row>
    <row r="1227" spans="1:62" x14ac:dyDescent="0.35">
      <c r="A1227" t="s">
        <v>3096</v>
      </c>
      <c r="B1227">
        <v>0</v>
      </c>
      <c r="C1227">
        <v>0</v>
      </c>
      <c r="D1227">
        <v>0</v>
      </c>
      <c r="H1227" t="s">
        <v>3096</v>
      </c>
      <c r="I1227">
        <v>0</v>
      </c>
      <c r="J1227">
        <v>0.95238095238095233</v>
      </c>
      <c r="K1227">
        <v>0</v>
      </c>
      <c r="L1227">
        <v>0</v>
      </c>
      <c r="M1227">
        <v>0</v>
      </c>
      <c r="N1227">
        <v>0</v>
      </c>
      <c r="O1227">
        <v>0</v>
      </c>
      <c r="Q1227" t="s">
        <v>3096</v>
      </c>
      <c r="R1227">
        <v>0</v>
      </c>
      <c r="S1227">
        <v>0</v>
      </c>
      <c r="T1227">
        <v>0</v>
      </c>
      <c r="U1227">
        <v>0</v>
      </c>
      <c r="V1227">
        <v>0</v>
      </c>
      <c r="AA1227" t="s">
        <v>3096</v>
      </c>
      <c r="AB1227">
        <v>0</v>
      </c>
      <c r="AC1227">
        <v>0</v>
      </c>
      <c r="AD1227">
        <v>0</v>
      </c>
      <c r="AE1227">
        <v>0</v>
      </c>
      <c r="AF1227">
        <v>0.32258064516129031</v>
      </c>
      <c r="AG1227">
        <v>0</v>
      </c>
      <c r="AH1227">
        <v>0</v>
      </c>
    </row>
    <row r="1228" spans="1:62" x14ac:dyDescent="0.35">
      <c r="A1228" t="s">
        <v>3095</v>
      </c>
      <c r="B1228">
        <v>0</v>
      </c>
      <c r="C1228">
        <v>0</v>
      </c>
      <c r="D1228">
        <v>0</v>
      </c>
      <c r="H1228" t="s">
        <v>3095</v>
      </c>
      <c r="I1228">
        <v>0</v>
      </c>
      <c r="J1228">
        <v>3.433889397691396</v>
      </c>
      <c r="K1228">
        <v>0</v>
      </c>
      <c r="L1228">
        <v>0</v>
      </c>
      <c r="M1228">
        <v>0</v>
      </c>
      <c r="N1228">
        <v>0</v>
      </c>
      <c r="O1228">
        <v>0</v>
      </c>
      <c r="Q1228" t="s">
        <v>3095</v>
      </c>
      <c r="R1228">
        <v>0</v>
      </c>
      <c r="S1228">
        <v>0</v>
      </c>
      <c r="T1228">
        <v>0</v>
      </c>
      <c r="U1228">
        <v>0</v>
      </c>
      <c r="V1228">
        <v>0</v>
      </c>
      <c r="AA1228" t="s">
        <v>3095</v>
      </c>
      <c r="AB1228">
        <v>0</v>
      </c>
      <c r="AC1228">
        <v>0</v>
      </c>
      <c r="AD1228">
        <v>0</v>
      </c>
      <c r="AE1228">
        <v>0</v>
      </c>
      <c r="AF1228">
        <v>1.7668794179137766</v>
      </c>
      <c r="AG1228">
        <v>0</v>
      </c>
      <c r="AH1228">
        <v>0</v>
      </c>
    </row>
    <row r="1229" spans="1:62" x14ac:dyDescent="0.35">
      <c r="A1229" s="16" t="s">
        <v>3177</v>
      </c>
    </row>
    <row r="1230" spans="1:62" x14ac:dyDescent="0.35">
      <c r="A1230" t="s">
        <v>267</v>
      </c>
      <c r="B1230">
        <v>0</v>
      </c>
      <c r="I1230">
        <v>0</v>
      </c>
      <c r="R1230">
        <v>0</v>
      </c>
      <c r="AB1230">
        <v>1</v>
      </c>
      <c r="AK1230">
        <v>0</v>
      </c>
      <c r="AW1230">
        <v>1</v>
      </c>
    </row>
    <row r="1231" spans="1:62" x14ac:dyDescent="0.35">
      <c r="A1231" t="s">
        <v>3098</v>
      </c>
      <c r="B1231">
        <f>MAX(B1224:F1224,B1227:D1227)</f>
        <v>0</v>
      </c>
      <c r="I1231">
        <f>MAX(I1224:L1224,I1227:O1227)</f>
        <v>0.95238095238095233</v>
      </c>
      <c r="R1231">
        <f>MAX(R1224:Y1224,R1227:V1227)</f>
        <v>0</v>
      </c>
      <c r="AB1231">
        <f>MAX(AB1224:AF1224,AB1227:AH1227)</f>
        <v>21.764705882352942</v>
      </c>
      <c r="AK1231">
        <f>MAX(AK1224:AT1224)</f>
        <v>16.363636363636363</v>
      </c>
      <c r="AW1231">
        <f>MAX(AW1224:BF1224)</f>
        <v>12.222222222222221</v>
      </c>
      <c r="BJ1231" s="1"/>
    </row>
    <row r="1232" spans="1:62" x14ac:dyDescent="0.35">
      <c r="A1232" t="s">
        <v>3099</v>
      </c>
      <c r="B1232">
        <f>MAX(F1224,D1227)</f>
        <v>0</v>
      </c>
      <c r="I1232">
        <f>MAX(L1224,O1227)</f>
        <v>0</v>
      </c>
      <c r="R1232">
        <f>MAX(Y1224,V1227)</f>
        <v>0</v>
      </c>
      <c r="AB1232">
        <f>MAX(AF1224,AH1227)</f>
        <v>4.4444444444444446</v>
      </c>
      <c r="AK1232">
        <f>AT1224</f>
        <v>2.7272727272727271</v>
      </c>
      <c r="AW1232">
        <f>BF1224</f>
        <v>6.9565217391304346</v>
      </c>
      <c r="BJ1232" s="1"/>
    </row>
    <row r="1233" spans="1:62" x14ac:dyDescent="0.35">
      <c r="A1233" t="s">
        <v>3100</v>
      </c>
      <c r="B1233">
        <f>MAX(F1225,D1228)</f>
        <v>0</v>
      </c>
      <c r="I1233">
        <f>MAX(L1225,O1228)</f>
        <v>0</v>
      </c>
      <c r="R1233">
        <f>MAX(Y1225,V1228)</f>
        <v>0</v>
      </c>
      <c r="AB1233">
        <f>MAX(AF1225,AH1228)</f>
        <v>10.137937550497032</v>
      </c>
      <c r="AK1233">
        <f>AT1225</f>
        <v>5.5048188256318031</v>
      </c>
      <c r="AW1233">
        <f>BF1225</f>
        <v>13.959285801180926</v>
      </c>
      <c r="BJ1233" s="1"/>
    </row>
    <row r="1234" spans="1:62" x14ac:dyDescent="0.35">
      <c r="A1234" t="s">
        <v>3101</v>
      </c>
      <c r="B1234" t="s">
        <v>3098</v>
      </c>
      <c r="I1234" t="s">
        <v>3098</v>
      </c>
      <c r="R1234" t="s">
        <v>3098</v>
      </c>
      <c r="AB1234" t="s">
        <v>3098</v>
      </c>
      <c r="AK1234" t="s">
        <v>3098</v>
      </c>
      <c r="AW1234" t="s">
        <v>3098</v>
      </c>
      <c r="BJ1234" s="1"/>
    </row>
    <row r="1235" spans="1:62" x14ac:dyDescent="0.35">
      <c r="A1235" t="s">
        <v>3102</v>
      </c>
      <c r="B1235">
        <f>B1231</f>
        <v>0</v>
      </c>
      <c r="I1235">
        <f>I1231</f>
        <v>0.95238095238095233</v>
      </c>
      <c r="R1235">
        <f>R1231</f>
        <v>0</v>
      </c>
      <c r="AB1235">
        <f>AB1231</f>
        <v>21.764705882352942</v>
      </c>
      <c r="AK1235">
        <f>AK1231</f>
        <v>16.363636363636363</v>
      </c>
      <c r="AW1235">
        <f>AW1231</f>
        <v>12.222222222222221</v>
      </c>
      <c r="BJ1235" s="1"/>
    </row>
    <row r="1236" spans="1:62" x14ac:dyDescent="0.35">
      <c r="BI1236" s="1"/>
    </row>
    <row r="1238" spans="1:62" x14ac:dyDescent="0.35">
      <c r="A1238" t="s">
        <v>3104</v>
      </c>
    </row>
    <row r="1239" spans="1:62" x14ac:dyDescent="0.35">
      <c r="A1239" t="s">
        <v>3096</v>
      </c>
      <c r="B1239">
        <v>0</v>
      </c>
      <c r="C1239">
        <v>1.875</v>
      </c>
      <c r="D1239">
        <v>0</v>
      </c>
      <c r="E1239">
        <v>23.333333333333332</v>
      </c>
      <c r="F1239">
        <v>0</v>
      </c>
      <c r="H1239" t="s">
        <v>3096</v>
      </c>
      <c r="I1239">
        <v>12.857142857142858</v>
      </c>
      <c r="J1239">
        <v>26.666666666666668</v>
      </c>
      <c r="K1239">
        <v>111.11111111111111</v>
      </c>
      <c r="L1239">
        <v>0</v>
      </c>
      <c r="Q1239" t="s">
        <v>3096</v>
      </c>
      <c r="R1239">
        <v>0</v>
      </c>
      <c r="S1239">
        <v>0</v>
      </c>
      <c r="T1239">
        <v>0</v>
      </c>
      <c r="U1239">
        <v>0</v>
      </c>
      <c r="V1239">
        <v>0</v>
      </c>
      <c r="W1239">
        <v>0.51282051282051277</v>
      </c>
      <c r="X1239">
        <v>12.5</v>
      </c>
      <c r="Y1239">
        <v>0</v>
      </c>
      <c r="AA1239" t="s">
        <v>3096</v>
      </c>
      <c r="AB1239">
        <v>32.352941176470587</v>
      </c>
      <c r="AC1239">
        <v>28</v>
      </c>
      <c r="AD1239">
        <v>0</v>
      </c>
      <c r="AE1239">
        <v>0</v>
      </c>
      <c r="AF1239">
        <v>3.3333333333333335</v>
      </c>
      <c r="AJ1239" t="s">
        <v>3096</v>
      </c>
      <c r="AK1239">
        <v>0</v>
      </c>
      <c r="AL1239">
        <v>0</v>
      </c>
      <c r="AM1239">
        <v>0</v>
      </c>
      <c r="AN1239">
        <v>0.45454545454545453</v>
      </c>
      <c r="AO1239">
        <v>0</v>
      </c>
      <c r="AP1239">
        <v>1.8181818181818181</v>
      </c>
      <c r="AQ1239">
        <v>0</v>
      </c>
      <c r="AR1239">
        <v>0</v>
      </c>
      <c r="AS1239">
        <v>0</v>
      </c>
      <c r="AT1239">
        <v>0.45454545454545453</v>
      </c>
      <c r="AV1239" t="s">
        <v>3096</v>
      </c>
      <c r="AW1239">
        <v>0</v>
      </c>
      <c r="AX1239">
        <v>0.55555555555555558</v>
      </c>
      <c r="AY1239">
        <v>0.55555555555555558</v>
      </c>
      <c r="AZ1239">
        <v>0.55555555555555558</v>
      </c>
      <c r="BA1239">
        <v>0</v>
      </c>
      <c r="BB1239">
        <v>0</v>
      </c>
      <c r="BC1239">
        <v>0</v>
      </c>
      <c r="BD1239">
        <v>4.2307692307692308</v>
      </c>
      <c r="BE1239">
        <v>0</v>
      </c>
      <c r="BF1239">
        <v>0.43478260869565216</v>
      </c>
    </row>
    <row r="1240" spans="1:62" x14ac:dyDescent="0.35">
      <c r="A1240" t="s">
        <v>3095</v>
      </c>
      <c r="B1240">
        <v>0</v>
      </c>
      <c r="C1240">
        <v>5.4390562906935731</v>
      </c>
      <c r="D1240">
        <v>0</v>
      </c>
      <c r="E1240">
        <v>15.275252316519468</v>
      </c>
      <c r="F1240">
        <v>0</v>
      </c>
      <c r="H1240" t="s">
        <v>3095</v>
      </c>
      <c r="I1240">
        <v>14.960264830861913</v>
      </c>
      <c r="J1240">
        <v>28.867513459481287</v>
      </c>
      <c r="K1240">
        <v>93.333333333333329</v>
      </c>
      <c r="L1240">
        <v>0</v>
      </c>
      <c r="Q1240" t="s">
        <v>3095</v>
      </c>
      <c r="R1240">
        <v>0</v>
      </c>
      <c r="S1240">
        <v>0</v>
      </c>
      <c r="T1240">
        <v>0</v>
      </c>
      <c r="U1240">
        <v>0</v>
      </c>
      <c r="V1240">
        <v>0</v>
      </c>
      <c r="W1240">
        <v>3.2025630761017427</v>
      </c>
      <c r="X1240">
        <v>28.157719063467177</v>
      </c>
      <c r="Y1240">
        <v>0</v>
      </c>
      <c r="AA1240" t="s">
        <v>3095</v>
      </c>
      <c r="AB1240">
        <v>86.130937092433157</v>
      </c>
      <c r="AC1240">
        <v>40.865633483405098</v>
      </c>
      <c r="AD1240">
        <v>0</v>
      </c>
      <c r="AE1240">
        <v>0</v>
      </c>
      <c r="AF1240">
        <v>10</v>
      </c>
      <c r="AJ1240" t="s">
        <v>3095</v>
      </c>
      <c r="AK1240">
        <v>0</v>
      </c>
      <c r="AL1240">
        <v>0</v>
      </c>
      <c r="AM1240">
        <v>0</v>
      </c>
      <c r="AN1240">
        <v>2.1320071635561044</v>
      </c>
      <c r="AO1240">
        <v>0</v>
      </c>
      <c r="AP1240">
        <v>5.884898863364997</v>
      </c>
      <c r="AQ1240">
        <v>0</v>
      </c>
      <c r="AR1240">
        <v>0</v>
      </c>
      <c r="AS1240">
        <v>0</v>
      </c>
      <c r="AT1240">
        <v>2.1320071635561044</v>
      </c>
      <c r="AV1240" t="s">
        <v>3095</v>
      </c>
      <c r="AW1240">
        <v>0</v>
      </c>
      <c r="AX1240">
        <v>2.3570226039551585</v>
      </c>
      <c r="AY1240">
        <v>2.3570226039551585</v>
      </c>
      <c r="AZ1240">
        <v>2.3570226039551585</v>
      </c>
      <c r="BA1240">
        <v>0</v>
      </c>
      <c r="BB1240">
        <v>0</v>
      </c>
      <c r="BC1240">
        <v>0</v>
      </c>
      <c r="BD1240">
        <v>8.0064076902543562</v>
      </c>
      <c r="BE1240">
        <v>0</v>
      </c>
      <c r="BF1240">
        <v>2.0851441405707476</v>
      </c>
    </row>
    <row r="1241" spans="1:62" x14ac:dyDescent="0.35">
      <c r="A1241" t="s">
        <v>3097</v>
      </c>
    </row>
    <row r="1242" spans="1:62" x14ac:dyDescent="0.35">
      <c r="A1242" t="s">
        <v>3096</v>
      </c>
      <c r="B1242">
        <v>2.1428571428571428</v>
      </c>
      <c r="C1242">
        <v>0</v>
      </c>
      <c r="D1242">
        <v>0</v>
      </c>
      <c r="H1242" t="s">
        <v>3096</v>
      </c>
      <c r="I1242">
        <v>0</v>
      </c>
      <c r="J1242">
        <v>0</v>
      </c>
      <c r="K1242">
        <v>0</v>
      </c>
      <c r="L1242">
        <v>0</v>
      </c>
      <c r="M1242">
        <v>0</v>
      </c>
      <c r="N1242">
        <v>0</v>
      </c>
      <c r="O1242">
        <v>0</v>
      </c>
      <c r="Q1242" t="s">
        <v>3096</v>
      </c>
      <c r="R1242">
        <v>0</v>
      </c>
      <c r="S1242">
        <v>0</v>
      </c>
      <c r="T1242">
        <v>0</v>
      </c>
      <c r="U1242">
        <v>0</v>
      </c>
      <c r="V1242">
        <v>0</v>
      </c>
      <c r="AA1242" t="s">
        <v>3096</v>
      </c>
      <c r="AB1242">
        <v>0</v>
      </c>
      <c r="AC1242">
        <v>0</v>
      </c>
      <c r="AD1242">
        <v>0</v>
      </c>
      <c r="AE1242">
        <v>0</v>
      </c>
      <c r="AF1242">
        <v>0</v>
      </c>
      <c r="AG1242">
        <v>0</v>
      </c>
      <c r="AH1242">
        <v>0</v>
      </c>
    </row>
    <row r="1243" spans="1:62" x14ac:dyDescent="0.35">
      <c r="A1243" t="s">
        <v>3095</v>
      </c>
      <c r="B1243">
        <v>5.5789767083916972</v>
      </c>
      <c r="C1243">
        <v>0</v>
      </c>
      <c r="D1243">
        <v>0</v>
      </c>
      <c r="H1243" t="s">
        <v>3095</v>
      </c>
      <c r="I1243">
        <v>0</v>
      </c>
      <c r="J1243">
        <v>0</v>
      </c>
      <c r="K1243">
        <v>0</v>
      </c>
      <c r="L1243">
        <v>0</v>
      </c>
      <c r="M1243">
        <v>0</v>
      </c>
      <c r="N1243">
        <v>0</v>
      </c>
      <c r="O1243">
        <v>0</v>
      </c>
      <c r="Q1243" t="s">
        <v>3095</v>
      </c>
      <c r="R1243">
        <v>0</v>
      </c>
      <c r="S1243">
        <v>0</v>
      </c>
      <c r="T1243">
        <v>0</v>
      </c>
      <c r="U1243">
        <v>0</v>
      </c>
      <c r="V1243">
        <v>0</v>
      </c>
      <c r="AA1243" t="s">
        <v>3095</v>
      </c>
      <c r="AB1243">
        <v>0</v>
      </c>
      <c r="AC1243">
        <v>0</v>
      </c>
      <c r="AD1243">
        <v>0</v>
      </c>
      <c r="AE1243">
        <v>0</v>
      </c>
      <c r="AF1243">
        <v>0</v>
      </c>
      <c r="AG1243">
        <v>0</v>
      </c>
      <c r="AH1243">
        <v>0</v>
      </c>
    </row>
    <row r="1244" spans="1:62" x14ac:dyDescent="0.35">
      <c r="A1244" s="16" t="s">
        <v>3178</v>
      </c>
    </row>
    <row r="1245" spans="1:62" x14ac:dyDescent="0.35">
      <c r="A1245" t="s">
        <v>267</v>
      </c>
      <c r="B1245">
        <v>1</v>
      </c>
      <c r="I1245">
        <v>1</v>
      </c>
      <c r="R1245">
        <v>0</v>
      </c>
      <c r="AB1245">
        <v>1</v>
      </c>
      <c r="AK1245">
        <v>1</v>
      </c>
      <c r="AW1245">
        <v>1</v>
      </c>
    </row>
    <row r="1246" spans="1:62" x14ac:dyDescent="0.35">
      <c r="A1246" t="s">
        <v>3098</v>
      </c>
      <c r="B1246">
        <f>MAX(B1239:F1239,B1242:D1242)</f>
        <v>23.333333333333332</v>
      </c>
      <c r="I1246">
        <f>MAX(I1239:L1239,I1242:O1242)</f>
        <v>111.11111111111111</v>
      </c>
      <c r="R1246">
        <f>MAX(R1239:Y1239,R1242:V1242)</f>
        <v>12.5</v>
      </c>
      <c r="AB1246">
        <f>MAX(AB1239:AF1239,AB1242:AH1242)</f>
        <v>32.352941176470587</v>
      </c>
      <c r="AK1246">
        <f>MAX(AK1239:AT1239)</f>
        <v>1.8181818181818181</v>
      </c>
      <c r="AW1246">
        <f>MAX(AW1239:BF1239)</f>
        <v>4.2307692307692308</v>
      </c>
      <c r="BJ1246" s="1"/>
    </row>
    <row r="1247" spans="1:62" x14ac:dyDescent="0.35">
      <c r="A1247" t="s">
        <v>3099</v>
      </c>
      <c r="B1247">
        <f>MAX(F1239,D1242)</f>
        <v>0</v>
      </c>
      <c r="I1247">
        <f>MAX(L1239,O1242)</f>
        <v>0</v>
      </c>
      <c r="R1247">
        <f>MAX(Y1239,V1242)</f>
        <v>0</v>
      </c>
      <c r="AB1247">
        <f>MAX(AF1239,AH1242)</f>
        <v>3.3333333333333335</v>
      </c>
      <c r="AK1247">
        <f>AT1239</f>
        <v>0.45454545454545453</v>
      </c>
      <c r="AW1247">
        <f>BF1239</f>
        <v>0.43478260869565216</v>
      </c>
      <c r="BJ1247" s="1"/>
    </row>
    <row r="1248" spans="1:62" x14ac:dyDescent="0.35">
      <c r="A1248" t="s">
        <v>3100</v>
      </c>
      <c r="B1248">
        <f>MAX(F1240,D1243)</f>
        <v>0</v>
      </c>
      <c r="I1248">
        <f>MAX(L1240,O1243)</f>
        <v>0</v>
      </c>
      <c r="R1248">
        <f>MAX(Y1240,V1243)</f>
        <v>0</v>
      </c>
      <c r="AB1248">
        <f>MAX(AF1240,AH1243)</f>
        <v>10</v>
      </c>
      <c r="AK1248">
        <f>AT1240</f>
        <v>2.1320071635561044</v>
      </c>
      <c r="AW1248">
        <f>BF1240</f>
        <v>2.0851441405707476</v>
      </c>
      <c r="BJ1248" s="1"/>
    </row>
    <row r="1249" spans="1:62" x14ac:dyDescent="0.35">
      <c r="A1249" t="s">
        <v>3101</v>
      </c>
      <c r="B1249" t="s">
        <v>3098</v>
      </c>
      <c r="I1249" t="s">
        <v>3098</v>
      </c>
      <c r="R1249" t="s">
        <v>3098</v>
      </c>
      <c r="AB1249" t="s">
        <v>3098</v>
      </c>
      <c r="AK1249" t="s">
        <v>3098</v>
      </c>
      <c r="AW1249" t="s">
        <v>3098</v>
      </c>
      <c r="BJ1249" s="1"/>
    </row>
    <row r="1250" spans="1:62" x14ac:dyDescent="0.35">
      <c r="A1250" t="s">
        <v>3102</v>
      </c>
      <c r="B1250">
        <f>B1246</f>
        <v>23.333333333333332</v>
      </c>
      <c r="I1250">
        <f>I1246</f>
        <v>111.11111111111111</v>
      </c>
      <c r="R1250">
        <f>R1246</f>
        <v>12.5</v>
      </c>
      <c r="AB1250">
        <f>AB1246</f>
        <v>32.352941176470587</v>
      </c>
      <c r="AK1250">
        <f>AK1246</f>
        <v>1.8181818181818181</v>
      </c>
      <c r="AW1250">
        <f>AW1246</f>
        <v>4.2307692307692308</v>
      </c>
      <c r="BJ1250" s="1"/>
    </row>
    <row r="1251" spans="1:62" x14ac:dyDescent="0.35">
      <c r="BI1251" s="1"/>
    </row>
    <row r="1253" spans="1:62" x14ac:dyDescent="0.35">
      <c r="A1253" t="s">
        <v>3104</v>
      </c>
    </row>
    <row r="1254" spans="1:62" x14ac:dyDescent="0.35">
      <c r="A1254" t="s">
        <v>3096</v>
      </c>
      <c r="B1254">
        <v>0</v>
      </c>
      <c r="C1254">
        <v>0</v>
      </c>
      <c r="D1254">
        <v>0</v>
      </c>
      <c r="E1254">
        <v>0</v>
      </c>
      <c r="F1254">
        <v>0</v>
      </c>
      <c r="H1254" t="s">
        <v>3096</v>
      </c>
      <c r="I1254">
        <v>0</v>
      </c>
      <c r="J1254">
        <v>0</v>
      </c>
      <c r="K1254">
        <v>0</v>
      </c>
      <c r="L1254">
        <v>0</v>
      </c>
      <c r="Q1254" t="s">
        <v>3096</v>
      </c>
      <c r="R1254">
        <v>0</v>
      </c>
      <c r="S1254">
        <v>0</v>
      </c>
      <c r="T1254">
        <v>0</v>
      </c>
      <c r="U1254">
        <v>0</v>
      </c>
      <c r="V1254">
        <v>0</v>
      </c>
      <c r="W1254">
        <v>0</v>
      </c>
      <c r="X1254">
        <v>0</v>
      </c>
      <c r="Y1254">
        <v>0</v>
      </c>
      <c r="AA1254" t="s">
        <v>3096</v>
      </c>
      <c r="AB1254">
        <v>2.6470588235294117</v>
      </c>
      <c r="AC1254">
        <v>0</v>
      </c>
      <c r="AD1254">
        <v>0</v>
      </c>
      <c r="AE1254">
        <v>0</v>
      </c>
      <c r="AF1254">
        <v>0</v>
      </c>
      <c r="AJ1254" t="s">
        <v>3096</v>
      </c>
      <c r="AK1254">
        <v>0</v>
      </c>
      <c r="AL1254">
        <v>0</v>
      </c>
      <c r="AM1254">
        <v>0</v>
      </c>
      <c r="AN1254">
        <v>0</v>
      </c>
      <c r="AO1254">
        <v>0</v>
      </c>
      <c r="AP1254">
        <v>0</v>
      </c>
      <c r="AQ1254">
        <v>0</v>
      </c>
      <c r="AR1254">
        <v>0</v>
      </c>
      <c r="AS1254">
        <v>0</v>
      </c>
      <c r="AT1254">
        <v>0</v>
      </c>
      <c r="AV1254" t="s">
        <v>3096</v>
      </c>
      <c r="AW1254">
        <v>0</v>
      </c>
      <c r="AX1254">
        <v>0</v>
      </c>
      <c r="AY1254">
        <v>0</v>
      </c>
      <c r="AZ1254">
        <v>0</v>
      </c>
      <c r="BA1254">
        <v>0</v>
      </c>
      <c r="BB1254">
        <v>0</v>
      </c>
      <c r="BC1254">
        <v>0</v>
      </c>
      <c r="BD1254">
        <v>0.38461538461538464</v>
      </c>
      <c r="BE1254">
        <v>0</v>
      </c>
      <c r="BF1254">
        <v>0</v>
      </c>
    </row>
    <row r="1255" spans="1:62" x14ac:dyDescent="0.35">
      <c r="A1255" t="s">
        <v>3095</v>
      </c>
      <c r="B1255">
        <v>0</v>
      </c>
      <c r="C1255">
        <v>0</v>
      </c>
      <c r="D1255">
        <v>0</v>
      </c>
      <c r="E1255">
        <v>0</v>
      </c>
      <c r="F1255">
        <v>0</v>
      </c>
      <c r="H1255" t="s">
        <v>3095</v>
      </c>
      <c r="I1255">
        <v>0</v>
      </c>
      <c r="J1255">
        <v>0</v>
      </c>
      <c r="K1255">
        <v>0</v>
      </c>
      <c r="L1255">
        <v>0</v>
      </c>
      <c r="Q1255" t="s">
        <v>3095</v>
      </c>
      <c r="R1255">
        <v>0</v>
      </c>
      <c r="S1255">
        <v>0</v>
      </c>
      <c r="T1255">
        <v>0</v>
      </c>
      <c r="U1255">
        <v>0</v>
      </c>
      <c r="V1255">
        <v>0</v>
      </c>
      <c r="W1255">
        <v>0</v>
      </c>
      <c r="X1255">
        <v>0</v>
      </c>
      <c r="Y1255">
        <v>0</v>
      </c>
      <c r="AA1255" t="s">
        <v>3095</v>
      </c>
      <c r="AB1255">
        <v>7.9042848101565335</v>
      </c>
      <c r="AC1255">
        <v>0</v>
      </c>
      <c r="AD1255">
        <v>0</v>
      </c>
      <c r="AE1255">
        <v>0</v>
      </c>
      <c r="AF1255">
        <v>0</v>
      </c>
      <c r="AJ1255" t="s">
        <v>3095</v>
      </c>
      <c r="AK1255">
        <v>0</v>
      </c>
      <c r="AL1255">
        <v>0</v>
      </c>
      <c r="AM1255">
        <v>0</v>
      </c>
      <c r="AN1255">
        <v>0</v>
      </c>
      <c r="AO1255">
        <v>0</v>
      </c>
      <c r="AP1255">
        <v>0</v>
      </c>
      <c r="AQ1255">
        <v>0</v>
      </c>
      <c r="AR1255">
        <v>0</v>
      </c>
      <c r="AS1255">
        <v>0</v>
      </c>
      <c r="AT1255">
        <v>0</v>
      </c>
      <c r="AV1255" t="s">
        <v>3095</v>
      </c>
      <c r="AW1255">
        <v>0</v>
      </c>
      <c r="AX1255">
        <v>0</v>
      </c>
      <c r="AY1255">
        <v>0</v>
      </c>
      <c r="AZ1255">
        <v>0</v>
      </c>
      <c r="BA1255">
        <v>0</v>
      </c>
      <c r="BB1255">
        <v>0</v>
      </c>
      <c r="BC1255">
        <v>0</v>
      </c>
      <c r="BD1255">
        <v>1.9418390934515435</v>
      </c>
      <c r="BE1255">
        <v>0</v>
      </c>
      <c r="BF1255">
        <v>0</v>
      </c>
    </row>
    <row r="1256" spans="1:62" x14ac:dyDescent="0.35">
      <c r="A1256" t="s">
        <v>3097</v>
      </c>
    </row>
    <row r="1257" spans="1:62" x14ac:dyDescent="0.35">
      <c r="A1257" t="s">
        <v>3096</v>
      </c>
      <c r="B1257">
        <v>0</v>
      </c>
      <c r="C1257">
        <v>2.5</v>
      </c>
      <c r="D1257">
        <v>0</v>
      </c>
      <c r="H1257" t="s">
        <v>3096</v>
      </c>
      <c r="I1257">
        <v>0</v>
      </c>
      <c r="J1257">
        <v>0</v>
      </c>
      <c r="K1257">
        <v>7.6923076923076925</v>
      </c>
      <c r="L1257">
        <v>1.5625</v>
      </c>
      <c r="M1257">
        <v>0</v>
      </c>
      <c r="N1257">
        <v>0</v>
      </c>
      <c r="O1257">
        <v>0</v>
      </c>
      <c r="Q1257" t="s">
        <v>3096</v>
      </c>
      <c r="R1257">
        <v>0</v>
      </c>
      <c r="S1257">
        <v>0</v>
      </c>
      <c r="T1257">
        <v>0</v>
      </c>
      <c r="U1257">
        <v>0</v>
      </c>
      <c r="V1257">
        <v>0</v>
      </c>
      <c r="AA1257" t="s">
        <v>3096</v>
      </c>
      <c r="AB1257">
        <v>0</v>
      </c>
      <c r="AC1257">
        <v>0</v>
      </c>
      <c r="AD1257">
        <v>0</v>
      </c>
      <c r="AE1257">
        <v>3.125</v>
      </c>
      <c r="AF1257">
        <v>0</v>
      </c>
      <c r="AG1257">
        <v>0</v>
      </c>
      <c r="AH1257">
        <v>0</v>
      </c>
    </row>
    <row r="1258" spans="1:62" x14ac:dyDescent="0.35">
      <c r="A1258" t="s">
        <v>3095</v>
      </c>
      <c r="B1258">
        <v>0</v>
      </c>
      <c r="C1258">
        <v>4.330435289809917</v>
      </c>
      <c r="D1258">
        <v>0</v>
      </c>
      <c r="H1258" t="s">
        <v>3095</v>
      </c>
      <c r="I1258">
        <v>0</v>
      </c>
      <c r="J1258">
        <v>0</v>
      </c>
      <c r="K1258">
        <v>15.269129243258105</v>
      </c>
      <c r="L1258">
        <v>4.4084334473876625</v>
      </c>
      <c r="M1258">
        <v>0</v>
      </c>
      <c r="N1258">
        <v>0</v>
      </c>
      <c r="O1258">
        <v>0</v>
      </c>
      <c r="Q1258" t="s">
        <v>3095</v>
      </c>
      <c r="R1258">
        <v>0</v>
      </c>
      <c r="S1258">
        <v>0</v>
      </c>
      <c r="T1258">
        <v>0</v>
      </c>
      <c r="U1258">
        <v>0</v>
      </c>
      <c r="V1258">
        <v>0</v>
      </c>
      <c r="AA1258" t="s">
        <v>3095</v>
      </c>
      <c r="AB1258">
        <v>0</v>
      </c>
      <c r="AC1258">
        <v>0</v>
      </c>
      <c r="AD1258">
        <v>0</v>
      </c>
      <c r="AE1258">
        <v>5.8298194082929875</v>
      </c>
      <c r="AF1258">
        <v>0</v>
      </c>
      <c r="AG1258">
        <v>0</v>
      </c>
      <c r="AH1258">
        <v>0</v>
      </c>
    </row>
    <row r="1259" spans="1:62" x14ac:dyDescent="0.35">
      <c r="A1259" s="16" t="s">
        <v>3179</v>
      </c>
    </row>
    <row r="1260" spans="1:62" x14ac:dyDescent="0.35">
      <c r="A1260" t="s">
        <v>267</v>
      </c>
      <c r="B1260">
        <v>0</v>
      </c>
      <c r="I1260">
        <v>0</v>
      </c>
      <c r="R1260">
        <v>0</v>
      </c>
      <c r="AB1260">
        <v>1</v>
      </c>
      <c r="AK1260">
        <v>0</v>
      </c>
      <c r="AW1260">
        <v>1</v>
      </c>
    </row>
    <row r="1261" spans="1:62" x14ac:dyDescent="0.35">
      <c r="A1261" t="s">
        <v>3098</v>
      </c>
      <c r="B1261">
        <f>MAX(B1254:F1254,B1257:D1257)</f>
        <v>2.5</v>
      </c>
      <c r="I1261">
        <f>MAX(I1254:L1254,I1257:O1257)</f>
        <v>7.6923076923076925</v>
      </c>
      <c r="R1261">
        <f>MAX(R1254:Y1254,R1257:V1257)</f>
        <v>0</v>
      </c>
      <c r="AB1261">
        <f>MAX(AB1254:AF1254,AB1257:AH1257)</f>
        <v>3.125</v>
      </c>
      <c r="AK1261">
        <f>MAX(AK1254:AT1254)</f>
        <v>0</v>
      </c>
      <c r="AW1261">
        <f>MAX(AW1254:BF1254)</f>
        <v>0.38461538461538464</v>
      </c>
      <c r="BJ1261" s="1"/>
    </row>
    <row r="1262" spans="1:62" x14ac:dyDescent="0.35">
      <c r="A1262" t="s">
        <v>3099</v>
      </c>
      <c r="B1262">
        <f>MAX(F1254,D1257)</f>
        <v>0</v>
      </c>
      <c r="I1262">
        <f>MAX(L1254,O1257)</f>
        <v>0</v>
      </c>
      <c r="R1262">
        <f>MAX(Y1254,V1257)</f>
        <v>0</v>
      </c>
      <c r="AB1262">
        <f>MAX(AF1254,AH1257)</f>
        <v>0</v>
      </c>
      <c r="AK1262">
        <f>AT1254</f>
        <v>0</v>
      </c>
      <c r="AW1262">
        <f>BF1254</f>
        <v>0</v>
      </c>
      <c r="BJ1262" s="1"/>
    </row>
    <row r="1263" spans="1:62" x14ac:dyDescent="0.35">
      <c r="A1263" t="s">
        <v>3100</v>
      </c>
      <c r="B1263">
        <f>MAX(F1255,D1258)</f>
        <v>0</v>
      </c>
      <c r="I1263">
        <f>MAX(L1255,O1258)</f>
        <v>0</v>
      </c>
      <c r="R1263">
        <f>MAX(Y1255,V1258)</f>
        <v>0</v>
      </c>
      <c r="AB1263">
        <f>MAX(AF1255,AH1258)</f>
        <v>0</v>
      </c>
      <c r="AK1263">
        <f>AT1255</f>
        <v>0</v>
      </c>
      <c r="AW1263">
        <f>BF1255</f>
        <v>0</v>
      </c>
      <c r="BJ1263" s="1"/>
    </row>
    <row r="1264" spans="1:62" x14ac:dyDescent="0.35">
      <c r="A1264" t="s">
        <v>3101</v>
      </c>
      <c r="B1264" t="s">
        <v>3188</v>
      </c>
      <c r="I1264" t="s">
        <v>3098</v>
      </c>
      <c r="R1264" t="s">
        <v>3098</v>
      </c>
      <c r="AB1264" t="s">
        <v>3098</v>
      </c>
      <c r="AK1264" t="s">
        <v>3098</v>
      </c>
      <c r="AW1264" t="s">
        <v>3188</v>
      </c>
      <c r="BJ1264" s="1"/>
    </row>
    <row r="1265" spans="1:62" x14ac:dyDescent="0.35">
      <c r="A1265" t="s">
        <v>3102</v>
      </c>
      <c r="B1265">
        <f>2*B1261</f>
        <v>5</v>
      </c>
      <c r="I1265">
        <f>I1261</f>
        <v>7.6923076923076925</v>
      </c>
      <c r="R1265">
        <f>R1261</f>
        <v>0</v>
      </c>
      <c r="AB1265">
        <f>AB1261</f>
        <v>3.125</v>
      </c>
      <c r="AK1265">
        <f>AK1261</f>
        <v>0</v>
      </c>
      <c r="AW1265">
        <f>2*AW1261</f>
        <v>0.76923076923076927</v>
      </c>
      <c r="BJ1265" s="1"/>
    </row>
    <row r="1266" spans="1:62" x14ac:dyDescent="0.35">
      <c r="BI1266" s="1"/>
    </row>
    <row r="1268" spans="1:62" x14ac:dyDescent="0.35">
      <c r="A1268" t="s">
        <v>3104</v>
      </c>
    </row>
    <row r="1269" spans="1:62" x14ac:dyDescent="0.35">
      <c r="A1269" t="s">
        <v>3096</v>
      </c>
      <c r="B1269">
        <v>0</v>
      </c>
      <c r="C1269">
        <v>0</v>
      </c>
      <c r="D1269">
        <v>0</v>
      </c>
      <c r="E1269">
        <v>0</v>
      </c>
      <c r="F1269">
        <v>0</v>
      </c>
      <c r="H1269" t="s">
        <v>3096</v>
      </c>
      <c r="I1269">
        <v>0</v>
      </c>
      <c r="J1269">
        <v>0</v>
      </c>
      <c r="K1269">
        <v>0</v>
      </c>
      <c r="L1269">
        <v>0</v>
      </c>
      <c r="Q1269" t="s">
        <v>3096</v>
      </c>
      <c r="R1269">
        <v>0</v>
      </c>
      <c r="S1269">
        <v>0</v>
      </c>
      <c r="T1269">
        <v>0</v>
      </c>
      <c r="U1269">
        <v>0</v>
      </c>
      <c r="V1269">
        <v>0</v>
      </c>
      <c r="W1269">
        <v>0</v>
      </c>
      <c r="X1269">
        <v>0</v>
      </c>
      <c r="Y1269">
        <v>0</v>
      </c>
      <c r="AA1269" t="s">
        <v>3096</v>
      </c>
      <c r="AB1269">
        <v>0</v>
      </c>
      <c r="AC1269">
        <v>0</v>
      </c>
      <c r="AD1269">
        <v>0</v>
      </c>
      <c r="AE1269">
        <v>0</v>
      </c>
      <c r="AF1269">
        <v>0</v>
      </c>
      <c r="AJ1269" t="s">
        <v>3096</v>
      </c>
      <c r="AK1269">
        <v>0</v>
      </c>
      <c r="AL1269">
        <v>0</v>
      </c>
      <c r="AM1269">
        <v>0</v>
      </c>
      <c r="AN1269">
        <v>0</v>
      </c>
      <c r="AO1269">
        <v>0</v>
      </c>
      <c r="AP1269">
        <v>0</v>
      </c>
      <c r="AQ1269">
        <v>0</v>
      </c>
      <c r="AR1269">
        <v>0</v>
      </c>
      <c r="AS1269">
        <v>0</v>
      </c>
      <c r="AT1269">
        <v>0</v>
      </c>
      <c r="AV1269" t="s">
        <v>3096</v>
      </c>
      <c r="AW1269">
        <v>0</v>
      </c>
      <c r="AX1269">
        <v>0</v>
      </c>
      <c r="AY1269">
        <v>0</v>
      </c>
      <c r="AZ1269">
        <v>0</v>
      </c>
      <c r="BA1269">
        <v>0</v>
      </c>
      <c r="BB1269">
        <v>0</v>
      </c>
      <c r="BC1269">
        <v>0</v>
      </c>
      <c r="BD1269">
        <v>0</v>
      </c>
      <c r="BE1269">
        <v>0</v>
      </c>
      <c r="BF1269">
        <v>0</v>
      </c>
    </row>
    <row r="1270" spans="1:62" x14ac:dyDescent="0.35">
      <c r="A1270" t="s">
        <v>3095</v>
      </c>
      <c r="B1270">
        <v>0</v>
      </c>
      <c r="C1270">
        <v>0</v>
      </c>
      <c r="D1270">
        <v>0</v>
      </c>
      <c r="E1270">
        <v>0</v>
      </c>
      <c r="F1270">
        <v>0</v>
      </c>
      <c r="H1270" t="s">
        <v>3095</v>
      </c>
      <c r="I1270">
        <v>0</v>
      </c>
      <c r="J1270">
        <v>0</v>
      </c>
      <c r="K1270">
        <v>0</v>
      </c>
      <c r="L1270">
        <v>0</v>
      </c>
      <c r="Q1270" t="s">
        <v>3095</v>
      </c>
      <c r="R1270">
        <v>0</v>
      </c>
      <c r="S1270">
        <v>0</v>
      </c>
      <c r="T1270">
        <v>0</v>
      </c>
      <c r="U1270">
        <v>0</v>
      </c>
      <c r="V1270">
        <v>0</v>
      </c>
      <c r="W1270">
        <v>0</v>
      </c>
      <c r="X1270">
        <v>0</v>
      </c>
      <c r="Y1270">
        <v>0</v>
      </c>
      <c r="AA1270" t="s">
        <v>3095</v>
      </c>
      <c r="AB1270">
        <v>0</v>
      </c>
      <c r="AC1270">
        <v>0</v>
      </c>
      <c r="AD1270">
        <v>0</v>
      </c>
      <c r="AE1270">
        <v>0</v>
      </c>
      <c r="AF1270">
        <v>0</v>
      </c>
      <c r="AJ1270" t="s">
        <v>3095</v>
      </c>
      <c r="AK1270">
        <v>0</v>
      </c>
      <c r="AL1270">
        <v>0</v>
      </c>
      <c r="AM1270">
        <v>0</v>
      </c>
      <c r="AN1270">
        <v>0</v>
      </c>
      <c r="AO1270">
        <v>0</v>
      </c>
      <c r="AP1270">
        <v>0</v>
      </c>
      <c r="AQ1270">
        <v>0</v>
      </c>
      <c r="AR1270">
        <v>0</v>
      </c>
      <c r="AS1270">
        <v>0</v>
      </c>
      <c r="AT1270">
        <v>0</v>
      </c>
      <c r="AV1270" t="s">
        <v>3095</v>
      </c>
      <c r="AW1270">
        <v>0</v>
      </c>
      <c r="AX1270">
        <v>0</v>
      </c>
      <c r="AY1270">
        <v>0</v>
      </c>
      <c r="AZ1270">
        <v>0</v>
      </c>
      <c r="BA1270">
        <v>0</v>
      </c>
      <c r="BB1270">
        <v>0</v>
      </c>
      <c r="BC1270">
        <v>0</v>
      </c>
      <c r="BD1270">
        <v>0</v>
      </c>
      <c r="BE1270">
        <v>0</v>
      </c>
      <c r="BF1270">
        <v>0</v>
      </c>
    </row>
    <row r="1271" spans="1:62" x14ac:dyDescent="0.35">
      <c r="A1271" t="s">
        <v>3097</v>
      </c>
    </row>
    <row r="1272" spans="1:62" x14ac:dyDescent="0.35">
      <c r="A1272" t="s">
        <v>3096</v>
      </c>
      <c r="B1272">
        <v>0</v>
      </c>
      <c r="C1272">
        <v>6.25</v>
      </c>
      <c r="D1272">
        <v>26.666666666666668</v>
      </c>
      <c r="H1272" t="s">
        <v>3096</v>
      </c>
      <c r="I1272">
        <v>0</v>
      </c>
      <c r="J1272">
        <v>4.6031746031746028</v>
      </c>
      <c r="K1272">
        <v>11.923076923076923</v>
      </c>
      <c r="L1272">
        <v>41.5625</v>
      </c>
      <c r="M1272">
        <v>0</v>
      </c>
      <c r="N1272">
        <v>0</v>
      </c>
      <c r="O1272">
        <v>18.571428571428573</v>
      </c>
      <c r="Q1272" t="s">
        <v>3096</v>
      </c>
      <c r="R1272">
        <v>0</v>
      </c>
      <c r="S1272">
        <v>0</v>
      </c>
      <c r="T1272">
        <v>0</v>
      </c>
      <c r="U1272">
        <v>0</v>
      </c>
      <c r="V1272">
        <v>3.2051282051282053</v>
      </c>
      <c r="AA1272" t="s">
        <v>3096</v>
      </c>
      <c r="AB1272">
        <v>0</v>
      </c>
      <c r="AC1272">
        <v>0</v>
      </c>
      <c r="AD1272">
        <v>0</v>
      </c>
      <c r="AE1272">
        <v>26.875</v>
      </c>
      <c r="AF1272">
        <v>0</v>
      </c>
      <c r="AG1272">
        <v>0</v>
      </c>
      <c r="AH1272">
        <v>1.639344262295082</v>
      </c>
    </row>
    <row r="1273" spans="1:62" x14ac:dyDescent="0.35">
      <c r="A1273" t="s">
        <v>3095</v>
      </c>
      <c r="B1273">
        <v>0</v>
      </c>
      <c r="C1273">
        <v>11.111033983310078</v>
      </c>
      <c r="D1273">
        <v>74.179781871303689</v>
      </c>
      <c r="H1273" t="s">
        <v>3095</v>
      </c>
      <c r="I1273">
        <v>0</v>
      </c>
      <c r="J1273">
        <v>18.415601401171219</v>
      </c>
      <c r="K1273">
        <v>28.959388893199183</v>
      </c>
      <c r="L1273">
        <v>65.485389403339383</v>
      </c>
      <c r="M1273">
        <v>0</v>
      </c>
      <c r="N1273">
        <v>0</v>
      </c>
      <c r="O1273">
        <v>38.147351525634527</v>
      </c>
      <c r="Q1273" t="s">
        <v>3095</v>
      </c>
      <c r="R1273">
        <v>0</v>
      </c>
      <c r="S1273">
        <v>0</v>
      </c>
      <c r="T1273">
        <v>0</v>
      </c>
      <c r="U1273">
        <v>0</v>
      </c>
      <c r="V1273">
        <v>18.844547062044356</v>
      </c>
      <c r="AA1273" t="s">
        <v>3095</v>
      </c>
      <c r="AB1273">
        <v>0</v>
      </c>
      <c r="AC1273">
        <v>0</v>
      </c>
      <c r="AD1273">
        <v>0</v>
      </c>
      <c r="AE1273">
        <v>29.095440121526078</v>
      </c>
      <c r="AF1273">
        <v>0</v>
      </c>
      <c r="AG1273">
        <v>0</v>
      </c>
      <c r="AH1273">
        <v>10.110961258793308</v>
      </c>
    </row>
    <row r="1274" spans="1:62" x14ac:dyDescent="0.35">
      <c r="A1274" s="16" t="s">
        <v>3180</v>
      </c>
    </row>
    <row r="1275" spans="1:62" x14ac:dyDescent="0.35">
      <c r="A1275" t="s">
        <v>267</v>
      </c>
      <c r="B1275">
        <v>1</v>
      </c>
      <c r="I1275">
        <v>1</v>
      </c>
      <c r="R1275">
        <v>0</v>
      </c>
      <c r="AB1275">
        <v>1</v>
      </c>
      <c r="AK1275">
        <v>0</v>
      </c>
      <c r="AW1275">
        <v>0</v>
      </c>
    </row>
    <row r="1276" spans="1:62" x14ac:dyDescent="0.35">
      <c r="A1276" t="s">
        <v>3098</v>
      </c>
      <c r="B1276">
        <f>MAX(B1269:F1269,B1272:D1272)</f>
        <v>26.666666666666668</v>
      </c>
      <c r="I1276">
        <f>MAX(I1269:L1269,I1272:O1272)</f>
        <v>41.5625</v>
      </c>
      <c r="R1276">
        <f>MAX(R1269:Y1269,R1272:V1272)</f>
        <v>3.2051282051282053</v>
      </c>
      <c r="AB1276">
        <f>MAX(AB1269:AF1269,AB1272:AH1272)</f>
        <v>26.875</v>
      </c>
      <c r="AK1276">
        <f>MAX(AK1269:AT1269)</f>
        <v>0</v>
      </c>
      <c r="AW1276">
        <f>MAX(AW1269:BF1269)</f>
        <v>0</v>
      </c>
      <c r="BJ1276" s="1"/>
    </row>
    <row r="1277" spans="1:62" x14ac:dyDescent="0.35">
      <c r="A1277" t="s">
        <v>3099</v>
      </c>
      <c r="B1277">
        <f>MAX(F1269,D1272)</f>
        <v>26.666666666666668</v>
      </c>
      <c r="I1277">
        <f>MAX(L1269,O1272)</f>
        <v>18.571428571428573</v>
      </c>
      <c r="R1277">
        <f>MAX(Y1269,V1272)</f>
        <v>3.2051282051282053</v>
      </c>
      <c r="AB1277">
        <f>MAX(AF1269,AH1272)</f>
        <v>1.639344262295082</v>
      </c>
      <c r="AK1277">
        <f>AT1269</f>
        <v>0</v>
      </c>
      <c r="AW1277">
        <f>BF1269</f>
        <v>0</v>
      </c>
      <c r="BJ1277" s="1"/>
    </row>
    <row r="1278" spans="1:62" x14ac:dyDescent="0.35">
      <c r="A1278" t="s">
        <v>3100</v>
      </c>
      <c r="B1278">
        <f>MAX(F1270,D1273)</f>
        <v>74.179781871303689</v>
      </c>
      <c r="I1278">
        <f>MAX(L1270,O1273)</f>
        <v>38.147351525634527</v>
      </c>
      <c r="R1278">
        <f>MAX(Y1270,V1273)</f>
        <v>18.844547062044356</v>
      </c>
      <c r="AB1278">
        <f>MAX(AF1270,AH1273)</f>
        <v>10.110961258793308</v>
      </c>
      <c r="AK1278">
        <f>AT1270</f>
        <v>0</v>
      </c>
      <c r="AW1278">
        <f>BF1270</f>
        <v>0</v>
      </c>
      <c r="BJ1278" s="1"/>
    </row>
    <row r="1279" spans="1:62" x14ac:dyDescent="0.35">
      <c r="A1279" t="s">
        <v>3101</v>
      </c>
      <c r="B1279" t="s">
        <v>3188</v>
      </c>
      <c r="I1279" t="s">
        <v>3098</v>
      </c>
      <c r="R1279" t="s">
        <v>3098</v>
      </c>
      <c r="AB1279" t="s">
        <v>3098</v>
      </c>
      <c r="AK1279" t="s">
        <v>3098</v>
      </c>
      <c r="AW1279" t="s">
        <v>3098</v>
      </c>
      <c r="BJ1279" s="1"/>
    </row>
    <row r="1280" spans="1:62" x14ac:dyDescent="0.35">
      <c r="A1280" t="s">
        <v>3102</v>
      </c>
      <c r="B1280">
        <f>2*B1276</f>
        <v>53.333333333333336</v>
      </c>
      <c r="I1280">
        <f>I1276</f>
        <v>41.5625</v>
      </c>
      <c r="R1280">
        <f>R1276</f>
        <v>3.2051282051282053</v>
      </c>
      <c r="AB1280">
        <f>AB1276</f>
        <v>26.875</v>
      </c>
      <c r="AK1280">
        <f>AK1276</f>
        <v>0</v>
      </c>
      <c r="AW1280">
        <f>AW1276</f>
        <v>0</v>
      </c>
      <c r="BJ1280" s="1"/>
    </row>
    <row r="1281" spans="1:62" x14ac:dyDescent="0.35">
      <c r="BI1281" s="1"/>
    </row>
    <row r="1283" spans="1:62" x14ac:dyDescent="0.35">
      <c r="A1283" t="s">
        <v>3104</v>
      </c>
    </row>
    <row r="1284" spans="1:62" x14ac:dyDescent="0.35">
      <c r="A1284" t="s">
        <v>3096</v>
      </c>
      <c r="B1284">
        <v>15.625</v>
      </c>
      <c r="C1284">
        <v>3.75</v>
      </c>
      <c r="D1284">
        <v>0</v>
      </c>
      <c r="E1284">
        <v>0</v>
      </c>
      <c r="F1284">
        <v>0</v>
      </c>
      <c r="H1284" t="s">
        <v>3096</v>
      </c>
      <c r="I1284">
        <v>0</v>
      </c>
      <c r="J1284">
        <v>3.3333333333333335</v>
      </c>
      <c r="K1284">
        <v>2.2222222222222223</v>
      </c>
      <c r="L1284">
        <v>0</v>
      </c>
      <c r="Q1284" t="s">
        <v>3096</v>
      </c>
      <c r="R1284">
        <v>5</v>
      </c>
      <c r="S1284">
        <v>0</v>
      </c>
      <c r="T1284">
        <v>0</v>
      </c>
      <c r="U1284">
        <v>20</v>
      </c>
      <c r="V1284">
        <v>53.333333333333336</v>
      </c>
      <c r="W1284">
        <v>74.102564102564102</v>
      </c>
      <c r="X1284">
        <v>3.75</v>
      </c>
      <c r="Y1284">
        <v>31.904761904761905</v>
      </c>
      <c r="AA1284" t="s">
        <v>3096</v>
      </c>
      <c r="AB1284">
        <v>0</v>
      </c>
      <c r="AC1284">
        <v>0</v>
      </c>
      <c r="AD1284">
        <v>2.8571428571428572</v>
      </c>
      <c r="AE1284">
        <v>10</v>
      </c>
      <c r="AF1284">
        <v>11.111111111111111</v>
      </c>
      <c r="AJ1284" t="s">
        <v>3096</v>
      </c>
      <c r="AK1284">
        <v>10</v>
      </c>
      <c r="AL1284">
        <v>0</v>
      </c>
      <c r="AM1284">
        <v>0</v>
      </c>
      <c r="AN1284">
        <v>0</v>
      </c>
      <c r="AO1284">
        <v>0</v>
      </c>
      <c r="AP1284">
        <v>0</v>
      </c>
      <c r="AQ1284">
        <v>0</v>
      </c>
      <c r="AR1284">
        <v>0</v>
      </c>
      <c r="AS1284">
        <v>0</v>
      </c>
      <c r="AT1284">
        <v>0</v>
      </c>
      <c r="AV1284" t="s">
        <v>3096</v>
      </c>
      <c r="AW1284">
        <v>0</v>
      </c>
      <c r="AX1284">
        <v>0</v>
      </c>
      <c r="AY1284">
        <v>0</v>
      </c>
      <c r="AZ1284">
        <v>0</v>
      </c>
      <c r="BA1284">
        <v>0</v>
      </c>
      <c r="BB1284">
        <v>0</v>
      </c>
      <c r="BC1284">
        <v>0</v>
      </c>
      <c r="BD1284">
        <v>0.19230769230769232</v>
      </c>
      <c r="BE1284">
        <v>0</v>
      </c>
      <c r="BF1284">
        <v>0</v>
      </c>
    </row>
    <row r="1285" spans="1:62" x14ac:dyDescent="0.35">
      <c r="A1285" t="s">
        <v>3095</v>
      </c>
      <c r="B1285">
        <v>43.813049806345752</v>
      </c>
      <c r="C1285">
        <v>8.8506120315678363</v>
      </c>
      <c r="D1285">
        <v>0</v>
      </c>
      <c r="E1285">
        <v>0</v>
      </c>
      <c r="F1285">
        <v>0</v>
      </c>
      <c r="H1285" t="s">
        <v>3095</v>
      </c>
      <c r="I1285">
        <v>0</v>
      </c>
      <c r="J1285">
        <v>5.7735026918962573</v>
      </c>
      <c r="K1285">
        <v>4.4095855184409842</v>
      </c>
      <c r="L1285">
        <v>0</v>
      </c>
      <c r="Q1285" t="s">
        <v>3095</v>
      </c>
      <c r="R1285">
        <v>7.0710678118654755</v>
      </c>
      <c r="S1285">
        <v>0</v>
      </c>
      <c r="T1285">
        <v>0</v>
      </c>
      <c r="U1285">
        <v>0</v>
      </c>
      <c r="V1285">
        <v>61.987290975039734</v>
      </c>
      <c r="W1285">
        <v>143.24652928133057</v>
      </c>
      <c r="X1285">
        <v>7.4402380914284496</v>
      </c>
      <c r="Y1285">
        <v>55.373192757781958</v>
      </c>
      <c r="AA1285" t="s">
        <v>3095</v>
      </c>
      <c r="AB1285">
        <v>0</v>
      </c>
      <c r="AC1285">
        <v>0</v>
      </c>
      <c r="AD1285">
        <v>4.8795003647426656</v>
      </c>
      <c r="AE1285">
        <v>10</v>
      </c>
      <c r="AF1285">
        <v>20.883273476902779</v>
      </c>
      <c r="AJ1285" t="s">
        <v>3095</v>
      </c>
      <c r="AK1285">
        <v>37.418402768875374</v>
      </c>
      <c r="AL1285">
        <v>0</v>
      </c>
      <c r="AM1285">
        <v>0</v>
      </c>
      <c r="AN1285">
        <v>0</v>
      </c>
      <c r="AO1285">
        <v>0</v>
      </c>
      <c r="AP1285">
        <v>0</v>
      </c>
      <c r="AQ1285">
        <v>0</v>
      </c>
      <c r="AR1285">
        <v>0</v>
      </c>
      <c r="AS1285">
        <v>0</v>
      </c>
      <c r="AT1285">
        <v>0</v>
      </c>
      <c r="AV1285" t="s">
        <v>3095</v>
      </c>
      <c r="AW1285">
        <v>0</v>
      </c>
      <c r="AX1285">
        <v>0</v>
      </c>
      <c r="AY1285">
        <v>0</v>
      </c>
      <c r="AZ1285">
        <v>0</v>
      </c>
      <c r="BA1285">
        <v>0</v>
      </c>
      <c r="BB1285">
        <v>0</v>
      </c>
      <c r="BC1285">
        <v>0</v>
      </c>
      <c r="BD1285">
        <v>1.3867504905630728</v>
      </c>
      <c r="BE1285">
        <v>0</v>
      </c>
      <c r="BF1285">
        <v>0</v>
      </c>
    </row>
    <row r="1286" spans="1:62" x14ac:dyDescent="0.35">
      <c r="A1286" t="s">
        <v>3097</v>
      </c>
    </row>
    <row r="1287" spans="1:62" x14ac:dyDescent="0.35">
      <c r="A1287" t="s">
        <v>3096</v>
      </c>
      <c r="B1287">
        <v>5</v>
      </c>
      <c r="C1287">
        <v>0</v>
      </c>
      <c r="D1287">
        <v>0</v>
      </c>
      <c r="H1287" t="s">
        <v>3096</v>
      </c>
      <c r="I1287">
        <v>5</v>
      </c>
      <c r="J1287">
        <v>0</v>
      </c>
      <c r="K1287">
        <v>0</v>
      </c>
      <c r="L1287">
        <v>0</v>
      </c>
      <c r="M1287">
        <v>0</v>
      </c>
      <c r="N1287">
        <v>0</v>
      </c>
      <c r="O1287">
        <v>0.7142857142857143</v>
      </c>
      <c r="Q1287" t="s">
        <v>3096</v>
      </c>
      <c r="R1287">
        <v>13.333333333333334</v>
      </c>
      <c r="S1287">
        <v>1.1904761904761905</v>
      </c>
      <c r="T1287">
        <v>7.2222222222222223</v>
      </c>
      <c r="U1287">
        <v>6.666666666666667</v>
      </c>
      <c r="V1287">
        <v>5.7692307692307692</v>
      </c>
      <c r="AA1287" t="s">
        <v>3096</v>
      </c>
      <c r="AB1287">
        <v>1.6666666666666667</v>
      </c>
      <c r="AC1287">
        <v>0</v>
      </c>
      <c r="AD1287">
        <v>0</v>
      </c>
      <c r="AE1287">
        <v>0</v>
      </c>
      <c r="AF1287">
        <v>0</v>
      </c>
      <c r="AG1287">
        <v>0</v>
      </c>
      <c r="AH1287">
        <v>7.2131147540983607</v>
      </c>
    </row>
    <row r="1288" spans="1:62" x14ac:dyDescent="0.35">
      <c r="A1288" t="s">
        <v>3095</v>
      </c>
      <c r="B1288">
        <v>10.52251364773476</v>
      </c>
      <c r="C1288">
        <v>0</v>
      </c>
      <c r="D1288">
        <v>0</v>
      </c>
      <c r="H1288" t="s">
        <v>3095</v>
      </c>
      <c r="I1288">
        <v>11.181401194624364</v>
      </c>
      <c r="J1288">
        <v>0</v>
      </c>
      <c r="K1288">
        <v>0</v>
      </c>
      <c r="L1288">
        <v>0</v>
      </c>
      <c r="M1288">
        <v>0</v>
      </c>
      <c r="N1288">
        <v>0</v>
      </c>
      <c r="O1288">
        <v>2.5754985335203751</v>
      </c>
      <c r="Q1288" t="s">
        <v>3095</v>
      </c>
      <c r="R1288">
        <v>16.499941273092578</v>
      </c>
      <c r="S1288">
        <v>3.2384673144123606</v>
      </c>
      <c r="T1288">
        <v>8.6960950400809978</v>
      </c>
      <c r="U1288">
        <v>19.488742609123893</v>
      </c>
      <c r="V1288">
        <v>15.650069677628743</v>
      </c>
      <c r="AA1288" t="s">
        <v>3095</v>
      </c>
      <c r="AB1288">
        <v>6.8720601280175089</v>
      </c>
      <c r="AC1288">
        <v>0</v>
      </c>
      <c r="AD1288">
        <v>0</v>
      </c>
      <c r="AE1288">
        <v>0</v>
      </c>
      <c r="AF1288">
        <v>0</v>
      </c>
      <c r="AG1288">
        <v>0</v>
      </c>
      <c r="AH1288">
        <v>26.248066862469123</v>
      </c>
    </row>
    <row r="1289" spans="1:62" x14ac:dyDescent="0.35">
      <c r="A1289" s="16" t="s">
        <v>3181</v>
      </c>
    </row>
    <row r="1290" spans="1:62" x14ac:dyDescent="0.35">
      <c r="A1290" t="s">
        <v>267</v>
      </c>
      <c r="B1290">
        <v>1</v>
      </c>
      <c r="I1290">
        <v>1</v>
      </c>
      <c r="R1290">
        <v>1</v>
      </c>
      <c r="AB1290">
        <v>1</v>
      </c>
      <c r="AK1290">
        <v>0</v>
      </c>
      <c r="AW1290">
        <v>0</v>
      </c>
    </row>
    <row r="1291" spans="1:62" x14ac:dyDescent="0.35">
      <c r="A1291" t="s">
        <v>3098</v>
      </c>
      <c r="B1291">
        <f>MAX(B1284:F1284,B1287:D1287)</f>
        <v>15.625</v>
      </c>
      <c r="I1291">
        <f>MAX(I1284:L1284,I1287:O1287)</f>
        <v>5</v>
      </c>
      <c r="R1291">
        <f>MAX(R1284:Y1284,R1287:V1287)</f>
        <v>74.102564102564102</v>
      </c>
      <c r="AB1291">
        <f>MAX(AB1284:AF1284,AB1287:AH1287)</f>
        <v>11.111111111111111</v>
      </c>
      <c r="AK1291">
        <f>MAX(AK1284:AT1284)</f>
        <v>10</v>
      </c>
      <c r="AW1291">
        <f>MAX(AW1284:BF1284)</f>
        <v>0.19230769230769232</v>
      </c>
      <c r="BJ1291" s="1"/>
    </row>
    <row r="1292" spans="1:62" x14ac:dyDescent="0.35">
      <c r="A1292" t="s">
        <v>3099</v>
      </c>
      <c r="B1292">
        <f>MAX(F1284,D1287)</f>
        <v>0</v>
      </c>
      <c r="I1292">
        <f>MAX(L1284,O1287)</f>
        <v>0.7142857142857143</v>
      </c>
      <c r="R1292">
        <f>MAX(Y1284,V1287)</f>
        <v>31.904761904761905</v>
      </c>
      <c r="AB1292">
        <f>MAX(AF1284,AH1287)</f>
        <v>11.111111111111111</v>
      </c>
      <c r="AK1292">
        <f>AT1284</f>
        <v>0</v>
      </c>
      <c r="AW1292">
        <f>BF1284</f>
        <v>0</v>
      </c>
      <c r="BJ1292" s="1"/>
    </row>
    <row r="1293" spans="1:62" x14ac:dyDescent="0.35">
      <c r="A1293" t="s">
        <v>3100</v>
      </c>
      <c r="B1293">
        <f>MAX(F1285,D1288)</f>
        <v>0</v>
      </c>
      <c r="I1293">
        <f>MAX(L1285,O1288)</f>
        <v>2.5754985335203751</v>
      </c>
      <c r="R1293">
        <f>MAX(Y1285,V1288)</f>
        <v>55.373192757781958</v>
      </c>
      <c r="AB1293">
        <f>MAX(AF1285,AH1288)</f>
        <v>26.248066862469123</v>
      </c>
      <c r="AK1293">
        <f>AT1285</f>
        <v>0</v>
      </c>
      <c r="AW1293">
        <f>BF1285</f>
        <v>0</v>
      </c>
      <c r="BJ1293" s="1"/>
    </row>
    <row r="1294" spans="1:62" x14ac:dyDescent="0.35">
      <c r="A1294" t="s">
        <v>3101</v>
      </c>
      <c r="B1294" t="s">
        <v>3098</v>
      </c>
      <c r="I1294" t="s">
        <v>3098</v>
      </c>
      <c r="R1294" t="s">
        <v>3098</v>
      </c>
      <c r="AB1294" t="s">
        <v>3188</v>
      </c>
      <c r="AK1294" t="s">
        <v>3260</v>
      </c>
      <c r="AW1294" t="s">
        <v>3098</v>
      </c>
      <c r="BJ1294" s="1"/>
    </row>
    <row r="1295" spans="1:62" x14ac:dyDescent="0.35">
      <c r="A1295" t="s">
        <v>3102</v>
      </c>
      <c r="B1295">
        <f>B1291</f>
        <v>15.625</v>
      </c>
      <c r="I1295">
        <f>I1291</f>
        <v>5</v>
      </c>
      <c r="R1295">
        <f>R1291</f>
        <v>74.102564102564102</v>
      </c>
      <c r="AB1295">
        <f>2*AB1291</f>
        <v>22.222222222222221</v>
      </c>
      <c r="AK1295">
        <f>0.5*AK1291</f>
        <v>5</v>
      </c>
      <c r="AW1295">
        <f>AW1291</f>
        <v>0.19230769230769232</v>
      </c>
      <c r="BJ1295" s="1"/>
    </row>
    <row r="1296" spans="1:62" x14ac:dyDescent="0.35">
      <c r="BI1296" s="1"/>
    </row>
  </sheetData>
  <pageMargins left="0.7" right="0.7" top="0.75" bottom="0.75" header="0.3" footer="0.3"/>
  <pageSetup paperSize="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9"/>
  <sheetViews>
    <sheetView zoomScaleNormal="100" workbookViewId="0">
      <pane xSplit="1" ySplit="2" topLeftCell="B3" activePane="bottomRight" state="frozen"/>
      <selection pane="topRight" activeCell="B1" sqref="B1"/>
      <selection pane="bottomLeft" activeCell="A7" sqref="A7"/>
      <selection pane="bottomRight" activeCell="I2" sqref="I2:N2"/>
    </sheetView>
  </sheetViews>
  <sheetFormatPr defaultColWidth="9.1796875" defaultRowHeight="14.5" x14ac:dyDescent="0.35"/>
  <cols>
    <col min="1" max="1" width="19.81640625" customWidth="1"/>
    <col min="4" max="4" width="10.54296875" bestFit="1" customWidth="1"/>
    <col min="16" max="16" width="19.81640625" customWidth="1"/>
  </cols>
  <sheetData>
    <row r="1" spans="1:18" x14ac:dyDescent="0.35">
      <c r="B1" t="s">
        <v>3268</v>
      </c>
      <c r="I1" t="s">
        <v>3269</v>
      </c>
    </row>
    <row r="2" spans="1:18" x14ac:dyDescent="0.35">
      <c r="B2" s="8" t="s">
        <v>102</v>
      </c>
      <c r="C2" s="8" t="s">
        <v>75</v>
      </c>
      <c r="D2" s="8" t="s">
        <v>3272</v>
      </c>
      <c r="E2" s="8" t="s">
        <v>105</v>
      </c>
      <c r="F2" s="8" t="s">
        <v>106</v>
      </c>
      <c r="G2" s="8" t="s">
        <v>100</v>
      </c>
      <c r="I2" s="8" t="s">
        <v>102</v>
      </c>
      <c r="J2" s="8" t="s">
        <v>75</v>
      </c>
      <c r="K2" s="8" t="s">
        <v>3272</v>
      </c>
      <c r="L2" s="8" t="s">
        <v>105</v>
      </c>
      <c r="M2" s="8" t="s">
        <v>106</v>
      </c>
      <c r="N2" s="8" t="s">
        <v>100</v>
      </c>
      <c r="Q2" s="8"/>
    </row>
    <row r="3" spans="1:18" x14ac:dyDescent="0.35">
      <c r="A3" s="16" t="s">
        <v>3103</v>
      </c>
      <c r="B3">
        <v>10</v>
      </c>
      <c r="C3">
        <v>10.3125</v>
      </c>
      <c r="D3">
        <v>12.820512820512821</v>
      </c>
      <c r="E3">
        <v>39.285714285714285</v>
      </c>
      <c r="F3">
        <v>791.36363636363637</v>
      </c>
      <c r="G3">
        <v>620.86956521739125</v>
      </c>
      <c r="I3" t="s">
        <v>3188</v>
      </c>
      <c r="J3" t="s">
        <v>3098</v>
      </c>
      <c r="K3" t="s">
        <v>3188</v>
      </c>
      <c r="L3" t="s">
        <v>3189</v>
      </c>
      <c r="M3" t="s">
        <v>3098</v>
      </c>
      <c r="N3" t="s">
        <v>3098</v>
      </c>
      <c r="P3" s="1"/>
    </row>
    <row r="4" spans="1:18" x14ac:dyDescent="0.35">
      <c r="A4" s="16" t="s">
        <v>3105</v>
      </c>
      <c r="B4">
        <v>11.25</v>
      </c>
      <c r="C4">
        <v>9.615384615384615</v>
      </c>
      <c r="D4">
        <v>5</v>
      </c>
      <c r="E4">
        <v>194.70588235294119</v>
      </c>
      <c r="F4">
        <v>495.90909090909093</v>
      </c>
      <c r="G4">
        <v>1031.3221426378823</v>
      </c>
      <c r="I4" t="s">
        <v>3189</v>
      </c>
      <c r="J4" t="s">
        <v>3098</v>
      </c>
      <c r="K4" t="s">
        <v>3098</v>
      </c>
      <c r="L4" t="s">
        <v>3098</v>
      </c>
      <c r="M4" t="s">
        <v>3189</v>
      </c>
      <c r="N4" t="s">
        <v>3190</v>
      </c>
      <c r="P4" s="1"/>
    </row>
    <row r="5" spans="1:18" x14ac:dyDescent="0.35">
      <c r="A5" s="16" t="s">
        <v>3106</v>
      </c>
      <c r="B5">
        <v>1.25</v>
      </c>
      <c r="C5">
        <v>3.9682539682539684</v>
      </c>
      <c r="D5">
        <v>15.555555555555555</v>
      </c>
      <c r="E5">
        <v>11.111111111111111</v>
      </c>
      <c r="F5" s="66">
        <v>0.90909090909090906</v>
      </c>
      <c r="G5">
        <v>0</v>
      </c>
      <c r="I5" t="s">
        <v>3098</v>
      </c>
      <c r="J5" t="s">
        <v>3098</v>
      </c>
      <c r="K5" t="s">
        <v>3188</v>
      </c>
      <c r="L5" t="s">
        <v>3188</v>
      </c>
      <c r="M5" s="66" t="s">
        <v>3098</v>
      </c>
      <c r="N5" t="s">
        <v>3098</v>
      </c>
      <c r="P5" s="1"/>
    </row>
    <row r="6" spans="1:18" x14ac:dyDescent="0.35">
      <c r="A6" s="16" t="s">
        <v>3107</v>
      </c>
      <c r="B6" s="66">
        <v>6.666666666666667</v>
      </c>
      <c r="C6">
        <v>7.7777777777777777</v>
      </c>
      <c r="D6">
        <v>9.4871794871794872</v>
      </c>
      <c r="E6">
        <v>24.117647058823529</v>
      </c>
      <c r="F6">
        <v>2.7272727272727271</v>
      </c>
      <c r="G6">
        <v>17.307692307692307</v>
      </c>
      <c r="I6" s="66" t="s">
        <v>3098</v>
      </c>
      <c r="J6" t="s">
        <v>3098</v>
      </c>
      <c r="K6" t="s">
        <v>3098</v>
      </c>
      <c r="L6" t="s">
        <v>3098</v>
      </c>
      <c r="M6" t="s">
        <v>3098</v>
      </c>
      <c r="N6" t="s">
        <v>3098</v>
      </c>
      <c r="P6" s="1"/>
    </row>
    <row r="7" spans="1:18" x14ac:dyDescent="0.35">
      <c r="A7" s="16" t="s">
        <v>3108</v>
      </c>
      <c r="B7">
        <v>0</v>
      </c>
      <c r="C7">
        <v>1.3333333333333333</v>
      </c>
      <c r="D7">
        <v>0.47619047619047616</v>
      </c>
      <c r="E7">
        <v>0.64516129032258063</v>
      </c>
      <c r="F7">
        <v>0</v>
      </c>
      <c r="G7">
        <v>0</v>
      </c>
      <c r="I7" t="s">
        <v>3098</v>
      </c>
      <c r="J7" t="s">
        <v>3188</v>
      </c>
      <c r="K7" t="s">
        <v>3098</v>
      </c>
      <c r="L7" t="s">
        <v>3188</v>
      </c>
      <c r="M7" t="s">
        <v>3098</v>
      </c>
      <c r="N7" t="s">
        <v>3098</v>
      </c>
      <c r="P7" s="1"/>
    </row>
    <row r="8" spans="1:18" x14ac:dyDescent="0.35">
      <c r="A8" s="16" t="s">
        <v>3109</v>
      </c>
      <c r="B8">
        <v>1.3333333333333333</v>
      </c>
      <c r="C8">
        <v>3.3333333333333335</v>
      </c>
      <c r="D8">
        <v>0</v>
      </c>
      <c r="E8">
        <v>0.49180327868852458</v>
      </c>
      <c r="F8">
        <v>0</v>
      </c>
      <c r="G8">
        <v>0</v>
      </c>
      <c r="I8" t="s">
        <v>3188</v>
      </c>
      <c r="J8" t="s">
        <v>3098</v>
      </c>
      <c r="K8" t="s">
        <v>3098</v>
      </c>
      <c r="L8" t="s">
        <v>3098</v>
      </c>
      <c r="M8" t="s">
        <v>3098</v>
      </c>
      <c r="N8" t="s">
        <v>3098</v>
      </c>
      <c r="P8" s="1"/>
    </row>
    <row r="9" spans="1:18" x14ac:dyDescent="0.35">
      <c r="A9" s="16" t="s">
        <v>3110</v>
      </c>
      <c r="B9">
        <v>30</v>
      </c>
      <c r="C9">
        <v>63.333333333333336</v>
      </c>
      <c r="D9">
        <v>26.491631652611332</v>
      </c>
      <c r="E9">
        <v>40</v>
      </c>
      <c r="F9">
        <v>30.909090909090907</v>
      </c>
      <c r="G9">
        <v>40.555555555555557</v>
      </c>
      <c r="I9" t="s">
        <v>3098</v>
      </c>
      <c r="J9" t="s">
        <v>3098</v>
      </c>
      <c r="K9" t="s">
        <v>3190</v>
      </c>
      <c r="L9" t="s">
        <v>3098</v>
      </c>
      <c r="M9" t="s">
        <v>3098</v>
      </c>
      <c r="N9" t="s">
        <v>3098</v>
      </c>
      <c r="P9" s="1"/>
    </row>
    <row r="10" spans="1:18" x14ac:dyDescent="0.35">
      <c r="A10" s="16" t="s">
        <v>3111</v>
      </c>
      <c r="B10">
        <v>137.5</v>
      </c>
      <c r="C10">
        <v>33.333333333333336</v>
      </c>
      <c r="D10">
        <v>6.666666666666667</v>
      </c>
      <c r="E10">
        <v>3.3333333333333335</v>
      </c>
      <c r="F10">
        <v>0</v>
      </c>
      <c r="G10">
        <v>0</v>
      </c>
      <c r="I10" t="s">
        <v>3098</v>
      </c>
      <c r="J10" t="s">
        <v>3188</v>
      </c>
      <c r="K10" t="s">
        <v>3189</v>
      </c>
      <c r="L10" t="s">
        <v>3098</v>
      </c>
      <c r="M10" t="s">
        <v>3098</v>
      </c>
      <c r="N10" t="s">
        <v>3098</v>
      </c>
      <c r="P10" s="1"/>
    </row>
    <row r="11" spans="1:18" x14ac:dyDescent="0.35">
      <c r="A11" s="16" t="s">
        <v>3112</v>
      </c>
      <c r="B11">
        <v>20</v>
      </c>
      <c r="C11">
        <v>54.375</v>
      </c>
      <c r="D11">
        <v>7.1794871794871797</v>
      </c>
      <c r="E11">
        <v>180.29411764705881</v>
      </c>
      <c r="F11">
        <v>2366.6693655454542</v>
      </c>
      <c r="G11">
        <v>2358.7935871510472</v>
      </c>
      <c r="I11" t="s">
        <v>3189</v>
      </c>
      <c r="J11" t="s">
        <v>3098</v>
      </c>
      <c r="K11" t="s">
        <v>3098</v>
      </c>
      <c r="L11" t="s">
        <v>3098</v>
      </c>
      <c r="M11" t="s">
        <v>3098</v>
      </c>
      <c r="N11" t="s">
        <v>3190</v>
      </c>
      <c r="P11" s="1"/>
    </row>
    <row r="12" spans="1:18" x14ac:dyDescent="0.35">
      <c r="A12" s="16" t="s">
        <v>3113</v>
      </c>
      <c r="B12">
        <v>120</v>
      </c>
      <c r="C12">
        <v>214.70331411060539</v>
      </c>
      <c r="D12">
        <v>173.75</v>
      </c>
      <c r="E12">
        <v>80</v>
      </c>
      <c r="F12">
        <v>0</v>
      </c>
      <c r="G12">
        <v>0</v>
      </c>
      <c r="I12" t="s">
        <v>3189</v>
      </c>
      <c r="J12" t="s">
        <v>3190</v>
      </c>
      <c r="K12" t="s">
        <v>3098</v>
      </c>
      <c r="L12" t="s">
        <v>3098</v>
      </c>
      <c r="M12" t="s">
        <v>3098</v>
      </c>
      <c r="N12" t="s">
        <v>3098</v>
      </c>
      <c r="P12" s="1"/>
      <c r="R12" s="15"/>
    </row>
    <row r="13" spans="1:18" ht="15.5" x14ac:dyDescent="0.35">
      <c r="A13" s="16" t="s">
        <v>3114</v>
      </c>
      <c r="B13">
        <v>5</v>
      </c>
      <c r="C13">
        <v>3.4920634920634921</v>
      </c>
      <c r="D13">
        <v>0</v>
      </c>
      <c r="E13">
        <v>2</v>
      </c>
      <c r="F13">
        <v>2.586552618101559</v>
      </c>
      <c r="G13">
        <v>2.3264544780669283</v>
      </c>
      <c r="I13" t="s">
        <v>3189</v>
      </c>
      <c r="J13" t="s">
        <v>3098</v>
      </c>
      <c r="K13" t="s">
        <v>3098</v>
      </c>
      <c r="L13" t="s">
        <v>3098</v>
      </c>
      <c r="M13" t="s">
        <v>3190</v>
      </c>
      <c r="N13" t="s">
        <v>3190</v>
      </c>
      <c r="P13" s="1"/>
      <c r="R13" s="70"/>
    </row>
    <row r="14" spans="1:18" x14ac:dyDescent="0.35">
      <c r="A14" s="16" t="s">
        <v>3115</v>
      </c>
      <c r="B14">
        <v>0</v>
      </c>
      <c r="C14">
        <v>2.3809523809523809</v>
      </c>
      <c r="D14">
        <v>0</v>
      </c>
      <c r="E14">
        <v>2.8571428571428572</v>
      </c>
      <c r="F14">
        <v>4.0909090909090908</v>
      </c>
      <c r="G14">
        <v>4.4444444444444446</v>
      </c>
      <c r="I14" t="s">
        <v>3098</v>
      </c>
      <c r="J14" t="s">
        <v>3098</v>
      </c>
      <c r="K14" t="s">
        <v>3098</v>
      </c>
      <c r="L14" t="s">
        <v>3188</v>
      </c>
      <c r="M14" t="s">
        <v>3098</v>
      </c>
      <c r="N14" t="s">
        <v>3188</v>
      </c>
      <c r="P14" s="1"/>
    </row>
    <row r="15" spans="1:18" x14ac:dyDescent="0.35">
      <c r="A15" s="16" t="s">
        <v>3116</v>
      </c>
      <c r="B15">
        <v>0</v>
      </c>
      <c r="C15">
        <v>0.31746031746031744</v>
      </c>
      <c r="D15">
        <v>0</v>
      </c>
      <c r="E15">
        <v>0.7142857142857143</v>
      </c>
      <c r="F15">
        <v>0</v>
      </c>
      <c r="G15" s="58">
        <v>0.7142857142857143</v>
      </c>
      <c r="I15" t="s">
        <v>3098</v>
      </c>
      <c r="J15" t="s">
        <v>3188</v>
      </c>
      <c r="K15" t="s">
        <v>3098</v>
      </c>
      <c r="L15" t="s">
        <v>3189</v>
      </c>
      <c r="M15" t="s">
        <v>3098</v>
      </c>
      <c r="N15" s="58" t="s">
        <v>105</v>
      </c>
      <c r="P15" s="1"/>
    </row>
    <row r="16" spans="1:18" x14ac:dyDescent="0.35">
      <c r="A16" s="16" t="s">
        <v>3117</v>
      </c>
      <c r="B16">
        <v>6.666666666666667</v>
      </c>
      <c r="C16">
        <v>1.25</v>
      </c>
      <c r="D16">
        <v>0</v>
      </c>
      <c r="E16">
        <v>0</v>
      </c>
      <c r="F16">
        <v>0</v>
      </c>
      <c r="G16">
        <v>0</v>
      </c>
      <c r="I16" t="s">
        <v>3188</v>
      </c>
      <c r="J16" t="s">
        <v>3188</v>
      </c>
      <c r="K16" t="s">
        <v>3098</v>
      </c>
      <c r="L16" t="s">
        <v>3098</v>
      </c>
      <c r="M16" t="s">
        <v>3098</v>
      </c>
      <c r="N16" t="s">
        <v>3098</v>
      </c>
      <c r="P16" s="1"/>
    </row>
    <row r="17" spans="1:19" x14ac:dyDescent="0.35">
      <c r="A17" s="16" t="s">
        <v>3118</v>
      </c>
      <c r="B17">
        <v>1.25</v>
      </c>
      <c r="C17">
        <v>3.4615384615384617</v>
      </c>
      <c r="D17">
        <v>0</v>
      </c>
      <c r="E17">
        <v>10</v>
      </c>
      <c r="F17">
        <v>5.4545454545454541</v>
      </c>
      <c r="G17">
        <v>11.111111111111111</v>
      </c>
      <c r="I17" t="s">
        <v>3188</v>
      </c>
      <c r="J17" t="s">
        <v>3098</v>
      </c>
      <c r="K17" t="s">
        <v>3098</v>
      </c>
      <c r="L17" t="s">
        <v>3098</v>
      </c>
      <c r="M17" t="s">
        <v>3189</v>
      </c>
      <c r="N17" t="s">
        <v>3188</v>
      </c>
      <c r="P17" s="1"/>
    </row>
    <row r="18" spans="1:19" x14ac:dyDescent="0.35">
      <c r="A18" s="16" t="s">
        <v>3119</v>
      </c>
      <c r="B18">
        <v>0.7142857142857143</v>
      </c>
      <c r="C18">
        <v>0.7142857142857143</v>
      </c>
      <c r="D18">
        <v>0</v>
      </c>
      <c r="E18">
        <v>2.8571428571428572</v>
      </c>
      <c r="F18">
        <v>1.8181818181818181</v>
      </c>
      <c r="G18" s="58">
        <v>2.8571428571428572</v>
      </c>
      <c r="I18" t="s">
        <v>3098</v>
      </c>
      <c r="J18" t="s">
        <v>3098</v>
      </c>
      <c r="K18" t="s">
        <v>3098</v>
      </c>
      <c r="L18" t="s">
        <v>3188</v>
      </c>
      <c r="M18" t="s">
        <v>3098</v>
      </c>
      <c r="N18" s="58" t="s">
        <v>105</v>
      </c>
      <c r="P18" s="1"/>
    </row>
    <row r="19" spans="1:19" x14ac:dyDescent="0.35">
      <c r="A19" s="16" t="s">
        <v>3120</v>
      </c>
      <c r="B19">
        <v>36.428571428571431</v>
      </c>
      <c r="C19">
        <v>56.666666666666664</v>
      </c>
      <c r="D19">
        <v>322.22222222222223</v>
      </c>
      <c r="E19">
        <v>136.62035249534983</v>
      </c>
      <c r="F19">
        <v>0</v>
      </c>
      <c r="G19">
        <v>0.57692307692307687</v>
      </c>
      <c r="I19" t="s">
        <v>3098</v>
      </c>
      <c r="J19" t="s">
        <v>3098</v>
      </c>
      <c r="K19" t="s">
        <v>3098</v>
      </c>
      <c r="L19" t="s">
        <v>3190</v>
      </c>
      <c r="M19" t="s">
        <v>3098</v>
      </c>
      <c r="N19" t="s">
        <v>3098</v>
      </c>
      <c r="P19" s="1"/>
    </row>
    <row r="20" spans="1:19" x14ac:dyDescent="0.35">
      <c r="A20" s="16" t="s">
        <v>3121</v>
      </c>
      <c r="B20">
        <v>70</v>
      </c>
      <c r="C20">
        <v>30</v>
      </c>
      <c r="D20">
        <v>497.22222222222223</v>
      </c>
      <c r="E20">
        <v>53.333333333333336</v>
      </c>
      <c r="F20">
        <v>0</v>
      </c>
      <c r="G20">
        <v>0</v>
      </c>
      <c r="I20" t="s">
        <v>3188</v>
      </c>
      <c r="J20" t="s">
        <v>3098</v>
      </c>
      <c r="K20" t="s">
        <v>3098</v>
      </c>
      <c r="L20" t="s">
        <v>3188</v>
      </c>
      <c r="M20" t="s">
        <v>3098</v>
      </c>
      <c r="N20" t="s">
        <v>3098</v>
      </c>
      <c r="P20" s="1"/>
    </row>
    <row r="21" spans="1:19" x14ac:dyDescent="0.35">
      <c r="A21" s="16" t="s">
        <v>3122</v>
      </c>
      <c r="B21">
        <v>0</v>
      </c>
      <c r="C21">
        <v>0.38461538461538464</v>
      </c>
      <c r="D21">
        <v>0</v>
      </c>
      <c r="E21">
        <v>0.32258064516129031</v>
      </c>
      <c r="F21">
        <v>0</v>
      </c>
      <c r="G21" s="58">
        <v>0.64516129032258063</v>
      </c>
      <c r="I21" t="s">
        <v>3098</v>
      </c>
      <c r="J21" t="s">
        <v>3098</v>
      </c>
      <c r="K21" t="s">
        <v>3098</v>
      </c>
      <c r="L21" t="s">
        <v>3098</v>
      </c>
      <c r="M21" t="s">
        <v>3098</v>
      </c>
      <c r="N21" s="58" t="s">
        <v>3256</v>
      </c>
      <c r="P21" s="1"/>
    </row>
    <row r="22" spans="1:19" x14ac:dyDescent="0.35">
      <c r="A22" s="16" t="s">
        <v>3123</v>
      </c>
      <c r="B22">
        <v>0</v>
      </c>
      <c r="C22">
        <v>0.31746031746031744</v>
      </c>
      <c r="D22" s="58">
        <v>0.15625</v>
      </c>
      <c r="E22">
        <v>0.3125</v>
      </c>
      <c r="F22">
        <v>0.90909090909090906</v>
      </c>
      <c r="G22">
        <v>2.2222222222222223</v>
      </c>
      <c r="I22" t="s">
        <v>3098</v>
      </c>
      <c r="J22" t="s">
        <v>3188</v>
      </c>
      <c r="K22" s="58" t="s">
        <v>3257</v>
      </c>
      <c r="L22" t="s">
        <v>3188</v>
      </c>
      <c r="M22" t="s">
        <v>3098</v>
      </c>
      <c r="N22" t="s">
        <v>3188</v>
      </c>
      <c r="P22" s="1"/>
    </row>
    <row r="23" spans="1:19" x14ac:dyDescent="0.35">
      <c r="A23" s="16" t="s">
        <v>3124</v>
      </c>
      <c r="B23">
        <v>16.666666666666668</v>
      </c>
      <c r="C23">
        <v>12.5</v>
      </c>
      <c r="D23">
        <v>1.0256410256410255</v>
      </c>
      <c r="E23">
        <v>39.411764705882355</v>
      </c>
      <c r="F23">
        <v>23.636363636363637</v>
      </c>
      <c r="G23">
        <v>48.969363765237645</v>
      </c>
      <c r="I23" t="s">
        <v>3098</v>
      </c>
      <c r="J23" t="s">
        <v>3188</v>
      </c>
      <c r="K23" t="s">
        <v>3098</v>
      </c>
      <c r="L23" t="s">
        <v>3188</v>
      </c>
      <c r="M23" t="s">
        <v>3098</v>
      </c>
      <c r="N23" t="s">
        <v>3190</v>
      </c>
      <c r="P23" s="1"/>
    </row>
    <row r="24" spans="1:19" x14ac:dyDescent="0.35">
      <c r="A24" s="16" t="s">
        <v>3182</v>
      </c>
      <c r="B24">
        <v>0</v>
      </c>
      <c r="C24">
        <v>0</v>
      </c>
      <c r="D24">
        <v>0.95238</v>
      </c>
      <c r="E24">
        <v>0</v>
      </c>
      <c r="F24">
        <v>0.90908999999999995</v>
      </c>
      <c r="G24">
        <v>0</v>
      </c>
      <c r="I24" t="s">
        <v>3098</v>
      </c>
      <c r="J24" t="s">
        <v>3098</v>
      </c>
      <c r="K24" t="s">
        <v>3258</v>
      </c>
      <c r="L24" t="s">
        <v>3098</v>
      </c>
      <c r="M24" t="s">
        <v>3258</v>
      </c>
      <c r="N24" t="s">
        <v>3098</v>
      </c>
      <c r="P24" s="1"/>
    </row>
    <row r="25" spans="1:19" x14ac:dyDescent="0.35">
      <c r="A25" s="16" t="s">
        <v>3125</v>
      </c>
      <c r="B25">
        <v>40</v>
      </c>
      <c r="C25">
        <v>44.103425951131612</v>
      </c>
      <c r="D25" s="58">
        <v>16.25</v>
      </c>
      <c r="E25">
        <v>26.350416126511092</v>
      </c>
      <c r="F25">
        <v>0.45454545454545453</v>
      </c>
      <c r="G25">
        <v>0.57692307692307687</v>
      </c>
      <c r="I25" t="s">
        <v>3188</v>
      </c>
      <c r="J25" t="s">
        <v>3190</v>
      </c>
      <c r="K25" s="58" t="s">
        <v>3259</v>
      </c>
      <c r="L25" t="s">
        <v>3190</v>
      </c>
      <c r="M25" t="s">
        <v>3098</v>
      </c>
      <c r="N25" t="s">
        <v>3098</v>
      </c>
      <c r="P25" s="1"/>
    </row>
    <row r="26" spans="1:19" x14ac:dyDescent="0.35">
      <c r="A26" s="16" t="s">
        <v>3126</v>
      </c>
      <c r="B26" s="58">
        <v>38.75</v>
      </c>
      <c r="C26">
        <v>5.208216158663701</v>
      </c>
      <c r="D26">
        <v>22.307692307692307</v>
      </c>
      <c r="E26">
        <v>12</v>
      </c>
      <c r="F26">
        <v>1.3636363636363635</v>
      </c>
      <c r="G26">
        <v>4.5851441405707476</v>
      </c>
      <c r="I26" s="58" t="s">
        <v>3259</v>
      </c>
      <c r="J26" t="s">
        <v>3190</v>
      </c>
      <c r="K26" t="s">
        <v>3189</v>
      </c>
      <c r="L26" t="s">
        <v>3098</v>
      </c>
      <c r="M26" t="s">
        <v>3098</v>
      </c>
      <c r="N26" t="s">
        <v>3190</v>
      </c>
      <c r="P26" s="1"/>
    </row>
    <row r="27" spans="1:19" x14ac:dyDescent="0.35">
      <c r="A27" s="16" t="s">
        <v>3127</v>
      </c>
      <c r="B27">
        <v>6.666666666666667</v>
      </c>
      <c r="C27">
        <v>6.666666666666667</v>
      </c>
      <c r="D27">
        <v>13.589743589743589</v>
      </c>
      <c r="E27">
        <v>20</v>
      </c>
      <c r="F27">
        <v>5.4545454545454541</v>
      </c>
      <c r="G27">
        <v>8.8888888888888893</v>
      </c>
      <c r="I27" t="s">
        <v>3098</v>
      </c>
      <c r="J27" t="s">
        <v>3098</v>
      </c>
      <c r="K27" t="s">
        <v>3098</v>
      </c>
      <c r="L27" t="s">
        <v>3098</v>
      </c>
      <c r="M27" t="s">
        <v>3098</v>
      </c>
      <c r="N27" t="s">
        <v>3188</v>
      </c>
      <c r="P27" s="1"/>
    </row>
    <row r="28" spans="1:19" x14ac:dyDescent="0.35">
      <c r="A28" s="16" t="s">
        <v>3183</v>
      </c>
      <c r="B28">
        <v>28.213672050459181</v>
      </c>
      <c r="C28">
        <v>42.857142857142854</v>
      </c>
      <c r="D28">
        <v>0</v>
      </c>
      <c r="E28">
        <v>3.3333333333333335</v>
      </c>
      <c r="F28">
        <v>0</v>
      </c>
      <c r="G28">
        <v>0</v>
      </c>
      <c r="I28" t="s">
        <v>3190</v>
      </c>
      <c r="J28" t="s">
        <v>3188</v>
      </c>
      <c r="K28" t="s">
        <v>3098</v>
      </c>
      <c r="L28" t="s">
        <v>3098</v>
      </c>
      <c r="M28" t="s">
        <v>3098</v>
      </c>
      <c r="N28" t="s">
        <v>3098</v>
      </c>
      <c r="P28" s="14"/>
    </row>
    <row r="29" spans="1:19" ht="15.5" x14ac:dyDescent="0.35">
      <c r="A29" s="16" t="s">
        <v>3128</v>
      </c>
      <c r="B29">
        <v>3.3333333333333335</v>
      </c>
      <c r="C29">
        <v>6.71875</v>
      </c>
      <c r="D29">
        <v>1.2121212121212122</v>
      </c>
      <c r="E29">
        <v>11.176470588235293</v>
      </c>
      <c r="F29">
        <v>191.81818181818181</v>
      </c>
      <c r="G29">
        <v>327.22222222222223</v>
      </c>
      <c r="I29" t="s">
        <v>3098</v>
      </c>
      <c r="J29" t="s">
        <v>3189</v>
      </c>
      <c r="K29" t="s">
        <v>3098</v>
      </c>
      <c r="L29" t="s">
        <v>3098</v>
      </c>
      <c r="M29" t="s">
        <v>3189</v>
      </c>
      <c r="N29" t="s">
        <v>3098</v>
      </c>
      <c r="P29" s="10"/>
    </row>
    <row r="30" spans="1:19" x14ac:dyDescent="0.35">
      <c r="A30" s="16" t="s">
        <v>3129</v>
      </c>
      <c r="B30">
        <v>2.5</v>
      </c>
      <c r="C30">
        <v>0</v>
      </c>
      <c r="D30">
        <v>6.5476190476190474</v>
      </c>
      <c r="E30">
        <v>5.882352941176471</v>
      </c>
      <c r="F30">
        <v>2.7272727272727271</v>
      </c>
      <c r="G30">
        <v>5.9615384615384617</v>
      </c>
      <c r="I30" t="s">
        <v>3188</v>
      </c>
      <c r="J30" t="s">
        <v>3098</v>
      </c>
      <c r="K30" t="s">
        <v>3098</v>
      </c>
      <c r="L30" t="s">
        <v>3098</v>
      </c>
      <c r="M30" t="s">
        <v>3098</v>
      </c>
      <c r="N30" t="s">
        <v>3098</v>
      </c>
      <c r="P30" s="1"/>
    </row>
    <row r="31" spans="1:19" x14ac:dyDescent="0.35">
      <c r="A31" s="16" t="s">
        <v>3130</v>
      </c>
      <c r="B31">
        <v>56.666666666666664</v>
      </c>
      <c r="C31">
        <v>75</v>
      </c>
      <c r="D31">
        <v>2.8571428571428572</v>
      </c>
      <c r="E31">
        <v>47.150616235232633</v>
      </c>
      <c r="F31">
        <v>87.727272727272734</v>
      </c>
      <c r="G31">
        <v>135.12806637627659</v>
      </c>
      <c r="I31" t="s">
        <v>3098</v>
      </c>
      <c r="J31" t="s">
        <v>3260</v>
      </c>
      <c r="K31" t="s">
        <v>3098</v>
      </c>
      <c r="L31" t="s">
        <v>3190</v>
      </c>
      <c r="M31" t="s">
        <v>3098</v>
      </c>
      <c r="N31" t="s">
        <v>3190</v>
      </c>
      <c r="P31" s="1"/>
    </row>
    <row r="32" spans="1:19" x14ac:dyDescent="0.35">
      <c r="A32" s="16" t="s">
        <v>3131</v>
      </c>
      <c r="B32">
        <v>1.25</v>
      </c>
      <c r="C32">
        <v>1.25</v>
      </c>
      <c r="D32">
        <v>25.833333333333332</v>
      </c>
      <c r="E32">
        <v>0.3125</v>
      </c>
      <c r="F32">
        <v>0.45454499999999998</v>
      </c>
      <c r="G32">
        <v>0</v>
      </c>
      <c r="I32" t="s">
        <v>3098</v>
      </c>
      <c r="J32" t="s">
        <v>3098</v>
      </c>
      <c r="K32" t="s">
        <v>3098</v>
      </c>
      <c r="L32" t="s">
        <v>3262</v>
      </c>
      <c r="M32" t="s">
        <v>3261</v>
      </c>
      <c r="N32" t="s">
        <v>3098</v>
      </c>
      <c r="P32" s="1"/>
      <c r="S32" s="15"/>
    </row>
    <row r="33" spans="1:16" x14ac:dyDescent="0.35">
      <c r="A33" s="16" t="s">
        <v>3132</v>
      </c>
      <c r="B33">
        <v>19.10683602522959</v>
      </c>
      <c r="C33">
        <v>14.409585518440984</v>
      </c>
      <c r="D33">
        <v>19.108699529314414</v>
      </c>
      <c r="E33">
        <v>9.1666666666666661</v>
      </c>
      <c r="F33">
        <v>0</v>
      </c>
      <c r="G33">
        <v>0.19230769230769232</v>
      </c>
      <c r="I33" t="s">
        <v>3190</v>
      </c>
      <c r="J33" t="s">
        <v>3190</v>
      </c>
      <c r="K33" t="s">
        <v>3190</v>
      </c>
      <c r="L33" t="s">
        <v>3259</v>
      </c>
      <c r="M33" t="s">
        <v>3098</v>
      </c>
      <c r="N33" t="s">
        <v>3098</v>
      </c>
      <c r="P33" s="1"/>
    </row>
    <row r="34" spans="1:16" x14ac:dyDescent="0.35">
      <c r="A34" s="16" t="s">
        <v>3133</v>
      </c>
      <c r="B34">
        <v>5</v>
      </c>
      <c r="C34">
        <v>11.153846153846153</v>
      </c>
      <c r="D34">
        <v>1.4285714285714286</v>
      </c>
      <c r="E34">
        <v>7.5</v>
      </c>
      <c r="F34">
        <v>0</v>
      </c>
      <c r="G34">
        <v>0.38461538461538464</v>
      </c>
      <c r="I34" t="s">
        <v>3098</v>
      </c>
      <c r="J34" t="s">
        <v>3098</v>
      </c>
      <c r="K34" t="s">
        <v>3098</v>
      </c>
      <c r="L34" t="s">
        <v>3098</v>
      </c>
      <c r="M34" t="s">
        <v>3098</v>
      </c>
      <c r="N34" t="s">
        <v>3188</v>
      </c>
      <c r="P34" s="1"/>
    </row>
    <row r="35" spans="1:16" x14ac:dyDescent="0.35">
      <c r="A35" s="16" t="s">
        <v>3134</v>
      </c>
      <c r="B35">
        <v>183.75</v>
      </c>
      <c r="C35">
        <v>566.66666666666663</v>
      </c>
      <c r="D35">
        <v>532.82051282051282</v>
      </c>
      <c r="E35">
        <v>340</v>
      </c>
      <c r="F35">
        <v>26.353890880301606</v>
      </c>
      <c r="G35">
        <v>85</v>
      </c>
      <c r="I35" t="s">
        <v>3188</v>
      </c>
      <c r="J35" t="s">
        <v>3098</v>
      </c>
      <c r="K35" t="s">
        <v>3098</v>
      </c>
      <c r="L35" t="s">
        <v>3098</v>
      </c>
      <c r="M35" t="s">
        <v>3190</v>
      </c>
      <c r="N35" t="s">
        <v>3098</v>
      </c>
      <c r="P35" s="1"/>
    </row>
    <row r="36" spans="1:16" x14ac:dyDescent="0.35">
      <c r="A36" s="16" t="s">
        <v>3135</v>
      </c>
      <c r="B36">
        <v>0</v>
      </c>
      <c r="C36">
        <v>2.3076923076923075</v>
      </c>
      <c r="D36">
        <v>0</v>
      </c>
      <c r="E36">
        <v>3.75</v>
      </c>
      <c r="F36">
        <v>0</v>
      </c>
      <c r="G36" s="58">
        <v>3.75</v>
      </c>
      <c r="I36" t="s">
        <v>3098</v>
      </c>
      <c r="J36" t="s">
        <v>3098</v>
      </c>
      <c r="K36" t="s">
        <v>3098</v>
      </c>
      <c r="L36" t="s">
        <v>3098</v>
      </c>
      <c r="M36" t="s">
        <v>3098</v>
      </c>
      <c r="N36" s="58" t="s">
        <v>105</v>
      </c>
      <c r="P36" s="1"/>
    </row>
    <row r="37" spans="1:16" x14ac:dyDescent="0.35">
      <c r="A37" s="16" t="s">
        <v>3136</v>
      </c>
      <c r="B37">
        <v>460</v>
      </c>
      <c r="C37">
        <v>467.2556098240043</v>
      </c>
      <c r="D37">
        <v>50</v>
      </c>
      <c r="E37">
        <v>85.625</v>
      </c>
      <c r="F37">
        <v>0</v>
      </c>
      <c r="G37">
        <v>0</v>
      </c>
      <c r="I37" t="s">
        <v>3188</v>
      </c>
      <c r="J37" t="s">
        <v>3190</v>
      </c>
      <c r="K37" t="s">
        <v>3098</v>
      </c>
      <c r="L37" t="s">
        <v>3098</v>
      </c>
      <c r="M37" t="s">
        <v>3098</v>
      </c>
      <c r="N37" t="s">
        <v>3098</v>
      </c>
      <c r="P37" s="1"/>
    </row>
    <row r="38" spans="1:16" x14ac:dyDescent="0.35">
      <c r="A38" s="16" t="s">
        <v>3137</v>
      </c>
      <c r="B38">
        <v>0.7142857142857143</v>
      </c>
      <c r="C38">
        <v>1.6666666666666667</v>
      </c>
      <c r="D38">
        <v>3.8888888888888888</v>
      </c>
      <c r="E38">
        <v>2.009103498483912</v>
      </c>
      <c r="F38">
        <v>0</v>
      </c>
      <c r="G38">
        <v>0.19230769230769232</v>
      </c>
      <c r="I38" t="s">
        <v>3098</v>
      </c>
      <c r="J38" t="s">
        <v>3098</v>
      </c>
      <c r="K38" t="s">
        <v>3098</v>
      </c>
      <c r="L38" t="s">
        <v>3190</v>
      </c>
      <c r="M38" t="s">
        <v>3098</v>
      </c>
      <c r="N38" t="s">
        <v>3098</v>
      </c>
      <c r="P38" s="1"/>
    </row>
    <row r="39" spans="1:16" x14ac:dyDescent="0.35">
      <c r="A39" s="16" t="s">
        <v>3138</v>
      </c>
      <c r="B39">
        <v>0</v>
      </c>
      <c r="C39">
        <v>0</v>
      </c>
      <c r="D39" s="58">
        <v>2.6583693785503999</v>
      </c>
      <c r="E39">
        <v>0.3125</v>
      </c>
      <c r="F39">
        <v>0</v>
      </c>
      <c r="G39">
        <v>0</v>
      </c>
      <c r="I39" t="s">
        <v>3098</v>
      </c>
      <c r="J39" t="s">
        <v>3098</v>
      </c>
      <c r="K39" s="58" t="s">
        <v>3263</v>
      </c>
      <c r="L39" t="s">
        <v>3258</v>
      </c>
      <c r="M39" t="s">
        <v>3098</v>
      </c>
      <c r="N39" t="s">
        <v>3098</v>
      </c>
      <c r="P39" s="1"/>
    </row>
    <row r="40" spans="1:16" x14ac:dyDescent="0.35">
      <c r="A40" s="16" t="s">
        <v>3139</v>
      </c>
      <c r="B40">
        <v>96</v>
      </c>
      <c r="C40">
        <v>45.714285714285715</v>
      </c>
      <c r="D40">
        <v>36.796357567879738</v>
      </c>
      <c r="E40">
        <v>6.639344262295082</v>
      </c>
      <c r="F40">
        <v>2.586552618101559</v>
      </c>
      <c r="G40">
        <v>0</v>
      </c>
      <c r="I40" t="s">
        <v>3188</v>
      </c>
      <c r="J40" t="s">
        <v>3188</v>
      </c>
      <c r="K40" t="s">
        <v>3190</v>
      </c>
      <c r="L40" t="s">
        <v>3098</v>
      </c>
      <c r="M40" t="s">
        <v>3190</v>
      </c>
      <c r="N40" t="s">
        <v>3098</v>
      </c>
      <c r="P40" s="1"/>
    </row>
    <row r="41" spans="1:16" x14ac:dyDescent="0.35">
      <c r="A41" s="16" t="s">
        <v>3140</v>
      </c>
      <c r="B41">
        <v>20</v>
      </c>
      <c r="C41">
        <v>18.660254037844389</v>
      </c>
      <c r="D41">
        <v>27.24744871391589</v>
      </c>
      <c r="E41">
        <v>61.180339887498945</v>
      </c>
      <c r="F41">
        <v>12.272727272727273</v>
      </c>
      <c r="G41">
        <v>17.8299489795399</v>
      </c>
      <c r="I41" t="s">
        <v>3188</v>
      </c>
      <c r="J41" t="s">
        <v>3190</v>
      </c>
      <c r="K41" t="s">
        <v>3190</v>
      </c>
      <c r="L41" t="s">
        <v>3190</v>
      </c>
      <c r="M41" t="s">
        <v>3098</v>
      </c>
      <c r="N41" t="s">
        <v>3190</v>
      </c>
      <c r="P41" s="16"/>
    </row>
    <row r="42" spans="1:16" x14ac:dyDescent="0.35">
      <c r="A42" s="16" t="s">
        <v>3141</v>
      </c>
      <c r="B42">
        <v>66.666666666666671</v>
      </c>
      <c r="C42">
        <v>5.5555555555555554</v>
      </c>
      <c r="D42">
        <v>225</v>
      </c>
      <c r="E42">
        <v>9.9651410739965396</v>
      </c>
      <c r="F42">
        <v>0.90908999999999995</v>
      </c>
      <c r="G42">
        <v>1.1111111111111112</v>
      </c>
      <c r="I42" t="s">
        <v>3188</v>
      </c>
      <c r="J42" t="s">
        <v>3098</v>
      </c>
      <c r="K42" t="s">
        <v>3098</v>
      </c>
      <c r="L42" t="s">
        <v>3190</v>
      </c>
      <c r="M42" t="s">
        <v>3258</v>
      </c>
      <c r="N42" t="s">
        <v>3098</v>
      </c>
      <c r="P42" s="16"/>
    </row>
    <row r="43" spans="1:16" x14ac:dyDescent="0.35">
      <c r="A43" s="16" t="s">
        <v>3142</v>
      </c>
      <c r="B43">
        <v>23.75</v>
      </c>
      <c r="C43">
        <v>16.666666666666668</v>
      </c>
      <c r="D43">
        <v>1.25</v>
      </c>
      <c r="E43">
        <v>3.225806451612903</v>
      </c>
      <c r="F43">
        <v>0</v>
      </c>
      <c r="G43">
        <v>0</v>
      </c>
      <c r="I43" t="s">
        <v>3098</v>
      </c>
      <c r="J43" t="s">
        <v>3098</v>
      </c>
      <c r="K43" t="s">
        <v>3098</v>
      </c>
      <c r="L43" t="s">
        <v>3098</v>
      </c>
      <c r="M43" t="s">
        <v>3098</v>
      </c>
      <c r="N43" t="s">
        <v>3098</v>
      </c>
      <c r="P43" s="16"/>
    </row>
    <row r="44" spans="1:16" x14ac:dyDescent="0.35">
      <c r="A44" s="16" t="s">
        <v>58</v>
      </c>
      <c r="B44">
        <v>3.3333333333333335</v>
      </c>
      <c r="C44">
        <v>11.428571428571429</v>
      </c>
      <c r="D44">
        <v>7.1745927042578588</v>
      </c>
      <c r="E44">
        <v>12</v>
      </c>
      <c r="F44">
        <v>0</v>
      </c>
      <c r="G44">
        <v>0</v>
      </c>
      <c r="I44" t="s">
        <v>3098</v>
      </c>
      <c r="J44" t="s">
        <v>3098</v>
      </c>
      <c r="K44" t="s">
        <v>3190</v>
      </c>
      <c r="L44" t="s">
        <v>3098</v>
      </c>
      <c r="M44" t="s">
        <v>3098</v>
      </c>
      <c r="N44" t="s">
        <v>3098</v>
      </c>
      <c r="P44" s="16"/>
    </row>
    <row r="45" spans="1:16" x14ac:dyDescent="0.35">
      <c r="A45" s="16" t="s">
        <v>3143</v>
      </c>
      <c r="B45">
        <v>0</v>
      </c>
      <c r="C45">
        <v>0</v>
      </c>
      <c r="D45">
        <v>0</v>
      </c>
      <c r="E45">
        <v>0</v>
      </c>
      <c r="F45">
        <v>0</v>
      </c>
      <c r="G45">
        <v>0.43478</v>
      </c>
      <c r="I45" t="s">
        <v>3098</v>
      </c>
      <c r="J45" t="s">
        <v>3098</v>
      </c>
      <c r="K45" t="s">
        <v>3098</v>
      </c>
      <c r="L45" t="s">
        <v>3098</v>
      </c>
      <c r="M45" t="s">
        <v>3098</v>
      </c>
      <c r="N45" t="s">
        <v>3261</v>
      </c>
      <c r="P45" s="16"/>
    </row>
    <row r="46" spans="1:16" x14ac:dyDescent="0.35">
      <c r="A46" s="16" t="s">
        <v>3144</v>
      </c>
      <c r="B46">
        <v>61.666666666666664</v>
      </c>
      <c r="C46">
        <v>19.902338669690462</v>
      </c>
      <c r="D46">
        <v>70.476190476190482</v>
      </c>
      <c r="E46">
        <v>54.037008503093261</v>
      </c>
      <c r="F46">
        <v>65.454545454545453</v>
      </c>
      <c r="G46">
        <v>68.888888888888886</v>
      </c>
      <c r="I46" t="s">
        <v>3189</v>
      </c>
      <c r="J46" t="s">
        <v>3190</v>
      </c>
      <c r="K46" t="s">
        <v>3188</v>
      </c>
      <c r="L46" t="s">
        <v>3190</v>
      </c>
      <c r="M46" t="s">
        <v>3098</v>
      </c>
      <c r="N46" t="s">
        <v>3098</v>
      </c>
      <c r="P46" s="16"/>
    </row>
    <row r="47" spans="1:16" x14ac:dyDescent="0.35">
      <c r="A47" s="16" t="s">
        <v>3145</v>
      </c>
      <c r="B47">
        <v>40</v>
      </c>
      <c r="C47">
        <v>24.142135623730951</v>
      </c>
      <c r="D47">
        <v>12.5</v>
      </c>
      <c r="E47">
        <v>5</v>
      </c>
      <c r="F47">
        <v>0</v>
      </c>
      <c r="G47">
        <v>0.55555555555555558</v>
      </c>
      <c r="I47" t="s">
        <v>3188</v>
      </c>
      <c r="J47" t="s">
        <v>3190</v>
      </c>
      <c r="K47" t="s">
        <v>3189</v>
      </c>
      <c r="L47" t="s">
        <v>3098</v>
      </c>
      <c r="M47" t="s">
        <v>3098</v>
      </c>
      <c r="N47" t="s">
        <v>3098</v>
      </c>
      <c r="P47" s="16"/>
    </row>
    <row r="48" spans="1:16" x14ac:dyDescent="0.35">
      <c r="A48" s="16" t="s">
        <v>3146</v>
      </c>
      <c r="B48">
        <v>41.25</v>
      </c>
      <c r="C48">
        <v>23.333333333333332</v>
      </c>
      <c r="D48">
        <v>645.12820512820508</v>
      </c>
      <c r="E48">
        <v>40</v>
      </c>
      <c r="F48">
        <v>29.372259119722614</v>
      </c>
      <c r="G48">
        <v>11.111111111111111</v>
      </c>
      <c r="I48" t="s">
        <v>3098</v>
      </c>
      <c r="J48" t="s">
        <v>3098</v>
      </c>
      <c r="K48" t="s">
        <v>3098</v>
      </c>
      <c r="L48" t="s">
        <v>3098</v>
      </c>
      <c r="M48" t="s">
        <v>3190</v>
      </c>
      <c r="N48" t="s">
        <v>3098</v>
      </c>
      <c r="P48" s="16"/>
    </row>
    <row r="49" spans="1:16" x14ac:dyDescent="0.35">
      <c r="A49" s="16" t="s">
        <v>3147</v>
      </c>
      <c r="B49">
        <v>0.7142857142857143</v>
      </c>
      <c r="C49">
        <v>1.6666666666666667</v>
      </c>
      <c r="D49">
        <v>1.0256410256410255</v>
      </c>
      <c r="E49">
        <v>2.6470588235294117</v>
      </c>
      <c r="F49">
        <v>0.90909090909090906</v>
      </c>
      <c r="G49">
        <v>12.307692307692308</v>
      </c>
      <c r="I49" t="s">
        <v>3098</v>
      </c>
      <c r="J49" t="s">
        <v>3189</v>
      </c>
      <c r="K49" t="s">
        <v>3098</v>
      </c>
      <c r="L49" t="s">
        <v>3098</v>
      </c>
      <c r="M49" t="s">
        <v>3098</v>
      </c>
      <c r="N49" t="s">
        <v>3188</v>
      </c>
      <c r="P49" s="16"/>
    </row>
    <row r="50" spans="1:16" x14ac:dyDescent="0.35">
      <c r="A50" s="16" t="s">
        <v>3184</v>
      </c>
      <c r="B50">
        <v>0</v>
      </c>
      <c r="C50">
        <v>0</v>
      </c>
      <c r="D50">
        <v>0.95238</v>
      </c>
      <c r="E50">
        <v>0</v>
      </c>
      <c r="F50">
        <v>0.90908999999999995</v>
      </c>
      <c r="G50">
        <v>0</v>
      </c>
      <c r="I50" t="s">
        <v>3098</v>
      </c>
      <c r="J50" t="s">
        <v>3098</v>
      </c>
      <c r="K50" t="s">
        <v>3264</v>
      </c>
      <c r="L50" t="s">
        <v>3098</v>
      </c>
      <c r="M50" t="s">
        <v>3258</v>
      </c>
      <c r="N50" t="s">
        <v>3098</v>
      </c>
      <c r="P50" s="16"/>
    </row>
    <row r="51" spans="1:16" x14ac:dyDescent="0.35">
      <c r="A51" s="16" t="s">
        <v>3148</v>
      </c>
      <c r="B51">
        <v>1.25</v>
      </c>
      <c r="C51">
        <v>0</v>
      </c>
      <c r="D51">
        <v>21.025641025641026</v>
      </c>
      <c r="E51">
        <v>22.857142857142858</v>
      </c>
      <c r="F51">
        <v>30.90909090909091</v>
      </c>
      <c r="G51">
        <v>24.444444444444443</v>
      </c>
      <c r="I51" t="s">
        <v>3188</v>
      </c>
      <c r="J51" t="s">
        <v>3098</v>
      </c>
      <c r="K51" t="s">
        <v>3098</v>
      </c>
      <c r="L51" t="s">
        <v>3098</v>
      </c>
      <c r="M51" t="s">
        <v>3098</v>
      </c>
      <c r="N51" t="s">
        <v>3098</v>
      </c>
      <c r="P51" s="16"/>
    </row>
    <row r="52" spans="1:16" x14ac:dyDescent="0.35">
      <c r="A52" s="16" t="s">
        <v>3149</v>
      </c>
      <c r="B52">
        <v>0.66666999999999998</v>
      </c>
      <c r="C52">
        <v>0.9375</v>
      </c>
      <c r="D52">
        <v>22.692307692307693</v>
      </c>
      <c r="E52" s="58">
        <v>3.9285714285714284</v>
      </c>
      <c r="F52">
        <v>1.8181818181818181</v>
      </c>
      <c r="G52">
        <v>3.8888888888888888</v>
      </c>
      <c r="I52" t="s">
        <v>3261</v>
      </c>
      <c r="J52" t="s">
        <v>3098</v>
      </c>
      <c r="K52" t="s">
        <v>3189</v>
      </c>
      <c r="L52" s="58" t="s">
        <v>3259</v>
      </c>
      <c r="M52" t="s">
        <v>3098</v>
      </c>
      <c r="N52" t="s">
        <v>3098</v>
      </c>
      <c r="P52" s="16"/>
    </row>
    <row r="53" spans="1:16" x14ac:dyDescent="0.35">
      <c r="A53" s="16" t="s">
        <v>3150</v>
      </c>
      <c r="B53">
        <v>3.3333333333333335</v>
      </c>
      <c r="C53">
        <v>0.3125</v>
      </c>
      <c r="D53">
        <v>12.121212121212121</v>
      </c>
      <c r="E53">
        <v>2.8571428571428572</v>
      </c>
      <c r="F53">
        <v>3.6363636363636362</v>
      </c>
      <c r="G53">
        <v>4.4444444444444446</v>
      </c>
      <c r="I53" t="s">
        <v>3189</v>
      </c>
      <c r="J53" t="s">
        <v>3098</v>
      </c>
      <c r="K53" t="s">
        <v>3188</v>
      </c>
      <c r="L53" t="s">
        <v>3098</v>
      </c>
      <c r="M53" t="s">
        <v>3098</v>
      </c>
      <c r="N53" t="s">
        <v>3098</v>
      </c>
      <c r="P53" s="16"/>
    </row>
    <row r="54" spans="1:16" x14ac:dyDescent="0.35">
      <c r="A54" s="16" t="s">
        <v>3151</v>
      </c>
      <c r="B54">
        <v>155</v>
      </c>
      <c r="C54">
        <v>20</v>
      </c>
      <c r="D54">
        <v>639.74358974358972</v>
      </c>
      <c r="E54">
        <v>115.55555555555556</v>
      </c>
      <c r="F54">
        <v>1.8181818181818181</v>
      </c>
      <c r="G54">
        <v>3.0769230769230766</v>
      </c>
      <c r="I54" t="s">
        <v>3098</v>
      </c>
      <c r="J54" t="s">
        <v>3098</v>
      </c>
      <c r="K54" t="s">
        <v>3098</v>
      </c>
      <c r="L54" t="s">
        <v>3188</v>
      </c>
      <c r="M54" t="s">
        <v>3188</v>
      </c>
      <c r="N54" t="s">
        <v>3098</v>
      </c>
      <c r="P54" s="16"/>
    </row>
    <row r="55" spans="1:16" x14ac:dyDescent="0.35">
      <c r="A55" s="16" t="s">
        <v>3152</v>
      </c>
      <c r="B55">
        <v>1.25</v>
      </c>
      <c r="C55">
        <v>0.71428999999999998</v>
      </c>
      <c r="D55">
        <v>0</v>
      </c>
      <c r="E55">
        <v>0.3125</v>
      </c>
      <c r="F55">
        <v>0</v>
      </c>
      <c r="G55">
        <v>0</v>
      </c>
      <c r="I55" t="s">
        <v>3098</v>
      </c>
      <c r="J55" t="s">
        <v>3261</v>
      </c>
      <c r="K55" t="s">
        <v>3098</v>
      </c>
      <c r="L55" t="s">
        <v>3258</v>
      </c>
      <c r="M55" t="s">
        <v>3098</v>
      </c>
      <c r="N55" t="s">
        <v>3098</v>
      </c>
    </row>
    <row r="56" spans="1:16" x14ac:dyDescent="0.35">
      <c r="A56" s="16" t="s">
        <v>3153</v>
      </c>
      <c r="B56">
        <v>0</v>
      </c>
      <c r="C56">
        <v>0.25641025641025639</v>
      </c>
      <c r="D56">
        <v>0.95238</v>
      </c>
      <c r="E56">
        <v>0</v>
      </c>
      <c r="F56">
        <v>1.3636363636363635</v>
      </c>
      <c r="G56">
        <v>0.55555555555555558</v>
      </c>
      <c r="I56" t="s">
        <v>3098</v>
      </c>
      <c r="J56" t="s">
        <v>3098</v>
      </c>
      <c r="K56" t="s">
        <v>3258</v>
      </c>
      <c r="L56" t="s">
        <v>3098</v>
      </c>
      <c r="M56" t="s">
        <v>3098</v>
      </c>
      <c r="N56" t="s">
        <v>3098</v>
      </c>
    </row>
    <row r="57" spans="1:16" x14ac:dyDescent="0.35">
      <c r="A57" s="16" t="s">
        <v>3154</v>
      </c>
      <c r="B57">
        <v>8</v>
      </c>
      <c r="C57">
        <v>11.746031746031745</v>
      </c>
      <c r="D57">
        <v>0</v>
      </c>
      <c r="E57">
        <v>4.375</v>
      </c>
      <c r="F57">
        <v>0</v>
      </c>
      <c r="G57">
        <v>0.43478</v>
      </c>
      <c r="I57" t="s">
        <v>3188</v>
      </c>
      <c r="J57" t="s">
        <v>3098</v>
      </c>
      <c r="K57" t="s">
        <v>3098</v>
      </c>
      <c r="L57" t="s">
        <v>3188</v>
      </c>
      <c r="M57" t="s">
        <v>3098</v>
      </c>
      <c r="N57" t="s">
        <v>3261</v>
      </c>
    </row>
    <row r="58" spans="1:16" x14ac:dyDescent="0.35">
      <c r="A58" s="16" t="s">
        <v>3155</v>
      </c>
      <c r="B58">
        <v>8.5714285714285712</v>
      </c>
      <c r="C58">
        <v>6.666666666666667</v>
      </c>
      <c r="D58">
        <v>93.333333333333329</v>
      </c>
      <c r="E58">
        <v>21.639344262295083</v>
      </c>
      <c r="F58">
        <v>0</v>
      </c>
      <c r="G58">
        <v>0.86956521739130432</v>
      </c>
      <c r="I58" t="s">
        <v>3098</v>
      </c>
      <c r="J58" t="s">
        <v>3098</v>
      </c>
      <c r="K58" t="s">
        <v>3098</v>
      </c>
      <c r="L58" t="s">
        <v>3188</v>
      </c>
      <c r="M58" t="s">
        <v>3098</v>
      </c>
      <c r="N58" t="s">
        <v>3098</v>
      </c>
    </row>
    <row r="59" spans="1:16" x14ac:dyDescent="0.35">
      <c r="A59" s="16" t="s">
        <v>3156</v>
      </c>
      <c r="B59">
        <v>5.625</v>
      </c>
      <c r="C59">
        <v>3.4920634920634921</v>
      </c>
      <c r="D59">
        <v>10</v>
      </c>
      <c r="E59">
        <v>12.352941176470589</v>
      </c>
      <c r="F59">
        <v>10</v>
      </c>
      <c r="G59">
        <v>14.423076923076923</v>
      </c>
      <c r="I59" t="s">
        <v>3098</v>
      </c>
      <c r="J59" t="s">
        <v>3098</v>
      </c>
      <c r="K59" t="s">
        <v>3189</v>
      </c>
      <c r="L59" t="s">
        <v>3098</v>
      </c>
      <c r="M59" t="s">
        <v>3098</v>
      </c>
      <c r="N59" t="s">
        <v>3098</v>
      </c>
    </row>
    <row r="60" spans="1:16" x14ac:dyDescent="0.35">
      <c r="A60" s="16" t="s">
        <v>3157</v>
      </c>
      <c r="B60">
        <v>0</v>
      </c>
      <c r="C60">
        <v>0.3125</v>
      </c>
      <c r="D60">
        <v>0</v>
      </c>
      <c r="E60">
        <v>0</v>
      </c>
      <c r="F60">
        <v>0</v>
      </c>
      <c r="G60">
        <v>0.43478</v>
      </c>
      <c r="I60" t="s">
        <v>3098</v>
      </c>
      <c r="J60" t="s">
        <v>3098</v>
      </c>
      <c r="K60" t="s">
        <v>3098</v>
      </c>
      <c r="L60" t="s">
        <v>3098</v>
      </c>
      <c r="M60" t="s">
        <v>3098</v>
      </c>
      <c r="N60" t="s">
        <v>3261</v>
      </c>
    </row>
    <row r="61" spans="1:16" x14ac:dyDescent="0.35">
      <c r="A61" s="16" t="s">
        <v>87</v>
      </c>
      <c r="B61">
        <v>6.666666666666667</v>
      </c>
      <c r="C61">
        <v>150</v>
      </c>
      <c r="D61">
        <v>5</v>
      </c>
      <c r="E61">
        <v>74.705882352941174</v>
      </c>
      <c r="F61">
        <v>813.93544016486226</v>
      </c>
      <c r="G61">
        <v>885.30869284546213</v>
      </c>
      <c r="I61" t="s">
        <v>3098</v>
      </c>
      <c r="J61" t="s">
        <v>3260</v>
      </c>
      <c r="K61" t="s">
        <v>3098</v>
      </c>
      <c r="L61" t="s">
        <v>3098</v>
      </c>
      <c r="M61" t="s">
        <v>3190</v>
      </c>
      <c r="N61" t="s">
        <v>3190</v>
      </c>
    </row>
    <row r="62" spans="1:16" x14ac:dyDescent="0.35">
      <c r="A62" s="16" t="s">
        <v>3158</v>
      </c>
      <c r="B62">
        <v>10</v>
      </c>
      <c r="C62">
        <v>6</v>
      </c>
      <c r="D62">
        <v>2.3809523809523809</v>
      </c>
      <c r="E62">
        <v>2</v>
      </c>
      <c r="F62">
        <v>0</v>
      </c>
      <c r="G62">
        <v>0.38461538461538464</v>
      </c>
      <c r="I62" t="s">
        <v>3098</v>
      </c>
      <c r="J62" t="s">
        <v>3098</v>
      </c>
      <c r="K62" t="s">
        <v>3098</v>
      </c>
      <c r="L62" t="s">
        <v>3098</v>
      </c>
      <c r="M62" t="s">
        <v>3098</v>
      </c>
      <c r="N62" t="s">
        <v>3098</v>
      </c>
    </row>
    <row r="63" spans="1:16" x14ac:dyDescent="0.35">
      <c r="A63" s="16" t="s">
        <v>3159</v>
      </c>
      <c r="B63">
        <v>5</v>
      </c>
      <c r="C63">
        <v>92.857142857142861</v>
      </c>
      <c r="D63">
        <v>7.5</v>
      </c>
      <c r="E63">
        <v>70</v>
      </c>
      <c r="F63">
        <v>553.18181818181813</v>
      </c>
      <c r="G63">
        <v>711.28984779470397</v>
      </c>
      <c r="I63" t="s">
        <v>3098</v>
      </c>
      <c r="J63" t="s">
        <v>3098</v>
      </c>
      <c r="K63" t="s">
        <v>3098</v>
      </c>
      <c r="L63" t="s">
        <v>3098</v>
      </c>
      <c r="M63" t="s">
        <v>3098</v>
      </c>
      <c r="N63" t="s">
        <v>3190</v>
      </c>
    </row>
    <row r="64" spans="1:16" x14ac:dyDescent="0.35">
      <c r="A64" s="16" t="s">
        <v>3185</v>
      </c>
      <c r="B64">
        <v>1.3333299999999999</v>
      </c>
      <c r="C64">
        <v>13.333333333333334</v>
      </c>
      <c r="D64">
        <v>13.333333333333334</v>
      </c>
      <c r="E64">
        <v>1.5625</v>
      </c>
      <c r="F64">
        <v>0.90908999999999995</v>
      </c>
      <c r="G64">
        <v>0</v>
      </c>
      <c r="I64" t="s">
        <v>3258</v>
      </c>
      <c r="J64" t="s">
        <v>3098</v>
      </c>
      <c r="K64" t="s">
        <v>3188</v>
      </c>
      <c r="L64" t="s">
        <v>3098</v>
      </c>
      <c r="M64" t="s">
        <v>3258</v>
      </c>
      <c r="N64" t="s">
        <v>3098</v>
      </c>
    </row>
    <row r="65" spans="1:14" x14ac:dyDescent="0.35">
      <c r="A65" s="16" t="s">
        <v>3160</v>
      </c>
      <c r="B65">
        <v>200</v>
      </c>
      <c r="C65">
        <v>216.66666666666666</v>
      </c>
      <c r="D65">
        <v>651.11111111111109</v>
      </c>
      <c r="E65">
        <v>361.42857142857144</v>
      </c>
      <c r="F65">
        <v>8339.5227478636352</v>
      </c>
      <c r="G65">
        <v>8469.3957443055551</v>
      </c>
      <c r="I65" t="s">
        <v>3188</v>
      </c>
      <c r="J65" t="s">
        <v>3098</v>
      </c>
      <c r="K65" t="s">
        <v>3098</v>
      </c>
      <c r="L65" t="s">
        <v>3098</v>
      </c>
      <c r="M65" t="s">
        <v>3189</v>
      </c>
      <c r="N65" t="s">
        <v>3189</v>
      </c>
    </row>
    <row r="66" spans="1:14" x14ac:dyDescent="0.35">
      <c r="A66" s="16" t="s">
        <v>3161</v>
      </c>
      <c r="B66">
        <v>1.4285714285714286</v>
      </c>
      <c r="C66">
        <v>1.4285714285714286</v>
      </c>
      <c r="D66">
        <v>0.25641025641025639</v>
      </c>
      <c r="E66">
        <v>10.588235294117647</v>
      </c>
      <c r="F66">
        <v>2.2727272727272729</v>
      </c>
      <c r="G66">
        <v>12.973950458200417</v>
      </c>
      <c r="I66" t="s">
        <v>3188</v>
      </c>
      <c r="J66" t="s">
        <v>3098</v>
      </c>
      <c r="K66" t="s">
        <v>3098</v>
      </c>
      <c r="L66" t="s">
        <v>3098</v>
      </c>
      <c r="M66" t="s">
        <v>3098</v>
      </c>
      <c r="N66" t="s">
        <v>3190</v>
      </c>
    </row>
    <row r="67" spans="1:14" x14ac:dyDescent="0.35">
      <c r="A67" s="16" t="s">
        <v>3162</v>
      </c>
      <c r="B67">
        <v>2.8571428571428572</v>
      </c>
      <c r="C67">
        <v>0.3125</v>
      </c>
      <c r="D67">
        <v>1.6666666666666667</v>
      </c>
      <c r="E67">
        <v>4.2857142857142856</v>
      </c>
      <c r="F67">
        <v>2.7272727272727271</v>
      </c>
      <c r="G67">
        <v>1.7391304347826086</v>
      </c>
      <c r="I67" t="s">
        <v>3188</v>
      </c>
      <c r="J67" t="s">
        <v>3098</v>
      </c>
      <c r="K67" t="s">
        <v>3188</v>
      </c>
      <c r="L67" t="s">
        <v>3098</v>
      </c>
      <c r="M67" t="s">
        <v>3098</v>
      </c>
      <c r="N67" t="s">
        <v>3188</v>
      </c>
    </row>
    <row r="68" spans="1:14" x14ac:dyDescent="0.35">
      <c r="A68" s="16" t="s">
        <v>3163</v>
      </c>
      <c r="B68">
        <v>1.4285714285714286</v>
      </c>
      <c r="C68">
        <v>1.3333333333333333</v>
      </c>
      <c r="D68">
        <v>0.47619</v>
      </c>
      <c r="E68">
        <v>0</v>
      </c>
      <c r="F68">
        <v>0</v>
      </c>
      <c r="G68">
        <v>0</v>
      </c>
      <c r="I68" t="s">
        <v>3098</v>
      </c>
      <c r="J68" t="s">
        <v>3188</v>
      </c>
      <c r="K68" t="s">
        <v>3261</v>
      </c>
      <c r="L68" t="s">
        <v>3098</v>
      </c>
      <c r="M68" t="s">
        <v>3098</v>
      </c>
      <c r="N68" t="s">
        <v>3098</v>
      </c>
    </row>
    <row r="69" spans="1:14" x14ac:dyDescent="0.35">
      <c r="A69" s="16" t="s">
        <v>3164</v>
      </c>
      <c r="B69">
        <v>0</v>
      </c>
      <c r="C69">
        <v>0.76923076923076927</v>
      </c>
      <c r="D69">
        <v>3.3333333333333335</v>
      </c>
      <c r="E69">
        <v>5</v>
      </c>
      <c r="F69">
        <v>0</v>
      </c>
      <c r="G69">
        <v>0.43478</v>
      </c>
      <c r="I69" t="s">
        <v>3098</v>
      </c>
      <c r="J69" t="s">
        <v>3098</v>
      </c>
      <c r="K69" t="s">
        <v>3098</v>
      </c>
      <c r="L69" t="s">
        <v>3098</v>
      </c>
      <c r="M69" t="s">
        <v>3098</v>
      </c>
      <c r="N69" t="s">
        <v>3261</v>
      </c>
    </row>
    <row r="70" spans="1:14" x14ac:dyDescent="0.35">
      <c r="A70" s="16" t="s">
        <v>3165</v>
      </c>
      <c r="B70">
        <v>563.33333333333337</v>
      </c>
      <c r="C70">
        <v>25</v>
      </c>
      <c r="D70">
        <v>32.5</v>
      </c>
      <c r="E70">
        <v>6.875</v>
      </c>
      <c r="F70">
        <v>0</v>
      </c>
      <c r="G70">
        <v>0</v>
      </c>
      <c r="I70" t="s">
        <v>3098</v>
      </c>
      <c r="J70" t="s">
        <v>3098</v>
      </c>
      <c r="K70" t="s">
        <v>3098</v>
      </c>
      <c r="L70" t="s">
        <v>3098</v>
      </c>
      <c r="M70" t="s">
        <v>3098</v>
      </c>
      <c r="N70" t="s">
        <v>3098</v>
      </c>
    </row>
    <row r="71" spans="1:14" x14ac:dyDescent="0.35">
      <c r="A71" s="16" t="s">
        <v>3166</v>
      </c>
      <c r="B71">
        <v>1.3333299999999999</v>
      </c>
      <c r="C71">
        <v>1.5384615384615385</v>
      </c>
      <c r="D71">
        <v>0.25641025641025639</v>
      </c>
      <c r="E71">
        <v>0.3125</v>
      </c>
      <c r="F71">
        <v>0</v>
      </c>
      <c r="G71">
        <v>0</v>
      </c>
      <c r="I71" t="s">
        <v>3258</v>
      </c>
      <c r="J71" t="s">
        <v>3098</v>
      </c>
      <c r="K71" t="s">
        <v>3098</v>
      </c>
      <c r="L71" t="s">
        <v>3188</v>
      </c>
      <c r="M71" t="s">
        <v>3098</v>
      </c>
      <c r="N71" t="s">
        <v>3098</v>
      </c>
    </row>
    <row r="72" spans="1:14" x14ac:dyDescent="0.35">
      <c r="A72" s="16" t="s">
        <v>3167</v>
      </c>
      <c r="B72">
        <v>9021</v>
      </c>
      <c r="C72">
        <v>296.99394192874632</v>
      </c>
      <c r="D72">
        <v>1.1538461538461537</v>
      </c>
      <c r="E72">
        <v>1109.344262295082</v>
      </c>
      <c r="F72">
        <v>0.45454545454545453</v>
      </c>
      <c r="G72">
        <v>2.9411764705882355</v>
      </c>
      <c r="I72" t="s">
        <v>3189</v>
      </c>
      <c r="J72" t="s">
        <v>3190</v>
      </c>
      <c r="K72" t="s">
        <v>3098</v>
      </c>
      <c r="L72" t="s">
        <v>3188</v>
      </c>
      <c r="M72" t="s">
        <v>3098</v>
      </c>
      <c r="N72" t="s">
        <v>3098</v>
      </c>
    </row>
    <row r="73" spans="1:14" x14ac:dyDescent="0.35">
      <c r="A73" s="16" t="s">
        <v>3168</v>
      </c>
      <c r="B73">
        <v>2.1428571428571428</v>
      </c>
      <c r="C73">
        <v>0</v>
      </c>
      <c r="D73">
        <v>17.5</v>
      </c>
      <c r="E73">
        <v>7.1428571428571432</v>
      </c>
      <c r="F73">
        <v>0</v>
      </c>
      <c r="G73">
        <v>0</v>
      </c>
      <c r="I73" t="s">
        <v>3098</v>
      </c>
      <c r="J73" t="s">
        <v>3098</v>
      </c>
      <c r="K73" t="s">
        <v>3098</v>
      </c>
      <c r="L73" t="s">
        <v>3098</v>
      </c>
      <c r="M73" t="s">
        <v>3098</v>
      </c>
      <c r="N73" t="s">
        <v>3098</v>
      </c>
    </row>
    <row r="74" spans="1:14" x14ac:dyDescent="0.35">
      <c r="A74" s="16" t="s">
        <v>3169</v>
      </c>
      <c r="B74">
        <v>396.66666666666669</v>
      </c>
      <c r="C74">
        <v>235.55555555555554</v>
      </c>
      <c r="D74">
        <v>552.30769230769226</v>
      </c>
      <c r="E74">
        <v>453.33333333333331</v>
      </c>
      <c r="F74">
        <v>34.799290508268641</v>
      </c>
      <c r="G74">
        <v>96.15384615384616</v>
      </c>
      <c r="I74" t="s">
        <v>3098</v>
      </c>
      <c r="J74" t="s">
        <v>3098</v>
      </c>
      <c r="K74" t="s">
        <v>3098</v>
      </c>
      <c r="L74" t="s">
        <v>3098</v>
      </c>
      <c r="M74" t="s">
        <v>3190</v>
      </c>
      <c r="N74" t="s">
        <v>3098</v>
      </c>
    </row>
    <row r="75" spans="1:14" x14ac:dyDescent="0.35">
      <c r="A75" s="16" t="s">
        <v>3170</v>
      </c>
      <c r="B75">
        <v>6.666666666666667</v>
      </c>
      <c r="C75">
        <v>21.333333333333332</v>
      </c>
      <c r="D75">
        <v>0</v>
      </c>
      <c r="E75">
        <v>28.823529411764707</v>
      </c>
      <c r="F75">
        <v>3.6363636363636362</v>
      </c>
      <c r="G75">
        <v>15.576923076923077</v>
      </c>
      <c r="I75" t="s">
        <v>3098</v>
      </c>
      <c r="J75" t="s">
        <v>3098</v>
      </c>
      <c r="K75" t="s">
        <v>3098</v>
      </c>
      <c r="L75" t="s">
        <v>3098</v>
      </c>
      <c r="M75" t="s">
        <v>3098</v>
      </c>
      <c r="N75" t="s">
        <v>3098</v>
      </c>
    </row>
    <row r="76" spans="1:14" x14ac:dyDescent="0.35">
      <c r="A76" s="16" t="s">
        <v>3186</v>
      </c>
      <c r="B76">
        <v>0.66666999999999998</v>
      </c>
      <c r="C76">
        <v>0.71428999999999998</v>
      </c>
      <c r="D76">
        <v>1.25</v>
      </c>
      <c r="E76">
        <v>2</v>
      </c>
      <c r="F76">
        <v>0.90909090909090906</v>
      </c>
      <c r="G76">
        <v>0</v>
      </c>
      <c r="I76" t="s">
        <v>3261</v>
      </c>
      <c r="J76" t="s">
        <v>3261</v>
      </c>
      <c r="K76" t="s">
        <v>3098</v>
      </c>
      <c r="L76" t="s">
        <v>3098</v>
      </c>
      <c r="M76" t="s">
        <v>3188</v>
      </c>
      <c r="N76" t="s">
        <v>3098</v>
      </c>
    </row>
    <row r="77" spans="1:14" x14ac:dyDescent="0.35">
      <c r="A77" s="16" t="s">
        <v>3171</v>
      </c>
      <c r="B77">
        <v>1.875</v>
      </c>
      <c r="C77">
        <v>2.3076923076923075</v>
      </c>
      <c r="D77">
        <v>14.615384615384615</v>
      </c>
      <c r="E77">
        <v>5.7142857142857144</v>
      </c>
      <c r="F77">
        <v>0</v>
      </c>
      <c r="G77">
        <v>1.1111111111111112</v>
      </c>
      <c r="I77" t="s">
        <v>3098</v>
      </c>
      <c r="J77" t="s">
        <v>3098</v>
      </c>
      <c r="K77" t="s">
        <v>3098</v>
      </c>
      <c r="L77" t="s">
        <v>3188</v>
      </c>
      <c r="M77" t="s">
        <v>3098</v>
      </c>
      <c r="N77" t="s">
        <v>3098</v>
      </c>
    </row>
    <row r="78" spans="1:14" x14ac:dyDescent="0.35">
      <c r="A78" s="16" t="s">
        <v>3172</v>
      </c>
      <c r="B78">
        <v>0</v>
      </c>
      <c r="C78">
        <v>3.3333333333333335</v>
      </c>
      <c r="D78">
        <v>0.30303030303030304</v>
      </c>
      <c r="E78">
        <v>0.27777777777777779</v>
      </c>
      <c r="F78">
        <v>3.1818181818181817</v>
      </c>
      <c r="G78">
        <v>3.5294117647058822</v>
      </c>
      <c r="I78" t="s">
        <v>3098</v>
      </c>
      <c r="J78" t="s">
        <v>3098</v>
      </c>
      <c r="K78" t="s">
        <v>3098</v>
      </c>
      <c r="L78" t="s">
        <v>3098</v>
      </c>
      <c r="M78" t="s">
        <v>3098</v>
      </c>
      <c r="N78" t="s">
        <v>3098</v>
      </c>
    </row>
    <row r="79" spans="1:14" x14ac:dyDescent="0.35">
      <c r="A79" s="16" t="s">
        <v>3173</v>
      </c>
      <c r="B79">
        <v>50</v>
      </c>
      <c r="C79">
        <v>50</v>
      </c>
      <c r="D79">
        <v>2.5</v>
      </c>
      <c r="E79">
        <v>10.588235294117647</v>
      </c>
      <c r="F79">
        <v>0</v>
      </c>
      <c r="G79">
        <v>14.23076923076923</v>
      </c>
      <c r="I79" t="s">
        <v>3098</v>
      </c>
      <c r="J79" t="s">
        <v>3098</v>
      </c>
      <c r="K79" t="s">
        <v>3098</v>
      </c>
      <c r="L79" t="s">
        <v>3098</v>
      </c>
      <c r="M79" t="s">
        <v>3098</v>
      </c>
      <c r="N79" t="s">
        <v>3098</v>
      </c>
    </row>
    <row r="80" spans="1:14" x14ac:dyDescent="0.35">
      <c r="A80" s="16" t="s">
        <v>3174</v>
      </c>
      <c r="B80">
        <v>0.7142857142857143</v>
      </c>
      <c r="C80">
        <v>7.9365079365079367</v>
      </c>
      <c r="D80">
        <v>2.0342465753421801</v>
      </c>
      <c r="E80">
        <v>8.6111111111111107</v>
      </c>
      <c r="F80">
        <v>0</v>
      </c>
      <c r="G80">
        <v>0.76923076923076927</v>
      </c>
      <c r="I80" t="s">
        <v>3098</v>
      </c>
      <c r="J80" t="s">
        <v>3098</v>
      </c>
      <c r="K80" t="s">
        <v>3189</v>
      </c>
      <c r="L80" t="s">
        <v>3098</v>
      </c>
      <c r="M80" t="s">
        <v>3098</v>
      </c>
      <c r="N80" t="s">
        <v>3188</v>
      </c>
    </row>
    <row r="81" spans="1:14" x14ac:dyDescent="0.35">
      <c r="A81" s="16" t="s">
        <v>3187</v>
      </c>
      <c r="B81">
        <v>12.5</v>
      </c>
      <c r="C81">
        <v>5.7142857142857144</v>
      </c>
      <c r="D81">
        <v>10</v>
      </c>
      <c r="E81">
        <v>6</v>
      </c>
      <c r="F81">
        <v>0</v>
      </c>
      <c r="G81">
        <v>0</v>
      </c>
      <c r="I81" t="s">
        <v>3188</v>
      </c>
      <c r="J81" t="s">
        <v>3188</v>
      </c>
      <c r="K81" t="s">
        <v>3189</v>
      </c>
      <c r="L81" t="s">
        <v>3098</v>
      </c>
      <c r="M81" t="s">
        <v>3098</v>
      </c>
      <c r="N81" t="s">
        <v>3098</v>
      </c>
    </row>
    <row r="82" spans="1:14" x14ac:dyDescent="0.35">
      <c r="A82" s="16" t="s">
        <v>3175</v>
      </c>
      <c r="B82">
        <v>53.333333333333336</v>
      </c>
      <c r="C82">
        <v>33.333333333333336</v>
      </c>
      <c r="D82">
        <v>36.666666666666664</v>
      </c>
      <c r="E82">
        <v>36.666666666666664</v>
      </c>
      <c r="F82">
        <v>3.1818181818181817</v>
      </c>
      <c r="G82">
        <v>3.3333333333333335</v>
      </c>
      <c r="I82" t="s">
        <v>3188</v>
      </c>
      <c r="J82" t="s">
        <v>3188</v>
      </c>
      <c r="K82" t="s">
        <v>3098</v>
      </c>
      <c r="L82" t="s">
        <v>3098</v>
      </c>
      <c r="M82" t="s">
        <v>3098</v>
      </c>
      <c r="N82" t="s">
        <v>3188</v>
      </c>
    </row>
    <row r="83" spans="1:14" x14ac:dyDescent="0.35">
      <c r="A83" s="16" t="s">
        <v>3176</v>
      </c>
      <c r="B83">
        <v>7.5</v>
      </c>
      <c r="C83">
        <v>11.538461538461538</v>
      </c>
      <c r="D83">
        <v>0</v>
      </c>
      <c r="E83">
        <v>5</v>
      </c>
      <c r="F83">
        <v>1.8181818181818181</v>
      </c>
      <c r="G83">
        <v>3.3333333333333335</v>
      </c>
      <c r="I83" t="s">
        <v>3188</v>
      </c>
      <c r="J83" t="s">
        <v>3188</v>
      </c>
      <c r="K83" t="s">
        <v>3098</v>
      </c>
      <c r="L83" t="s">
        <v>3098</v>
      </c>
      <c r="M83" t="s">
        <v>3098</v>
      </c>
      <c r="N83" t="s">
        <v>3098</v>
      </c>
    </row>
    <row r="84" spans="1:14" x14ac:dyDescent="0.35">
      <c r="A84" s="16" t="s">
        <v>3177</v>
      </c>
      <c r="B84">
        <v>0</v>
      </c>
      <c r="C84">
        <v>0.95238095238095233</v>
      </c>
      <c r="D84">
        <v>0</v>
      </c>
      <c r="E84">
        <v>21.764705882352942</v>
      </c>
      <c r="F84">
        <v>16.363636363636363</v>
      </c>
      <c r="G84">
        <v>12.222222222222221</v>
      </c>
      <c r="I84" t="s">
        <v>3098</v>
      </c>
      <c r="J84" t="s">
        <v>3098</v>
      </c>
      <c r="K84" t="s">
        <v>3098</v>
      </c>
      <c r="L84" t="s">
        <v>3098</v>
      </c>
      <c r="M84" t="s">
        <v>3098</v>
      </c>
      <c r="N84" t="s">
        <v>3098</v>
      </c>
    </row>
    <row r="85" spans="1:14" x14ac:dyDescent="0.35">
      <c r="A85" s="16" t="s">
        <v>3178</v>
      </c>
      <c r="B85">
        <v>23.333333333333332</v>
      </c>
      <c r="C85">
        <v>111.11111111111111</v>
      </c>
      <c r="D85">
        <v>12.5</v>
      </c>
      <c r="E85">
        <v>32.352941176470587</v>
      </c>
      <c r="F85">
        <v>1.8181818181818181</v>
      </c>
      <c r="G85">
        <v>4.2307692307692308</v>
      </c>
      <c r="I85" t="s">
        <v>3098</v>
      </c>
      <c r="J85" t="s">
        <v>3098</v>
      </c>
      <c r="K85" t="s">
        <v>3098</v>
      </c>
      <c r="L85" t="s">
        <v>3098</v>
      </c>
      <c r="M85" t="s">
        <v>3098</v>
      </c>
      <c r="N85" t="s">
        <v>3098</v>
      </c>
    </row>
    <row r="86" spans="1:14" x14ac:dyDescent="0.35">
      <c r="A86" s="16" t="s">
        <v>3179</v>
      </c>
      <c r="B86">
        <v>5</v>
      </c>
      <c r="C86">
        <v>7.6923076923076925</v>
      </c>
      <c r="D86">
        <v>0</v>
      </c>
      <c r="E86">
        <v>3.125</v>
      </c>
      <c r="F86">
        <v>0</v>
      </c>
      <c r="G86">
        <v>0.76923076923076927</v>
      </c>
      <c r="I86" t="s">
        <v>3188</v>
      </c>
      <c r="J86" t="s">
        <v>3098</v>
      </c>
      <c r="K86" t="s">
        <v>3098</v>
      </c>
      <c r="L86" t="s">
        <v>3098</v>
      </c>
      <c r="M86" t="s">
        <v>3098</v>
      </c>
      <c r="N86" t="s">
        <v>3188</v>
      </c>
    </row>
    <row r="87" spans="1:14" x14ac:dyDescent="0.35">
      <c r="A87" s="16" t="s">
        <v>3180</v>
      </c>
      <c r="B87">
        <v>53.333333333333336</v>
      </c>
      <c r="C87">
        <v>41.5625</v>
      </c>
      <c r="D87">
        <v>3.2051282051282053</v>
      </c>
      <c r="E87">
        <v>26.875</v>
      </c>
      <c r="F87">
        <v>0</v>
      </c>
      <c r="G87">
        <v>0</v>
      </c>
      <c r="I87" t="s">
        <v>3188</v>
      </c>
      <c r="J87" t="s">
        <v>3098</v>
      </c>
      <c r="K87" t="s">
        <v>3098</v>
      </c>
      <c r="L87" t="s">
        <v>3098</v>
      </c>
      <c r="M87" t="s">
        <v>3098</v>
      </c>
      <c r="N87" t="s">
        <v>3098</v>
      </c>
    </row>
    <row r="88" spans="1:14" x14ac:dyDescent="0.35">
      <c r="A88" s="16" t="s">
        <v>3181</v>
      </c>
      <c r="B88">
        <v>15.625</v>
      </c>
      <c r="C88">
        <v>5</v>
      </c>
      <c r="D88">
        <v>74.102564102564102</v>
      </c>
      <c r="E88">
        <v>22.222222222222221</v>
      </c>
      <c r="F88">
        <v>5</v>
      </c>
      <c r="G88">
        <v>0.19230769230769232</v>
      </c>
      <c r="I88" t="s">
        <v>3098</v>
      </c>
      <c r="J88" t="s">
        <v>3098</v>
      </c>
      <c r="K88" t="s">
        <v>3098</v>
      </c>
      <c r="L88" t="s">
        <v>3188</v>
      </c>
      <c r="M88" t="s">
        <v>3260</v>
      </c>
      <c r="N88" t="s">
        <v>3098</v>
      </c>
    </row>
    <row r="89" spans="1:14" x14ac:dyDescent="0.35">
      <c r="I89" s="1"/>
    </row>
  </sheetData>
  <pageMargins left="0.7" right="0.7" top="0.75" bottom="0.75" header="0.3" footer="0.3"/>
  <pageSetup paperSize="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02"/>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x14ac:dyDescent="0.35"/>
  <cols>
    <col min="1" max="1" width="34.81640625" customWidth="1"/>
    <col min="2" max="7" width="11.26953125" customWidth="1"/>
    <col min="8" max="8" width="20" customWidth="1"/>
    <col min="9" max="9" width="17.453125" customWidth="1"/>
    <col min="10" max="11" width="15.26953125" customWidth="1"/>
    <col min="12" max="12" width="15.26953125" style="58" customWidth="1"/>
    <col min="13" max="17" width="15.26953125" customWidth="1"/>
    <col min="18" max="18" width="14.26953125" customWidth="1"/>
    <col min="19" max="23" width="15.26953125" customWidth="1"/>
    <col min="24" max="24" width="15.1796875" customWidth="1"/>
  </cols>
  <sheetData>
    <row r="1" spans="1:24" ht="18" customHeight="1" x14ac:dyDescent="0.35">
      <c r="A1" s="8" t="s">
        <v>3270</v>
      </c>
      <c r="H1" s="3" t="s">
        <v>3204</v>
      </c>
      <c r="I1" s="3"/>
      <c r="J1" s="128" t="s">
        <v>3197</v>
      </c>
      <c r="K1" s="128"/>
      <c r="L1" s="128"/>
      <c r="M1" s="128" t="s">
        <v>3200</v>
      </c>
      <c r="N1" s="128"/>
      <c r="O1" s="128" t="s">
        <v>3201</v>
      </c>
      <c r="P1" s="128"/>
      <c r="Q1" s="128" t="s">
        <v>3202</v>
      </c>
      <c r="R1" s="128"/>
      <c r="S1" s="128"/>
      <c r="T1" s="128"/>
      <c r="U1" s="131" t="s">
        <v>3203</v>
      </c>
      <c r="V1" s="131"/>
      <c r="W1" s="131"/>
      <c r="X1" s="131"/>
    </row>
    <row r="2" spans="1:24" ht="41.25" customHeight="1" x14ac:dyDescent="0.35">
      <c r="A2" s="8" t="s">
        <v>3271</v>
      </c>
      <c r="H2" s="3" t="s">
        <v>3195</v>
      </c>
      <c r="I2" s="3" t="s">
        <v>3196</v>
      </c>
      <c r="J2" s="3" t="s">
        <v>3198</v>
      </c>
      <c r="K2" s="3" t="s">
        <v>3199</v>
      </c>
      <c r="L2" s="57" t="s">
        <v>3240</v>
      </c>
      <c r="M2" s="3" t="s">
        <v>3198</v>
      </c>
      <c r="N2" s="3" t="s">
        <v>3199</v>
      </c>
      <c r="O2" s="3" t="s">
        <v>3198</v>
      </c>
      <c r="P2" s="3" t="s">
        <v>3199</v>
      </c>
      <c r="Q2" s="3" t="s">
        <v>3198</v>
      </c>
      <c r="R2" s="57" t="s">
        <v>3248</v>
      </c>
      <c r="S2" s="3" t="s">
        <v>3199</v>
      </c>
      <c r="T2" s="57" t="s">
        <v>3249</v>
      </c>
      <c r="U2" s="3" t="s">
        <v>3198</v>
      </c>
      <c r="V2" s="57" t="s">
        <v>3244</v>
      </c>
      <c r="W2" s="3" t="s">
        <v>3199</v>
      </c>
      <c r="X2" s="57" t="s">
        <v>3242</v>
      </c>
    </row>
    <row r="3" spans="1:24" ht="30" customHeight="1" x14ac:dyDescent="0.35">
      <c r="H3" s="3" t="s">
        <v>101</v>
      </c>
      <c r="I3" t="s">
        <v>102</v>
      </c>
      <c r="J3" s="21">
        <v>2.7242429207553837E-2</v>
      </c>
      <c r="K3" s="21">
        <v>1.9625760621765912E-2</v>
      </c>
      <c r="L3" s="59">
        <f>(1/L$9)*K3</f>
        <v>1.971919156906549E-2</v>
      </c>
      <c r="M3" s="21">
        <v>4.9548313037065091E-2</v>
      </c>
      <c r="N3" s="21">
        <v>1.1280081573234442E-2</v>
      </c>
      <c r="O3" s="21">
        <v>9.6868626356306095E-2</v>
      </c>
      <c r="P3" s="21">
        <v>2.3639176735211924E-2</v>
      </c>
      <c r="Q3" s="21">
        <v>2.0356885163857686E-2</v>
      </c>
      <c r="R3" s="59">
        <v>0</v>
      </c>
      <c r="S3" s="21">
        <v>4.7716969019573315E-3</v>
      </c>
      <c r="T3" s="21"/>
      <c r="U3" s="21">
        <v>0.23102197815505365</v>
      </c>
      <c r="V3" s="59">
        <f>(1/V$9)*U3</f>
        <v>0.23290675063652519</v>
      </c>
      <c r="W3" s="21">
        <v>0.15240815929176857</v>
      </c>
      <c r="X3" s="59">
        <f>(1/X$9)*W3</f>
        <v>0.1525884688407845</v>
      </c>
    </row>
    <row r="4" spans="1:24" ht="30" customHeight="1" x14ac:dyDescent="0.35">
      <c r="H4" s="3" t="s">
        <v>40</v>
      </c>
      <c r="I4" t="s">
        <v>75</v>
      </c>
      <c r="J4" s="21">
        <v>0.10986687826672094</v>
      </c>
      <c r="K4" s="21">
        <v>0.17452549958839261</v>
      </c>
      <c r="L4" s="59">
        <f>(1/L$9)*K4</f>
        <v>0.17535635058411869</v>
      </c>
      <c r="M4" s="21">
        <v>7.0579076234970001E-3</v>
      </c>
      <c r="N4" s="21">
        <v>6.1434095547698202E-3</v>
      </c>
      <c r="O4" s="21">
        <v>6.267354969411551E-2</v>
      </c>
      <c r="P4" s="21">
        <v>8.462568579110567E-3</v>
      </c>
      <c r="Q4" s="21">
        <v>0.19337299633900679</v>
      </c>
      <c r="R4" s="59">
        <f>(1/R$9)*Q4</f>
        <v>0.20192830716346599</v>
      </c>
      <c r="S4" s="21">
        <v>0.10494479779753457</v>
      </c>
      <c r="T4" s="21"/>
      <c r="U4" s="21">
        <v>9.0343711759829609E-2</v>
      </c>
      <c r="V4" s="59">
        <f t="shared" ref="V4:X8" si="0">(1/V$9)*U4</f>
        <v>9.10807729830031E-2</v>
      </c>
      <c r="W4" s="21">
        <v>0.23247255439876552</v>
      </c>
      <c r="X4" s="59">
        <f t="shared" si="0"/>
        <v>0.23274758574641125</v>
      </c>
    </row>
    <row r="5" spans="1:24" ht="30" customHeight="1" x14ac:dyDescent="0.35">
      <c r="H5" s="3" t="s">
        <v>103</v>
      </c>
      <c r="I5" t="s">
        <v>3272</v>
      </c>
      <c r="J5" s="21">
        <v>0.51106430006782788</v>
      </c>
      <c r="K5" s="21">
        <v>0.21512474479185131</v>
      </c>
      <c r="L5" s="59">
        <f>(1/L$9)*K5</f>
        <v>0.21614887369471747</v>
      </c>
      <c r="M5" s="21">
        <v>0.79657371040374358</v>
      </c>
      <c r="N5" s="21">
        <v>0.23441254734417474</v>
      </c>
      <c r="O5" s="21">
        <v>0.52673440663868576</v>
      </c>
      <c r="P5" s="21">
        <v>0.30568114073854857</v>
      </c>
      <c r="Q5" s="21">
        <v>9.7858756889814043E-3</v>
      </c>
      <c r="R5" s="59">
        <v>0</v>
      </c>
      <c r="S5" s="21">
        <v>7.346050614741602E-3</v>
      </c>
      <c r="T5" s="21"/>
      <c r="U5" s="21">
        <v>0.51695568595774821</v>
      </c>
      <c r="V5" s="59">
        <f t="shared" si="0"/>
        <v>0.52117322343541383</v>
      </c>
      <c r="W5" s="21">
        <v>7.1338212066730897E-2</v>
      </c>
      <c r="X5" s="59">
        <f t="shared" si="0"/>
        <v>7.1422610178387955E-2</v>
      </c>
    </row>
    <row r="6" spans="1:24" ht="30" customHeight="1" x14ac:dyDescent="0.35">
      <c r="H6" s="3" t="s">
        <v>73</v>
      </c>
      <c r="I6" t="s">
        <v>105</v>
      </c>
      <c r="J6" s="21">
        <v>0.2472333455393258</v>
      </c>
      <c r="K6" s="21">
        <v>0.46764832280823998</v>
      </c>
      <c r="L6" s="59">
        <f>(1/L$9)*K6</f>
        <v>0.46987462254994661</v>
      </c>
      <c r="M6" s="21">
        <v>6.8247897278218811E-2</v>
      </c>
      <c r="N6" s="21">
        <v>0.51211217935150288</v>
      </c>
      <c r="O6" s="21">
        <v>0.27580725936955336</v>
      </c>
      <c r="P6" s="21">
        <v>0.38522266542957706</v>
      </c>
      <c r="Q6" s="21">
        <v>0.76425894271581096</v>
      </c>
      <c r="R6" s="59">
        <f>(1/R$9)*Q6</f>
        <v>0.7980716928365339</v>
      </c>
      <c r="S6" s="21">
        <v>0.85135266849122637</v>
      </c>
      <c r="T6" s="21"/>
      <c r="U6" s="21">
        <v>0.1524632762463119</v>
      </c>
      <c r="V6" s="59">
        <f t="shared" si="0"/>
        <v>0.15370713447053322</v>
      </c>
      <c r="W6" s="21">
        <v>0.54160484038609724</v>
      </c>
      <c r="X6" s="59">
        <f t="shared" si="0"/>
        <v>0.54224559692412422</v>
      </c>
    </row>
    <row r="7" spans="1:24" ht="30" customHeight="1" x14ac:dyDescent="0.35">
      <c r="H7" s="3" t="s">
        <v>104</v>
      </c>
      <c r="I7" t="s">
        <v>106</v>
      </c>
      <c r="J7" s="21">
        <v>0.10459304691857141</v>
      </c>
      <c r="K7" s="21">
        <v>0.11833760029809363</v>
      </c>
      <c r="L7" s="59">
        <f>(1/L$9)*K7</f>
        <v>0.11890096160215172</v>
      </c>
      <c r="M7" s="21">
        <v>4.2114827153486294E-2</v>
      </c>
      <c r="N7" s="21">
        <v>1.0691536525600219E-2</v>
      </c>
      <c r="O7" s="21">
        <v>6.5235282044284366E-3</v>
      </c>
      <c r="P7" s="21">
        <v>1.0600439007992348E-2</v>
      </c>
      <c r="Q7" s="21">
        <v>8.5270253266603018E-3</v>
      </c>
      <c r="R7" s="59">
        <v>0</v>
      </c>
      <c r="S7" s="21">
        <v>3.8661633747182067E-3</v>
      </c>
      <c r="T7" s="21"/>
      <c r="U7" s="21">
        <v>8.0923909518316722E-3</v>
      </c>
      <c r="V7" s="59">
        <v>0</v>
      </c>
      <c r="W7" s="21">
        <v>1.1816721826083975E-3</v>
      </c>
      <c r="X7" s="59">
        <v>0</v>
      </c>
    </row>
    <row r="8" spans="1:24" ht="30" customHeight="1" x14ac:dyDescent="0.35">
      <c r="H8" s="3" t="s">
        <v>99</v>
      </c>
      <c r="I8" t="s">
        <v>100</v>
      </c>
      <c r="J8" s="21">
        <v>0</v>
      </c>
      <c r="K8" s="21">
        <v>4.7380718916566677E-3</v>
      </c>
      <c r="L8" s="59">
        <v>0</v>
      </c>
      <c r="M8" s="21">
        <v>3.6457344503989096E-2</v>
      </c>
      <c r="N8" s="21">
        <v>0.22536024565071791</v>
      </c>
      <c r="O8" s="21">
        <v>3.1392629736910933E-2</v>
      </c>
      <c r="P8" s="21">
        <v>0.2663940095095596</v>
      </c>
      <c r="Q8" s="21">
        <v>3.6982747656828553E-3</v>
      </c>
      <c r="R8" s="59">
        <v>0</v>
      </c>
      <c r="S8" s="21">
        <v>2.7718622819821823E-2</v>
      </c>
      <c r="T8" s="21"/>
      <c r="U8" s="21">
        <v>1.1229569292249199E-3</v>
      </c>
      <c r="V8" s="59">
        <f t="shared" si="0"/>
        <v>1.1321184745245638E-3</v>
      </c>
      <c r="W8" s="21">
        <v>9.9456167402951876E-4</v>
      </c>
      <c r="X8" s="59">
        <f t="shared" si="0"/>
        <v>9.9573831029194787E-4</v>
      </c>
    </row>
    <row r="9" spans="1:24" x14ac:dyDescent="0.35">
      <c r="J9">
        <f>SUM(J3:J8)</f>
        <v>0.99999999999999978</v>
      </c>
      <c r="K9">
        <f t="shared" ref="K9:W9" si="1">SUM(K3:K8)</f>
        <v>1.0000000000000002</v>
      </c>
      <c r="L9" s="59">
        <f>SUM(K3:K7)</f>
        <v>0.99526192810834346</v>
      </c>
      <c r="M9">
        <f t="shared" si="1"/>
        <v>0.99999999999999978</v>
      </c>
      <c r="N9">
        <f t="shared" si="1"/>
        <v>0.99999999999999989</v>
      </c>
      <c r="O9">
        <f t="shared" si="1"/>
        <v>1</v>
      </c>
      <c r="P9">
        <f t="shared" si="1"/>
        <v>1</v>
      </c>
      <c r="Q9">
        <f t="shared" si="1"/>
        <v>1</v>
      </c>
      <c r="R9" s="59">
        <f>SUM(Q4,Q6)</f>
        <v>0.9576319390548178</v>
      </c>
      <c r="S9">
        <f t="shared" si="1"/>
        <v>1</v>
      </c>
      <c r="U9">
        <f t="shared" si="1"/>
        <v>1</v>
      </c>
      <c r="V9" s="59">
        <f>SUM(U3:U6,U8)</f>
        <v>0.99190760904816833</v>
      </c>
      <c r="W9">
        <f t="shared" si="1"/>
        <v>1.0000000000000002</v>
      </c>
      <c r="X9" s="59">
        <f>SUM(W3:W6,W8)</f>
        <v>0.99881832781739177</v>
      </c>
    </row>
    <row r="10" spans="1:24" ht="59.25" customHeight="1" x14ac:dyDescent="0.35">
      <c r="A10" t="s">
        <v>3205</v>
      </c>
      <c r="B10" s="3" t="s">
        <v>101</v>
      </c>
      <c r="C10" s="3" t="s">
        <v>40</v>
      </c>
      <c r="D10" s="3" t="s">
        <v>103</v>
      </c>
      <c r="E10" s="3" t="s">
        <v>73</v>
      </c>
      <c r="F10" s="3" t="s">
        <v>104</v>
      </c>
      <c r="G10" s="3" t="s">
        <v>99</v>
      </c>
      <c r="L10" s="59">
        <f>SUM(L3:L8)</f>
        <v>1</v>
      </c>
      <c r="R10" s="59">
        <f>SUM(R3:R8)</f>
        <v>0.99999999999999989</v>
      </c>
      <c r="V10" s="59">
        <f>SUM(V3:V8)</f>
        <v>0.99999999999999989</v>
      </c>
      <c r="X10" s="59">
        <f>SUM(X3:X8)</f>
        <v>0.99999999999999989</v>
      </c>
    </row>
    <row r="11" spans="1:24" ht="90" customHeight="1" x14ac:dyDescent="0.35">
      <c r="B11" t="s">
        <v>102</v>
      </c>
      <c r="C11" t="s">
        <v>75</v>
      </c>
      <c r="D11" t="s">
        <v>3272</v>
      </c>
      <c r="E11" t="s">
        <v>105</v>
      </c>
      <c r="F11" t="s">
        <v>106</v>
      </c>
      <c r="G11" t="s">
        <v>100</v>
      </c>
      <c r="J11" s="3" t="s">
        <v>3206</v>
      </c>
      <c r="K11" s="3" t="s">
        <v>3207</v>
      </c>
      <c r="L11" s="57" t="s">
        <v>3241</v>
      </c>
      <c r="M11" s="3" t="s">
        <v>3208</v>
      </c>
      <c r="N11" s="3" t="s">
        <v>3209</v>
      </c>
      <c r="O11" s="3" t="s">
        <v>3210</v>
      </c>
      <c r="P11" s="3" t="s">
        <v>3211</v>
      </c>
      <c r="Q11" s="3" t="s">
        <v>3212</v>
      </c>
      <c r="R11" s="57" t="s">
        <v>3250</v>
      </c>
      <c r="S11" s="3" t="s">
        <v>3213</v>
      </c>
      <c r="T11" s="3"/>
      <c r="U11" s="3" t="s">
        <v>3214</v>
      </c>
      <c r="V11" s="57" t="s">
        <v>3245</v>
      </c>
      <c r="W11" s="3" t="s">
        <v>3215</v>
      </c>
      <c r="X11" s="57" t="s">
        <v>3243</v>
      </c>
    </row>
    <row r="12" spans="1:24" x14ac:dyDescent="0.35">
      <c r="A12" t="s">
        <v>3103</v>
      </c>
      <c r="B12" s="65">
        <v>10</v>
      </c>
      <c r="C12" s="65">
        <v>10.3125</v>
      </c>
      <c r="D12" s="65">
        <v>12.820512820512821</v>
      </c>
      <c r="E12" s="65">
        <v>39.285714285714285</v>
      </c>
      <c r="F12" s="65">
        <v>791.36363636363637</v>
      </c>
      <c r="G12" s="65">
        <v>620.86956521739125</v>
      </c>
      <c r="J12" s="21">
        <f t="shared" ref="J12:J44" si="2">((J$3*$B12) + (J$4*$C12) + (J$5*$D12) + (J$6*$E12) + (J$7*$F12) + (J$8*$G12))</f>
        <v>100.44140540791943</v>
      </c>
      <c r="K12" s="21">
        <f t="shared" ref="K12:X27" si="3">((K$3*$B12) + (K$4*$C12) + (K$5*$D12) + (K$6*$E12) + (K$7*$F12) + (K$8*$G12))</f>
        <v>119.71575809116196</v>
      </c>
      <c r="L12" s="59">
        <f t="shared" si="3"/>
        <v>117.32995119964885</v>
      </c>
      <c r="M12" s="21">
        <f t="shared" si="3"/>
        <v>69.425317054706795</v>
      </c>
      <c r="N12" s="21">
        <f t="shared" si="3"/>
        <v>171.68034751317794</v>
      </c>
      <c r="O12" s="21">
        <f t="shared" si="3"/>
        <v>43.85650902518195</v>
      </c>
      <c r="P12" s="21">
        <f t="shared" si="3"/>
        <v>193.16113338123304</v>
      </c>
      <c r="Q12" s="21">
        <f t="shared" si="3"/>
        <v>41.391770300645227</v>
      </c>
      <c r="R12" s="59">
        <f>((0.202*C12)+(0.798*E12))</f>
        <v>33.433125000000004</v>
      </c>
      <c r="S12" s="21">
        <f t="shared" si="3"/>
        <v>54.939328428680369</v>
      </c>
      <c r="T12" s="21"/>
      <c r="U12" s="21">
        <f t="shared" si="3"/>
        <v>22.96038872913206</v>
      </c>
      <c r="V12" s="59">
        <f t="shared" si="3"/>
        <v>16.691438444052061</v>
      </c>
      <c r="W12" s="21">
        <f t="shared" si="3"/>
        <v>27.666005757272373</v>
      </c>
      <c r="X12" s="59">
        <f t="shared" si="3"/>
        <v>26.762497861113221</v>
      </c>
    </row>
    <row r="13" spans="1:24" x14ac:dyDescent="0.35">
      <c r="A13" t="s">
        <v>3105</v>
      </c>
      <c r="B13" s="65">
        <v>11.25</v>
      </c>
      <c r="C13" s="65">
        <v>9.615384615384615</v>
      </c>
      <c r="D13" s="65">
        <v>5</v>
      </c>
      <c r="E13" s="65">
        <v>194.70588235294119</v>
      </c>
      <c r="F13" s="65">
        <v>495.90909090909093</v>
      </c>
      <c r="G13" s="65">
        <v>1031.3221426378823</v>
      </c>
      <c r="J13" s="21">
        <f t="shared" si="2"/>
        <v>103.92464062305496</v>
      </c>
      <c r="K13" s="21">
        <f t="shared" si="3"/>
        <v>157.59959289740675</v>
      </c>
      <c r="L13" s="59">
        <f t="shared" si="3"/>
        <v>153.44012478442443</v>
      </c>
      <c r="M13" s="21">
        <f t="shared" si="3"/>
        <v>76.380810924574305</v>
      </c>
      <c r="N13" s="21">
        <f t="shared" si="3"/>
        <v>338.79033021319037</v>
      </c>
      <c r="O13" s="21">
        <f t="shared" si="3"/>
        <v>93.638361264804217</v>
      </c>
      <c r="P13" s="21">
        <f t="shared" si="3"/>
        <v>356.87573101348994</v>
      </c>
      <c r="Q13" s="21">
        <f t="shared" si="3"/>
        <v>158.9857538914857</v>
      </c>
      <c r="R13" s="59">
        <f t="shared" ref="R13:R76" si="4">((0.202*C13)+(0.798*E13))</f>
        <v>157.31760180995477</v>
      </c>
      <c r="S13" s="21">
        <f t="shared" si="3"/>
        <v>197.36696399151555</v>
      </c>
      <c r="T13" s="21"/>
      <c r="U13" s="21">
        <f t="shared" si="3"/>
        <v>40.909182534685776</v>
      </c>
      <c r="V13" s="59">
        <f t="shared" si="3"/>
        <v>37.197105817030042</v>
      </c>
      <c r="W13" s="21">
        <f t="shared" si="3"/>
        <v>111.37195966390559</v>
      </c>
      <c r="X13" s="59">
        <f t="shared" si="3"/>
        <v>110.91702524939053</v>
      </c>
    </row>
    <row r="14" spans="1:24" x14ac:dyDescent="0.35">
      <c r="A14" t="s">
        <v>3106</v>
      </c>
      <c r="B14" s="65">
        <v>1.25</v>
      </c>
      <c r="C14" s="65">
        <v>3.9682539682539684</v>
      </c>
      <c r="D14" s="65">
        <v>15.555555555555555</v>
      </c>
      <c r="E14" s="65">
        <v>11.111111111111111</v>
      </c>
      <c r="F14" s="65">
        <v>0.90909090909090906</v>
      </c>
      <c r="G14" s="65">
        <v>0</v>
      </c>
      <c r="J14" s="21">
        <f t="shared" si="2"/>
        <v>11.262043585104212</v>
      </c>
      <c r="K14" s="21">
        <f t="shared" si="3"/>
        <v>9.3671507383464476</v>
      </c>
      <c r="L14" s="59">
        <f t="shared" si="3"/>
        <v>9.4117442592727691</v>
      </c>
      <c r="M14" s="21">
        <f t="shared" si="3"/>
        <v>13.277685743772455</v>
      </c>
      <c r="N14" s="21">
        <f t="shared" si="3"/>
        <v>9.3847510192299204</v>
      </c>
      <c r="O14" s="21">
        <f t="shared" si="3"/>
        <v>11.633892255006279</v>
      </c>
      <c r="P14" s="21">
        <f t="shared" si="3"/>
        <v>9.1080591601497307</v>
      </c>
      <c r="Q14" s="21">
        <f t="shared" si="3"/>
        <v>9.4445418708516886</v>
      </c>
      <c r="R14" s="59">
        <f t="shared" si="4"/>
        <v>9.6682539682539694</v>
      </c>
      <c r="S14" s="21">
        <f t="shared" si="3"/>
        <v>9.999672918210635</v>
      </c>
      <c r="T14" s="21"/>
      <c r="U14" s="21">
        <f t="shared" si="3"/>
        <v>10.390210279851555</v>
      </c>
      <c r="V14" s="59">
        <f t="shared" si="3"/>
        <v>10.467561158007237</v>
      </c>
      <c r="W14" s="21">
        <f t="shared" si="3"/>
        <v>8.241631663940046</v>
      </c>
      <c r="X14" s="59">
        <f t="shared" si="3"/>
        <v>8.2503065742781221</v>
      </c>
    </row>
    <row r="15" spans="1:24" x14ac:dyDescent="0.35">
      <c r="A15" t="s">
        <v>3107</v>
      </c>
      <c r="B15" s="65">
        <v>6.666666666666667</v>
      </c>
      <c r="C15" s="65">
        <v>7.7777777777777777</v>
      </c>
      <c r="D15" s="65">
        <v>9.4871794871794872</v>
      </c>
      <c r="E15" s="65">
        <v>24.117647058823529</v>
      </c>
      <c r="F15" s="65">
        <v>2.7272727272727271</v>
      </c>
      <c r="G15" s="65">
        <v>17.307692307692307</v>
      </c>
      <c r="J15" s="21">
        <f t="shared" si="2"/>
        <v>12.132635436459983</v>
      </c>
      <c r="K15" s="21">
        <f t="shared" si="3"/>
        <v>15.212507219949561</v>
      </c>
      <c r="L15" s="59">
        <f t="shared" si="3"/>
        <v>15.202532822967532</v>
      </c>
      <c r="M15" s="21">
        <f t="shared" si="3"/>
        <v>10.334284508957273</v>
      </c>
      <c r="N15" s="21">
        <f t="shared" si="3"/>
        <v>18.627461851049556</v>
      </c>
      <c r="O15" s="21">
        <f t="shared" si="3"/>
        <v>13.343423196804499</v>
      </c>
      <c r="P15" s="21">
        <f t="shared" si="3"/>
        <v>17.05370645873532</v>
      </c>
      <c r="Q15" s="21">
        <f t="shared" si="3"/>
        <v>20.25195668790894</v>
      </c>
      <c r="R15" s="59">
        <f t="shared" si="4"/>
        <v>20.816993464052288</v>
      </c>
      <c r="S15" s="21">
        <f t="shared" si="3"/>
        <v>21.94065458773521</v>
      </c>
      <c r="T15" s="21"/>
      <c r="U15" s="21">
        <f t="shared" si="3"/>
        <v>10.865832650408041</v>
      </c>
      <c r="V15" s="59">
        <f t="shared" si="3"/>
        <v>10.932230375440236</v>
      </c>
      <c r="W15" s="21">
        <f t="shared" si="3"/>
        <v>16.583643380529633</v>
      </c>
      <c r="X15" s="59">
        <f t="shared" si="3"/>
        <v>16.600036439504276</v>
      </c>
    </row>
    <row r="16" spans="1:24" x14ac:dyDescent="0.35">
      <c r="A16" t="s">
        <v>3108</v>
      </c>
      <c r="B16" s="65">
        <v>0</v>
      </c>
      <c r="C16" s="65">
        <v>1.3333333333333333</v>
      </c>
      <c r="D16" s="65">
        <v>0.47619047619047616</v>
      </c>
      <c r="E16" s="65">
        <v>0.64516129032258063</v>
      </c>
      <c r="F16" s="65">
        <v>0</v>
      </c>
      <c r="G16" s="65">
        <v>0</v>
      </c>
      <c r="J16" s="21">
        <f t="shared" si="2"/>
        <v>0.54935850765446581</v>
      </c>
      <c r="K16" s="21">
        <f t="shared" si="3"/>
        <v>0.63684961614079794</v>
      </c>
      <c r="L16" s="59">
        <f t="shared" si="3"/>
        <v>0.63988142031237327</v>
      </c>
      <c r="M16" s="21">
        <f t="shared" si="3"/>
        <v>0.43276225944578772</v>
      </c>
      <c r="N16" s="21">
        <f t="shared" si="3"/>
        <v>0.45021118970486262</v>
      </c>
      <c r="O16" s="21">
        <f t="shared" si="3"/>
        <v>0.51233080818386667</v>
      </c>
      <c r="P16" s="21">
        <f t="shared" si="3"/>
        <v>0.40537662463293456</v>
      </c>
      <c r="Q16" s="21">
        <f t="shared" si="3"/>
        <v>0.75556088821272305</v>
      </c>
      <c r="R16" s="59">
        <f t="shared" si="4"/>
        <v>0.78417204301075272</v>
      </c>
      <c r="S16" s="21">
        <f t="shared" si="3"/>
        <v>0.69268430252710433</v>
      </c>
      <c r="T16" s="21"/>
      <c r="U16" s="21">
        <f t="shared" si="3"/>
        <v>0.46499106064191248</v>
      </c>
      <c r="V16" s="59">
        <f t="shared" si="3"/>
        <v>0.46878464929623492</v>
      </c>
      <c r="W16" s="21">
        <f t="shared" si="3"/>
        <v>0.69335646070810419</v>
      </c>
      <c r="X16" s="59">
        <f t="shared" si="3"/>
        <v>0.69417675006346746</v>
      </c>
    </row>
    <row r="17" spans="1:24" x14ac:dyDescent="0.35">
      <c r="A17" t="s">
        <v>3109</v>
      </c>
      <c r="B17" s="65">
        <v>1.3333333333333333</v>
      </c>
      <c r="C17" s="65">
        <v>3.3333333333333335</v>
      </c>
      <c r="D17" s="65">
        <v>0</v>
      </c>
      <c r="E17" s="65">
        <v>0.49180327868852458</v>
      </c>
      <c r="F17" s="65">
        <v>0</v>
      </c>
      <c r="G17" s="65">
        <v>0</v>
      </c>
      <c r="J17" s="21">
        <f t="shared" si="2"/>
        <v>0.52413633643651492</v>
      </c>
      <c r="K17" s="21">
        <f t="shared" si="3"/>
        <v>0.83791032455394521</v>
      </c>
      <c r="L17" s="59">
        <f t="shared" si="3"/>
        <v>0.84189930398174639</v>
      </c>
      <c r="M17" s="21">
        <f t="shared" si="3"/>
        <v>0.12315531577276909</v>
      </c>
      <c r="N17" s="21">
        <f t="shared" si="3"/>
        <v>0.28737658947494016</v>
      </c>
      <c r="O17" s="21">
        <f t="shared" si="3"/>
        <v>0.47371291523283576</v>
      </c>
      <c r="P17" s="21">
        <f t="shared" si="3"/>
        <v>0.24918123412738299</v>
      </c>
      <c r="Q17" s="21">
        <f t="shared" si="3"/>
        <v>1.0475842218098275</v>
      </c>
      <c r="R17" s="59">
        <f t="shared" si="4"/>
        <v>1.0657923497267761</v>
      </c>
      <c r="S17" s="21">
        <f t="shared" si="3"/>
        <v>0.77487628887860138</v>
      </c>
      <c r="T17" s="21"/>
      <c r="U17" s="21">
        <f t="shared" si="3"/>
        <v>0.6841569492103674</v>
      </c>
      <c r="V17" s="59">
        <f t="shared" si="3"/>
        <v>0.68973858348247008</v>
      </c>
      <c r="W17" s="21">
        <f t="shared" si="3"/>
        <v>1.2444824299737007</v>
      </c>
      <c r="X17" s="59">
        <f t="shared" si="3"/>
        <v>1.245954740030784</v>
      </c>
    </row>
    <row r="18" spans="1:24" x14ac:dyDescent="0.35">
      <c r="A18" t="s">
        <v>3110</v>
      </c>
      <c r="B18" s="65">
        <v>30</v>
      </c>
      <c r="C18" s="65">
        <v>63.333333333333336</v>
      </c>
      <c r="D18" s="65">
        <v>26.491631652611332</v>
      </c>
      <c r="E18" s="65">
        <v>40</v>
      </c>
      <c r="F18" s="65">
        <v>30.909090909090907</v>
      </c>
      <c r="G18" s="65">
        <v>40.555555555555557</v>
      </c>
      <c r="J18" s="21">
        <f t="shared" si="2"/>
        <v>34.436645505220099</v>
      </c>
      <c r="K18" s="21">
        <f t="shared" si="3"/>
        <v>39.89685565337426</v>
      </c>
      <c r="L18" s="59">
        <f t="shared" si="3"/>
        <v>39.893719828117177</v>
      </c>
      <c r="M18" s="21">
        <f t="shared" si="3"/>
        <v>28.546182300112697</v>
      </c>
      <c r="N18" s="21">
        <f t="shared" si="3"/>
        <v>36.892018722313743</v>
      </c>
      <c r="O18" s="21">
        <f t="shared" si="3"/>
        <v>33.336509724509803</v>
      </c>
      <c r="P18" s="21">
        <f t="shared" si="3"/>
        <v>35.883443764818566</v>
      </c>
      <c r="Q18" s="21">
        <f t="shared" si="3"/>
        <v>44.100812701227895</v>
      </c>
      <c r="R18" s="59">
        <f t="shared" si="4"/>
        <v>44.713333333333338</v>
      </c>
      <c r="S18" s="21">
        <f t="shared" si="3"/>
        <v>42.282014117116809</v>
      </c>
      <c r="T18" s="21"/>
      <c r="U18" s="21">
        <f t="shared" si="3"/>
        <v>32.741629008807394</v>
      </c>
      <c r="V18" s="59">
        <f t="shared" si="3"/>
        <v>32.756579609651418</v>
      </c>
      <c r="W18" s="21">
        <f t="shared" si="3"/>
        <v>42.926425223754663</v>
      </c>
      <c r="X18" s="59">
        <f t="shared" si="3"/>
        <v>42.940642573670296</v>
      </c>
    </row>
    <row r="19" spans="1:24" x14ac:dyDescent="0.35">
      <c r="A19" t="s">
        <v>3111</v>
      </c>
      <c r="B19" s="65">
        <v>137.5</v>
      </c>
      <c r="C19" s="65">
        <v>33.333333333333336</v>
      </c>
      <c r="D19" s="65">
        <v>6.666666666666667</v>
      </c>
      <c r="E19" s="65">
        <v>3.3333333333333335</v>
      </c>
      <c r="F19" s="65">
        <v>0</v>
      </c>
      <c r="G19" s="65">
        <v>0</v>
      </c>
      <c r="J19" s="21">
        <f t="shared" si="2"/>
        <v>11.639269777179289</v>
      </c>
      <c r="K19" s="21">
        <f t="shared" si="3"/>
        <v>11.509051446412377</v>
      </c>
      <c r="L19" s="59">
        <f t="shared" si="3"/>
        <v>11.563841760015066</v>
      </c>
      <c r="M19" s="21">
        <f t="shared" si="3"/>
        <v>12.586141023665371</v>
      </c>
      <c r="N19" s="21">
        <f t="shared" si="3"/>
        <v>5.0255824482782376</v>
      </c>
      <c r="O19" s="21">
        <f t="shared" si="3"/>
        <v>19.839474689285687</v>
      </c>
      <c r="P19" s="21">
        <f t="shared" si="3"/>
        <v>6.8544222434175728</v>
      </c>
      <c r="Q19" s="21">
        <f t="shared" si="3"/>
        <v>11.857607234976571</v>
      </c>
      <c r="R19" s="59">
        <f t="shared" si="4"/>
        <v>9.3933333333333344</v>
      </c>
      <c r="S19" s="21">
        <f t="shared" si="3"/>
        <v>7.0410841496726508</v>
      </c>
      <c r="T19" s="21"/>
      <c r="U19" s="21">
        <f t="shared" si="3"/>
        <v>38.73156121552023</v>
      </c>
      <c r="V19" s="59">
        <f t="shared" si="3"/>
        <v>39.047549249760181</v>
      </c>
      <c r="W19" s="21">
        <f t="shared" si="3"/>
        <v>30.986144597642227</v>
      </c>
      <c r="X19" s="59">
        <f t="shared" si="3"/>
        <v>31.02280338142458</v>
      </c>
    </row>
    <row r="20" spans="1:24" x14ac:dyDescent="0.35">
      <c r="A20" t="s">
        <v>3112</v>
      </c>
      <c r="B20" s="65">
        <v>20</v>
      </c>
      <c r="C20" s="65">
        <v>54.375</v>
      </c>
      <c r="D20" s="65">
        <v>7.1794871794871797</v>
      </c>
      <c r="E20" s="65">
        <v>180.29411764705881</v>
      </c>
      <c r="F20" s="65">
        <v>2366.6693655454542</v>
      </c>
      <c r="G20" s="65">
        <v>2358.7935871510472</v>
      </c>
      <c r="J20" s="21">
        <f t="shared" si="2"/>
        <v>302.29991755831907</v>
      </c>
      <c r="K20" s="21">
        <f t="shared" si="3"/>
        <v>386.98317334077745</v>
      </c>
      <c r="L20" s="59">
        <f t="shared" si="3"/>
        <v>377.59611729704085</v>
      </c>
      <c r="M20" s="21">
        <f t="shared" si="3"/>
        <v>205.06564683013656</v>
      </c>
      <c r="N20" s="21">
        <f t="shared" si="3"/>
        <v>651.4550591223117</v>
      </c>
      <c r="O20" s="21">
        <f t="shared" si="3"/>
        <v>148.34112424381328</v>
      </c>
      <c r="P20" s="21">
        <f t="shared" si="3"/>
        <v>726.03716564156332</v>
      </c>
      <c r="Q20" s="21">
        <f t="shared" si="3"/>
        <v>177.68756009973336</v>
      </c>
      <c r="R20" s="59">
        <f t="shared" si="4"/>
        <v>154.85845588235293</v>
      </c>
      <c r="S20" s="21">
        <f t="shared" si="3"/>
        <v>233.88086653977695</v>
      </c>
      <c r="T20" s="21"/>
      <c r="U20" s="21">
        <f t="shared" si="3"/>
        <v>62.533424837166862</v>
      </c>
      <c r="V20" s="59">
        <f t="shared" si="3"/>
        <v>43.735334502654233</v>
      </c>
      <c r="W20" s="21">
        <f t="shared" si="3"/>
        <v>118.99178997441997</v>
      </c>
      <c r="X20" s="59">
        <f t="shared" si="3"/>
        <v>116.33262965211301</v>
      </c>
    </row>
    <row r="21" spans="1:24" x14ac:dyDescent="0.35">
      <c r="A21" t="s">
        <v>3113</v>
      </c>
      <c r="B21" s="65">
        <v>120</v>
      </c>
      <c r="C21" s="65">
        <v>214.70331411060539</v>
      </c>
      <c r="D21" s="65">
        <v>173.75</v>
      </c>
      <c r="E21" s="65">
        <v>80</v>
      </c>
      <c r="F21" s="65">
        <v>0</v>
      </c>
      <c r="G21" s="65">
        <v>0</v>
      </c>
      <c r="J21" s="21">
        <f t="shared" si="2"/>
        <v>135.43396415968903</v>
      </c>
      <c r="K21" s="21">
        <f t="shared" si="3"/>
        <v>114.61608466529228</v>
      </c>
      <c r="L21" s="59">
        <f t="shared" si="3"/>
        <v>115.16172921749222</v>
      </c>
      <c r="M21" s="21">
        <f t="shared" si="3"/>
        <v>151.32566768680709</v>
      </c>
      <c r="N21" s="21">
        <f t="shared" si="3"/>
        <v>84.370774629306567</v>
      </c>
      <c r="O21" s="21">
        <f t="shared" si="3"/>
        <v>138.66513789219496</v>
      </c>
      <c r="P21" s="21">
        <f t="shared" si="3"/>
        <v>88.583554165737723</v>
      </c>
      <c r="Q21" s="21">
        <f t="shared" si="3"/>
        <v>106.80166071137103</v>
      </c>
      <c r="R21" s="59">
        <f t="shared" si="4"/>
        <v>107.2100694503423</v>
      </c>
      <c r="S21" s="21">
        <f t="shared" si="3"/>
        <v>92.489189287642375</v>
      </c>
      <c r="T21" s="21"/>
      <c r="U21" s="21">
        <f t="shared" si="3"/>
        <v>149.13784423735882</v>
      </c>
      <c r="V21" s="59">
        <f t="shared" si="3"/>
        <v>150.35457221713528</v>
      </c>
      <c r="W21" s="21">
        <f t="shared" si="3"/>
        <v>123.92500856166745</v>
      </c>
      <c r="X21" s="59">
        <f t="shared" si="3"/>
        <v>124.07162054431578</v>
      </c>
    </row>
    <row r="22" spans="1:24" x14ac:dyDescent="0.35">
      <c r="A22" t="s">
        <v>3114</v>
      </c>
      <c r="B22" s="65">
        <v>5</v>
      </c>
      <c r="C22" s="65">
        <v>3.4920634920634921</v>
      </c>
      <c r="D22" s="65">
        <v>0</v>
      </c>
      <c r="E22" s="65">
        <v>2</v>
      </c>
      <c r="F22" s="65">
        <v>2.586552618101559</v>
      </c>
      <c r="G22" s="65">
        <v>2.3264544780669283</v>
      </c>
      <c r="J22" s="21">
        <f t="shared" si="2"/>
        <v>1.2848763710410711</v>
      </c>
      <c r="K22" s="21">
        <f t="shared" si="3"/>
        <v>1.9599889127127148</v>
      </c>
      <c r="L22" s="59">
        <f t="shared" si="3"/>
        <v>1.9582443064483466</v>
      </c>
      <c r="M22" s="21">
        <f t="shared" si="3"/>
        <v>0.60263259009861236</v>
      </c>
      <c r="N22" s="21">
        <f t="shared" si="3"/>
        <v>1.6540225172563789</v>
      </c>
      <c r="O22" s="21">
        <f t="shared" si="3"/>
        <v>1.3447246383116422</v>
      </c>
      <c r="P22" s="21">
        <f t="shared" si="3"/>
        <v>1.5653651709422767</v>
      </c>
      <c r="Q22" s="21">
        <f t="shared" si="3"/>
        <v>2.3362325596903197</v>
      </c>
      <c r="R22" s="59">
        <f t="shared" si="4"/>
        <v>2.3013968253968256</v>
      </c>
      <c r="S22" s="21">
        <f t="shared" si="3"/>
        <v>2.1675238677469038</v>
      </c>
      <c r="T22" s="21"/>
      <c r="U22" s="21">
        <f t="shared" si="3"/>
        <v>1.7990663240217333</v>
      </c>
      <c r="V22" s="59">
        <f t="shared" si="3"/>
        <v>1.7926416863813202</v>
      </c>
      <c r="W22" s="21">
        <f t="shared" si="3"/>
        <v>2.6624296570916335</v>
      </c>
      <c r="X22" s="59">
        <f t="shared" si="3"/>
        <v>2.6625194249540924</v>
      </c>
    </row>
    <row r="23" spans="1:24" x14ac:dyDescent="0.35">
      <c r="A23" t="s">
        <v>3115</v>
      </c>
      <c r="B23" s="65">
        <v>0</v>
      </c>
      <c r="C23" s="65">
        <v>2.3809523809523809</v>
      </c>
      <c r="D23" s="65">
        <v>0</v>
      </c>
      <c r="E23" s="65">
        <v>2.8571428571428572</v>
      </c>
      <c r="F23" s="65">
        <v>4.0909090909090908</v>
      </c>
      <c r="G23" s="65">
        <v>4.4444444444444446</v>
      </c>
      <c r="J23" s="21">
        <f t="shared" si="2"/>
        <v>1.395849439137236</v>
      </c>
      <c r="K23" s="21">
        <f t="shared" si="3"/>
        <v>2.2568414311003768</v>
      </c>
      <c r="L23" s="59">
        <f t="shared" si="3"/>
        <v>2.2464270667457291</v>
      </c>
      <c r="M23" s="21">
        <f t="shared" si="3"/>
        <v>0.54611910568840305</v>
      </c>
      <c r="N23" s="21">
        <f t="shared" si="3"/>
        <v>2.5231440166459365</v>
      </c>
      <c r="O23" s="21">
        <f t="shared" si="3"/>
        <v>1.1034534380898218</v>
      </c>
      <c r="P23" s="21">
        <f t="shared" si="3"/>
        <v>2.348123967652521</v>
      </c>
      <c r="Q23" s="21">
        <f t="shared" si="3"/>
        <v>2.6953289373969</v>
      </c>
      <c r="R23" s="59">
        <f t="shared" si="4"/>
        <v>2.7609523809523813</v>
      </c>
      <c r="S23" s="21">
        <f t="shared" si="3"/>
        <v>2.8213147639696068</v>
      </c>
      <c r="T23" s="21"/>
      <c r="U23" s="21">
        <f t="shared" si="3"/>
        <v>0.68880959171987288</v>
      </c>
      <c r="V23" s="59">
        <f t="shared" si="3"/>
        <v>0.66105386230179874</v>
      </c>
      <c r="W23" s="21">
        <f t="shared" si="3"/>
        <v>2.1102028705860625</v>
      </c>
      <c r="X23" s="59">
        <f t="shared" si="3"/>
        <v>2.1078595561140601</v>
      </c>
    </row>
    <row r="24" spans="1:24" x14ac:dyDescent="0.35">
      <c r="A24" t="s">
        <v>3116</v>
      </c>
      <c r="B24" s="65">
        <v>0</v>
      </c>
      <c r="C24" s="65">
        <v>0.31746031746031744</v>
      </c>
      <c r="D24" s="65">
        <v>0</v>
      </c>
      <c r="E24" s="65">
        <v>0.7142857142857143</v>
      </c>
      <c r="F24" s="65">
        <v>0</v>
      </c>
      <c r="G24" s="65">
        <v>0.7142857142857143</v>
      </c>
      <c r="J24" s="21">
        <f t="shared" si="2"/>
        <v>0.21147362086673144</v>
      </c>
      <c r="K24" s="21">
        <f t="shared" si="3"/>
        <v>0.39282377386132061</v>
      </c>
      <c r="L24" s="59">
        <f t="shared" si="3"/>
        <v>0.39129341311793608</v>
      </c>
      <c r="M24" s="21">
        <f t="shared" si="3"/>
        <v>7.7030064010623747E-2</v>
      </c>
      <c r="N24" s="21">
        <f t="shared" si="3"/>
        <v>0.52871630660627511</v>
      </c>
      <c r="O24" s="21">
        <f t="shared" si="3"/>
        <v>0.23932485720116195</v>
      </c>
      <c r="P24" s="21">
        <f t="shared" si="3"/>
        <v>0.46812701180703753</v>
      </c>
      <c r="Q24" s="21">
        <f t="shared" si="3"/>
        <v>0.60992912243567232</v>
      </c>
      <c r="R24" s="59">
        <f t="shared" si="4"/>
        <v>0.63412698412698421</v>
      </c>
      <c r="S24" s="21">
        <f t="shared" si="3"/>
        <v>0.66122387404679139</v>
      </c>
      <c r="T24" s="21"/>
      <c r="U24" s="21">
        <f t="shared" si="3"/>
        <v>0.13838499568405951</v>
      </c>
      <c r="V24" s="59">
        <f t="shared" si="3"/>
        <v>0.13951399749504226</v>
      </c>
      <c r="W24" s="21">
        <f t="shared" si="3"/>
        <v>0.46137181239176212</v>
      </c>
      <c r="X24" s="59">
        <f t="shared" si="3"/>
        <v>0.46191764762661824</v>
      </c>
    </row>
    <row r="25" spans="1:24" x14ac:dyDescent="0.35">
      <c r="A25" t="s">
        <v>3117</v>
      </c>
      <c r="B25" s="65">
        <v>6.666666666666667</v>
      </c>
      <c r="C25" s="65">
        <v>1.25</v>
      </c>
      <c r="D25" s="65">
        <v>0</v>
      </c>
      <c r="E25" s="65">
        <v>0</v>
      </c>
      <c r="F25" s="65">
        <v>0</v>
      </c>
      <c r="G25" s="65">
        <v>0</v>
      </c>
      <c r="J25" s="21">
        <f t="shared" si="2"/>
        <v>0.31894979255042677</v>
      </c>
      <c r="K25" s="21">
        <f t="shared" si="3"/>
        <v>0.34899527863059687</v>
      </c>
      <c r="L25" s="59">
        <f t="shared" si="3"/>
        <v>0.35065671535725162</v>
      </c>
      <c r="M25" s="21">
        <f t="shared" si="3"/>
        <v>0.33914447144313853</v>
      </c>
      <c r="N25" s="21">
        <f t="shared" si="3"/>
        <v>8.2879805765025225E-2</v>
      </c>
      <c r="O25" s="21">
        <f t="shared" si="3"/>
        <v>0.72413277949301835</v>
      </c>
      <c r="P25" s="21">
        <f t="shared" si="3"/>
        <v>0.1681727222919677</v>
      </c>
      <c r="Q25" s="21">
        <f t="shared" si="3"/>
        <v>0.37742881318280974</v>
      </c>
      <c r="R25" s="59">
        <f t="shared" si="4"/>
        <v>0.2525</v>
      </c>
      <c r="S25" s="21">
        <f t="shared" si="3"/>
        <v>0.16299230992663377</v>
      </c>
      <c r="T25" s="21"/>
      <c r="U25" s="21">
        <f t="shared" si="3"/>
        <v>1.6530761607334781</v>
      </c>
      <c r="V25" s="59">
        <f t="shared" si="3"/>
        <v>1.6665626371389219</v>
      </c>
      <c r="W25" s="21">
        <f t="shared" si="3"/>
        <v>1.3066450882769141</v>
      </c>
      <c r="X25" s="59">
        <f t="shared" si="3"/>
        <v>1.3081909411215773</v>
      </c>
    </row>
    <row r="26" spans="1:24" x14ac:dyDescent="0.35">
      <c r="A26" t="s">
        <v>3118</v>
      </c>
      <c r="B26" s="65">
        <v>1.25</v>
      </c>
      <c r="C26" s="65">
        <v>3.4615384615384617</v>
      </c>
      <c r="D26" s="65">
        <v>0</v>
      </c>
      <c r="E26" s="65">
        <v>10</v>
      </c>
      <c r="F26" s="65">
        <v>5.4545454545454541</v>
      </c>
      <c r="G26" s="65">
        <v>11.111111111111111</v>
      </c>
      <c r="J26" s="21">
        <f t="shared" si="2"/>
        <v>3.4572024453188721</v>
      </c>
      <c r="K26" s="21">
        <f t="shared" si="3"/>
        <v>6.0032652212524562</v>
      </c>
      <c r="L26" s="59">
        <f t="shared" si="3"/>
        <v>5.9789486666308482</v>
      </c>
      <c r="M26" s="21">
        <f t="shared" si="3"/>
        <v>1.4036444273941346</v>
      </c>
      <c r="N26" s="21">
        <f t="shared" si="3"/>
        <v>7.7188077453506301</v>
      </c>
      <c r="O26" s="21">
        <f t="shared" si="3"/>
        <v>3.4804951576200911</v>
      </c>
      <c r="P26" s="21">
        <f t="shared" si="3"/>
        <v>6.9288231472371207</v>
      </c>
      <c r="Q26" s="21">
        <f t="shared" si="3"/>
        <v>8.4250065869405901</v>
      </c>
      <c r="R26" s="59">
        <f t="shared" si="4"/>
        <v>8.6792307692307702</v>
      </c>
      <c r="S26" s="21">
        <f t="shared" si="3"/>
        <v>9.2118346218143738</v>
      </c>
      <c r="T26" s="21"/>
      <c r="U26" s="21">
        <f t="shared" si="3"/>
        <v>2.1827560816680593</v>
      </c>
      <c r="V26" s="59">
        <f t="shared" si="3"/>
        <v>2.1560634759496913</v>
      </c>
      <c r="W26" s="21">
        <f t="shared" si="3"/>
        <v>6.4287674611785057</v>
      </c>
      <c r="X26" s="59">
        <f t="shared" si="3"/>
        <v>6.4299200341868907</v>
      </c>
    </row>
    <row r="27" spans="1:24" x14ac:dyDescent="0.35">
      <c r="A27" t="s">
        <v>3119</v>
      </c>
      <c r="B27" s="65">
        <v>0.7142857142857143</v>
      </c>
      <c r="C27" s="65">
        <v>0.7142857142857143</v>
      </c>
      <c r="D27" s="65">
        <v>0</v>
      </c>
      <c r="E27" s="65">
        <v>2.8571428571428572</v>
      </c>
      <c r="F27" s="65">
        <v>1.8181818181818181</v>
      </c>
      <c r="G27" s="65">
        <v>2.8571428571428572</v>
      </c>
      <c r="J27" s="21">
        <f t="shared" si="2"/>
        <v>0.99448538309528289</v>
      </c>
      <c r="K27" s="21">
        <f t="shared" si="3"/>
        <v>1.7035141582762219</v>
      </c>
      <c r="L27" s="59">
        <f t="shared" si="3"/>
        <v>1.6980221610872031</v>
      </c>
      <c r="M27" s="21">
        <f t="shared" si="3"/>
        <v>0.41616326142733417</v>
      </c>
      <c r="N27" s="21">
        <f t="shared" si="3"/>
        <v>2.1389485795599072</v>
      </c>
      <c r="O27" s="21">
        <f t="shared" si="3"/>
        <v>1.0035336264261727</v>
      </c>
      <c r="P27" s="21">
        <f t="shared" si="3"/>
        <v>1.9039652719482691</v>
      </c>
      <c r="Q27" s="21">
        <f t="shared" si="3"/>
        <v>2.362331362004138</v>
      </c>
      <c r="R27" s="59">
        <f t="shared" si="4"/>
        <v>2.4242857142857144</v>
      </c>
      <c r="S27" s="21">
        <f t="shared" si="3"/>
        <v>2.5970305736280932</v>
      </c>
      <c r="T27" s="21"/>
      <c r="U27" s="21">
        <f t="shared" si="3"/>
        <v>0.68307816853497549</v>
      </c>
      <c r="V27" s="59">
        <f t="shared" si="3"/>
        <v>0.67381752528554251</v>
      </c>
      <c r="W27" s="21">
        <f t="shared" si="3"/>
        <v>1.8273472962567847</v>
      </c>
      <c r="X27" s="59">
        <f t="shared" si="3"/>
        <v>1.8273581396606144</v>
      </c>
    </row>
    <row r="28" spans="1:24" x14ac:dyDescent="0.35">
      <c r="A28" t="s">
        <v>3120</v>
      </c>
      <c r="B28" s="65">
        <v>36.428571428571431</v>
      </c>
      <c r="C28" s="65">
        <v>56.666666666666664</v>
      </c>
      <c r="D28" s="65">
        <v>322.22222222222223</v>
      </c>
      <c r="E28" s="65">
        <v>136.62035249534983</v>
      </c>
      <c r="F28" s="65">
        <v>0</v>
      </c>
      <c r="G28" s="65">
        <v>0.57692307692307687</v>
      </c>
      <c r="J28" s="21">
        <f t="shared" si="2"/>
        <v>205.6715738292101</v>
      </c>
      <c r="K28" s="21">
        <f t="shared" ref="K28:Q37" si="5">((K$3*$B28) + (K$4*$C28) + (K$5*$D28) + (K$6*$E28) + (K$7*$F28) + (K$8*$G28))</f>
        <v>143.81570226341302</v>
      </c>
      <c r="L28" s="59">
        <f t="shared" si="5"/>
        <v>144.49760881915626</v>
      </c>
      <c r="M28" s="21">
        <f t="shared" si="5"/>
        <v>268.22375835598035</v>
      </c>
      <c r="N28" s="21">
        <f t="shared" si="5"/>
        <v>146.38693770726061</v>
      </c>
      <c r="O28" s="21">
        <f t="shared" si="5"/>
        <v>214.50481398014779</v>
      </c>
      <c r="P28" s="21">
        <f t="shared" si="5"/>
        <v>152.62088864305372</v>
      </c>
      <c r="Q28" s="21">
        <f t="shared" si="5"/>
        <v>119.26806175364047</v>
      </c>
      <c r="R28" s="59">
        <f t="shared" si="4"/>
        <v>120.46970795795585</v>
      </c>
      <c r="S28" s="21">
        <f t="shared" ref="S28:S44" si="6">((S$3*$B28) + (S$4*$C28) + (S$5*$D28) + (S$6*$E28) + (S$7*$F28) + (S$8*$G28))</f>
        <v>124.81585191055437</v>
      </c>
      <c r="T28" s="21"/>
      <c r="U28" s="21">
        <f t="shared" ref="U28:X44" si="7">((U$3*$B28) + (U$4*$C28) + (U$5*$D28) + (U$6*$E28) + (U$7*$F28) + (U$8*$G28))</f>
        <v>200.94012195536769</v>
      </c>
      <c r="V28" s="59">
        <f t="shared" si="7"/>
        <v>202.57947425989522</v>
      </c>
      <c r="W28" s="21">
        <f t="shared" si="7"/>
        <v>115.70703148014029</v>
      </c>
      <c r="X28" s="59">
        <f t="shared" si="7"/>
        <v>115.84392101913286</v>
      </c>
    </row>
    <row r="29" spans="1:24" x14ac:dyDescent="0.35">
      <c r="A29" t="s">
        <v>3121</v>
      </c>
      <c r="B29" s="65">
        <v>70</v>
      </c>
      <c r="C29" s="65">
        <v>30</v>
      </c>
      <c r="D29" s="65">
        <v>497.22222222222223</v>
      </c>
      <c r="E29" s="65">
        <v>53.333333333333336</v>
      </c>
      <c r="F29" s="65">
        <v>0</v>
      </c>
      <c r="G29" s="65">
        <v>0</v>
      </c>
      <c r="J29" s="21">
        <f t="shared" si="2"/>
        <v>272.50128179946438</v>
      </c>
      <c r="K29" s="21">
        <f t="shared" si="5"/>
        <v>138.51561577467425</v>
      </c>
      <c r="L29" s="59">
        <f t="shared" si="5"/>
        <v>139.17503710600647</v>
      </c>
      <c r="M29" s="21">
        <f t="shared" si="5"/>
        <v>403.39415744688807</v>
      </c>
      <c r="N29" s="21">
        <f t="shared" si="5"/>
        <v>144.84168526942545</v>
      </c>
      <c r="O29" s="21">
        <f t="shared" si="5"/>
        <v>285.27478302526544</v>
      </c>
      <c r="P29" s="21">
        <f t="shared" si="5"/>
        <v>174.44528434119394</v>
      </c>
      <c r="Q29" s="21">
        <f t="shared" si="5"/>
        <v>52.852403652949249</v>
      </c>
      <c r="R29" s="59">
        <f t="shared" si="4"/>
        <v>48.620000000000005</v>
      </c>
      <c r="S29" s="21">
        <f t="shared" si="6"/>
        <v>52.540457981147199</v>
      </c>
      <c r="T29" s="21"/>
      <c r="U29" s="21">
        <f t="shared" si="7"/>
        <v>284.05507951911005</v>
      </c>
      <c r="V29" s="59">
        <f t="shared" si="7"/>
        <v>286.37251789175053</v>
      </c>
      <c r="W29" s="21">
        <f t="shared" si="7"/>
        <v>81.999283602825372</v>
      </c>
      <c r="X29" s="59">
        <f t="shared" si="7"/>
        <v>82.096294510343455</v>
      </c>
    </row>
    <row r="30" spans="1:24" x14ac:dyDescent="0.35">
      <c r="A30" t="s">
        <v>3122</v>
      </c>
      <c r="B30" s="65">
        <v>0</v>
      </c>
      <c r="C30" s="65">
        <v>0.38461538461538464</v>
      </c>
      <c r="D30" s="65">
        <v>0</v>
      </c>
      <c r="E30" s="65">
        <v>0.32258064516129031</v>
      </c>
      <c r="F30" s="65">
        <v>0</v>
      </c>
      <c r="G30" s="65">
        <v>0.64516129032258063</v>
      </c>
      <c r="J30" s="21">
        <f t="shared" si="2"/>
        <v>0.12200918375050644</v>
      </c>
      <c r="K30" s="21">
        <f t="shared" si="5"/>
        <v>0.22103631040472155</v>
      </c>
      <c r="L30" s="59">
        <f t="shared" si="5"/>
        <v>0.21901720911174058</v>
      </c>
      <c r="M30" s="21">
        <f t="shared" si="5"/>
        <v>4.8250898012028892E-2</v>
      </c>
      <c r="N30" s="21">
        <f t="shared" si="5"/>
        <v>0.3129540339103507</v>
      </c>
      <c r="O30" s="21">
        <f t="shared" si="5"/>
        <v>0.133328604596096</v>
      </c>
      <c r="P30" s="21">
        <f t="shared" si="5"/>
        <v>0.29938731292330678</v>
      </c>
      <c r="Q30" s="21">
        <f t="shared" si="5"/>
        <v>0.32329535589250374</v>
      </c>
      <c r="R30" s="59">
        <f t="shared" si="4"/>
        <v>0.33511166253101743</v>
      </c>
      <c r="S30" s="21">
        <f t="shared" si="6"/>
        <v>0.33287625929436959</v>
      </c>
      <c r="T30" s="21"/>
      <c r="U30" s="21">
        <f t="shared" si="7"/>
        <v>8.4653771802463057E-2</v>
      </c>
      <c r="V30" s="59">
        <f t="shared" si="7"/>
        <v>8.5344412151144369E-2</v>
      </c>
      <c r="W30" s="21">
        <f t="shared" si="7"/>
        <v>0.26476541244974927</v>
      </c>
      <c r="X30" s="59">
        <f t="shared" si="7"/>
        <v>0.26507864851490276</v>
      </c>
    </row>
    <row r="31" spans="1:24" x14ac:dyDescent="0.35">
      <c r="A31" t="s">
        <v>3123</v>
      </c>
      <c r="B31" s="65">
        <v>0</v>
      </c>
      <c r="C31" s="65">
        <v>0.31746031746031744</v>
      </c>
      <c r="D31" s="65">
        <v>0.15625</v>
      </c>
      <c r="E31" s="65">
        <v>0.3125</v>
      </c>
      <c r="F31" s="65">
        <v>0.90909090909090906</v>
      </c>
      <c r="G31" s="65">
        <v>2.2222222222222223</v>
      </c>
      <c r="J31" s="21">
        <f t="shared" si="2"/>
        <v>0.2870771795273569</v>
      </c>
      <c r="K31" s="21">
        <f t="shared" si="5"/>
        <v>0.35326694803830988</v>
      </c>
      <c r="L31" s="59">
        <f t="shared" si="5"/>
        <v>0.34436954706145834</v>
      </c>
      <c r="M31" s="21">
        <f t="shared" si="5"/>
        <v>0.26733524336793435</v>
      </c>
      <c r="N31" s="21">
        <f t="shared" si="5"/>
        <v>0.70913242986753877</v>
      </c>
      <c r="O31" s="21">
        <f t="shared" si="5"/>
        <v>0.26408026417374064</v>
      </c>
      <c r="P31" s="21">
        <f t="shared" si="5"/>
        <v>0.77245474142835513</v>
      </c>
      <c r="Q31" s="21">
        <f t="shared" si="5"/>
        <v>0.31771844505536712</v>
      </c>
      <c r="R31" s="59">
        <f t="shared" si="4"/>
        <v>0.31350198412698416</v>
      </c>
      <c r="S31" s="21">
        <f t="shared" si="6"/>
        <v>0.36562297171329639</v>
      </c>
      <c r="T31" s="21"/>
      <c r="U31" s="21">
        <f t="shared" si="7"/>
        <v>0.16695182206353129</v>
      </c>
      <c r="V31" s="59">
        <f t="shared" si="7"/>
        <v>0.16089714562181712</v>
      </c>
      <c r="W31" s="21">
        <f t="shared" si="7"/>
        <v>0.25748330366845895</v>
      </c>
      <c r="X31" s="59">
        <f t="shared" si="7"/>
        <v>0.25671240613898888</v>
      </c>
    </row>
    <row r="32" spans="1:24" x14ac:dyDescent="0.35">
      <c r="A32" t="s">
        <v>3124</v>
      </c>
      <c r="B32" s="65">
        <v>16.666666666666668</v>
      </c>
      <c r="C32" s="65">
        <v>12.5</v>
      </c>
      <c r="D32" s="65">
        <v>1.0256410256410255</v>
      </c>
      <c r="E32" s="65">
        <v>39.411764705882355</v>
      </c>
      <c r="F32" s="65">
        <v>23.636363636363637</v>
      </c>
      <c r="G32" s="65">
        <v>48.969363765237645</v>
      </c>
      <c r="J32" s="21">
        <f t="shared" si="2"/>
        <v>14.567646710663269</v>
      </c>
      <c r="K32" s="21">
        <f t="shared" si="5"/>
        <v>24.189242101234399</v>
      </c>
      <c r="L32" s="59">
        <f t="shared" si="5"/>
        <v>24.07127315797219</v>
      </c>
      <c r="M32" s="21">
        <f t="shared" si="5"/>
        <v>7.2015321431285244</v>
      </c>
      <c r="N32" s="21">
        <f t="shared" si="5"/>
        <v>31.97691871273166</v>
      </c>
      <c r="O32" s="21">
        <f t="shared" si="5"/>
        <v>15.499657294593455</v>
      </c>
      <c r="P32" s="21">
        <f t="shared" si="5"/>
        <v>29.291293541800417</v>
      </c>
      <c r="Q32" s="21">
        <f t="shared" si="5"/>
        <v>33.269924327557561</v>
      </c>
      <c r="R32" s="59">
        <f t="shared" si="4"/>
        <v>33.975588235294119</v>
      </c>
      <c r="S32" s="21">
        <f t="shared" si="6"/>
        <v>36.400929084694368</v>
      </c>
      <c r="T32" s="21"/>
      <c r="U32" s="21">
        <f t="shared" si="7"/>
        <v>11.764985610831372</v>
      </c>
      <c r="V32" s="59">
        <f t="shared" si="7"/>
        <v>11.668134017756309</v>
      </c>
      <c r="W32" s="21">
        <f t="shared" si="7"/>
        <v>26.941446333845686</v>
      </c>
      <c r="X32" s="59">
        <f t="shared" si="7"/>
        <v>26.945356478639848</v>
      </c>
    </row>
    <row r="33" spans="1:24" x14ac:dyDescent="0.35">
      <c r="A33" t="s">
        <v>3182</v>
      </c>
      <c r="B33" s="65">
        <v>0</v>
      </c>
      <c r="C33" s="65">
        <v>0</v>
      </c>
      <c r="D33" s="65">
        <v>0.95238</v>
      </c>
      <c r="E33" s="65">
        <v>0</v>
      </c>
      <c r="F33" s="65">
        <v>0.90908999999999995</v>
      </c>
      <c r="G33" s="65">
        <v>0</v>
      </c>
      <c r="J33" s="21">
        <f t="shared" si="2"/>
        <v>0.58181191112180197</v>
      </c>
      <c r="K33" s="21">
        <f t="shared" si="5"/>
        <v>0.31246003349985729</v>
      </c>
      <c r="L33" s="59">
        <f t="shared" si="5"/>
        <v>0.31394753951227511</v>
      </c>
      <c r="M33" s="21">
        <f t="shared" si="5"/>
        <v>0.79692703853128022</v>
      </c>
      <c r="N33" s="21">
        <f t="shared" si="5"/>
        <v>0.23296939077970305</v>
      </c>
      <c r="O33" s="21">
        <f t="shared" si="5"/>
        <v>0.50758178844991542</v>
      </c>
      <c r="P33" s="21">
        <f t="shared" si="5"/>
        <v>0.30076135791435465</v>
      </c>
      <c r="Q33" s="21">
        <f t="shared" si="5"/>
        <v>1.7071705742885725E-2</v>
      </c>
      <c r="R33" s="59">
        <f t="shared" si="4"/>
        <v>0</v>
      </c>
      <c r="S33" s="21">
        <f t="shared" si="6"/>
        <v>1.0510922146790181E-2</v>
      </c>
      <c r="T33" s="21"/>
      <c r="U33" s="21">
        <f t="shared" si="7"/>
        <v>0.4996949678828409</v>
      </c>
      <c r="V33" s="59">
        <f t="shared" si="7"/>
        <v>0.49635495453541945</v>
      </c>
      <c r="W33" s="21">
        <f t="shared" si="7"/>
        <v>6.9015332772600635E-2</v>
      </c>
      <c r="X33" s="59">
        <f t="shared" si="7"/>
        <v>6.8021465481693119E-2</v>
      </c>
    </row>
    <row r="34" spans="1:24" x14ac:dyDescent="0.35">
      <c r="A34" t="s">
        <v>3125</v>
      </c>
      <c r="B34" s="65">
        <v>40</v>
      </c>
      <c r="C34" s="65">
        <v>44.103425951131612</v>
      </c>
      <c r="D34" s="65">
        <v>16.25</v>
      </c>
      <c r="E34" s="65">
        <v>26.350416126511092</v>
      </c>
      <c r="F34" s="65">
        <v>0.45454545454545453</v>
      </c>
      <c r="G34" s="65">
        <v>0.57692307692307687</v>
      </c>
      <c r="J34" s="21">
        <f t="shared" si="2"/>
        <v>20.80224160388731</v>
      </c>
      <c r="K34" s="21">
        <f t="shared" si="5"/>
        <v>24.35723120361299</v>
      </c>
      <c r="L34" s="59">
        <f t="shared" si="5"/>
        <v>24.470440406464899</v>
      </c>
      <c r="M34" s="21">
        <f t="shared" si="5"/>
        <v>17.076069901445983</v>
      </c>
      <c r="N34" s="21">
        <f t="shared" si="5"/>
        <v>18.160596910691833</v>
      </c>
      <c r="O34" s="21">
        <f t="shared" si="5"/>
        <v>22.487009847893635</v>
      </c>
      <c r="P34" s="21">
        <f t="shared" si="5"/>
        <v>16.595398641535581</v>
      </c>
      <c r="Q34" s="21">
        <f t="shared" si="5"/>
        <v>29.646258221115261</v>
      </c>
      <c r="R34" s="59">
        <f t="shared" si="4"/>
        <v>29.936524111084438</v>
      </c>
      <c r="S34" s="21">
        <f t="shared" si="6"/>
        <v>27.389912262501145</v>
      </c>
      <c r="T34" s="21"/>
      <c r="U34" s="21">
        <f t="shared" si="7"/>
        <v>25.647673217157529</v>
      </c>
      <c r="V34" s="59">
        <f t="shared" si="7"/>
        <v>25.853209133300098</v>
      </c>
      <c r="W34" s="21">
        <f t="shared" si="7"/>
        <v>31.78103223595831</v>
      </c>
      <c r="X34" s="59">
        <f t="shared" si="7"/>
        <v>31.818093668430546</v>
      </c>
    </row>
    <row r="35" spans="1:24" x14ac:dyDescent="0.35">
      <c r="A35" t="s">
        <v>3126</v>
      </c>
      <c r="B35" s="65">
        <v>38.75</v>
      </c>
      <c r="C35" s="65">
        <v>5.208216158663701</v>
      </c>
      <c r="D35" s="65">
        <v>22.307692307692307</v>
      </c>
      <c r="E35" s="65">
        <v>12</v>
      </c>
      <c r="F35" s="65">
        <v>1.3636363636363635</v>
      </c>
      <c r="G35" s="65">
        <v>4.5851441405707476</v>
      </c>
      <c r="J35" s="21">
        <f t="shared" si="2"/>
        <v>16.137946766476219</v>
      </c>
      <c r="K35" s="21">
        <f t="shared" si="5"/>
        <v>12.263275436958461</v>
      </c>
      <c r="L35" s="59">
        <f t="shared" si="5"/>
        <v>12.299828164485181</v>
      </c>
      <c r="M35" s="21">
        <f t="shared" si="5"/>
        <v>20.770043727427449</v>
      </c>
      <c r="N35" s="21">
        <f t="shared" si="5"/>
        <v>12.891537075161946</v>
      </c>
      <c r="O35" s="21">
        <f t="shared" si="5"/>
        <v>19.292828301723958</v>
      </c>
      <c r="P35" s="21">
        <f t="shared" si="5"/>
        <v>13.637715877809553</v>
      </c>
      <c r="Q35" s="21">
        <f t="shared" si="5"/>
        <v>11.213950165383546</v>
      </c>
      <c r="R35" s="59">
        <f t="shared" si="4"/>
        <v>10.628059664050069</v>
      </c>
      <c r="S35" s="21">
        <f t="shared" si="6"/>
        <v>11.24394982726529</v>
      </c>
      <c r="T35" s="21"/>
      <c r="U35" s="21">
        <f t="shared" si="7"/>
        <v>22.800462924897555</v>
      </c>
      <c r="V35" s="59">
        <f t="shared" si="7"/>
        <v>22.975353388200691</v>
      </c>
      <c r="W35" s="21">
        <f t="shared" si="7"/>
        <v>15.213404035810427</v>
      </c>
      <c r="X35" s="59">
        <f t="shared" si="7"/>
        <v>15.229789282995023</v>
      </c>
    </row>
    <row r="36" spans="1:24" x14ac:dyDescent="0.35">
      <c r="A36" t="s">
        <v>3127</v>
      </c>
      <c r="B36" s="65">
        <v>6.666666666666667</v>
      </c>
      <c r="C36" s="65">
        <v>6.666666666666667</v>
      </c>
      <c r="D36" s="65">
        <v>13.589743589743589</v>
      </c>
      <c r="E36" s="65">
        <v>20</v>
      </c>
      <c r="F36" s="65">
        <v>5.4545454545454541</v>
      </c>
      <c r="G36" s="65">
        <v>8.8888888888888893</v>
      </c>
      <c r="J36" s="21">
        <f t="shared" si="2"/>
        <v>13.374469285055326</v>
      </c>
      <c r="K36" s="21">
        <f t="shared" si="5"/>
        <v>14.258392326829766</v>
      </c>
      <c r="L36" s="59">
        <f t="shared" si="5"/>
        <v>14.283954535724677</v>
      </c>
      <c r="M36" s="21">
        <f t="shared" si="5"/>
        <v>13.121347748184585</v>
      </c>
      <c r="N36" s="21">
        <f t="shared" si="5"/>
        <v>15.605526262695806</v>
      </c>
      <c r="O36" s="21">
        <f t="shared" si="5"/>
        <v>14.052573699285844</v>
      </c>
      <c r="P36" s="21">
        <f t="shared" si="5"/>
        <v>14.498360594480872</v>
      </c>
      <c r="Q36" s="21">
        <f t="shared" si="5"/>
        <v>16.92241687312541</v>
      </c>
      <c r="R36" s="59">
        <f t="shared" si="4"/>
        <v>17.306666666666668</v>
      </c>
      <c r="S36" s="21">
        <f t="shared" si="6"/>
        <v>18.125803534333276</v>
      </c>
      <c r="T36" s="21"/>
      <c r="U36" s="21">
        <f t="shared" si="7"/>
        <v>12.271120830771542</v>
      </c>
      <c r="V36" s="59">
        <f t="shared" si="7"/>
        <v>12.326733261197379</v>
      </c>
      <c r="W36" s="21">
        <f t="shared" si="7"/>
        <v>14.382722275309137</v>
      </c>
      <c r="X36" s="59">
        <f t="shared" si="7"/>
        <v>14.393284935100889</v>
      </c>
    </row>
    <row r="37" spans="1:24" x14ac:dyDescent="0.35">
      <c r="A37" t="s">
        <v>3183</v>
      </c>
      <c r="B37" s="65">
        <v>28.213672050459181</v>
      </c>
      <c r="C37" s="65">
        <v>42.857142857142854</v>
      </c>
      <c r="D37" s="65">
        <v>0</v>
      </c>
      <c r="E37" s="65">
        <v>3.3333333333333335</v>
      </c>
      <c r="F37" s="65">
        <v>0</v>
      </c>
      <c r="G37" s="65">
        <v>0</v>
      </c>
      <c r="J37" s="21">
        <f t="shared" si="2"/>
        <v>6.3013006124627093</v>
      </c>
      <c r="K37" s="21">
        <f t="shared" si="5"/>
        <v>9.5922067846914203</v>
      </c>
      <c r="L37" s="59">
        <f t="shared" si="5"/>
        <v>9.6378717137537482</v>
      </c>
      <c r="M37" s="21">
        <f t="shared" si="5"/>
        <v>1.9279146009013703</v>
      </c>
      <c r="N37" s="21">
        <f t="shared" si="5"/>
        <v>2.288582100966714</v>
      </c>
      <c r="O37" s="21">
        <f t="shared" si="5"/>
        <v>6.3383864598320816</v>
      </c>
      <c r="P37" s="21">
        <f t="shared" si="5"/>
        <v>2.3137050419153473</v>
      </c>
      <c r="Q37" s="21">
        <f t="shared" si="5"/>
        <v>11.409286419849218</v>
      </c>
      <c r="R37" s="59">
        <f t="shared" si="4"/>
        <v>11.317142857142857</v>
      </c>
      <c r="S37" s="21">
        <f t="shared" si="6"/>
        <v>7.4701035111430141</v>
      </c>
      <c r="T37" s="21"/>
      <c r="U37" s="21">
        <f t="shared" si="7"/>
        <v>10.898062610071623</v>
      </c>
      <c r="V37" s="59">
        <f t="shared" si="7"/>
        <v>10.986973494970334</v>
      </c>
      <c r="W37" s="21">
        <f t="shared" si="7"/>
        <v>16.068452766258567</v>
      </c>
      <c r="X37" s="59">
        <f t="shared" si="7"/>
        <v>16.087462873625071</v>
      </c>
    </row>
    <row r="38" spans="1:24" x14ac:dyDescent="0.35">
      <c r="A38" t="s">
        <v>3128</v>
      </c>
      <c r="B38" s="65">
        <v>3.3333333333333335</v>
      </c>
      <c r="C38" s="65">
        <v>6.71875</v>
      </c>
      <c r="D38" s="65">
        <v>1.2121212121212122</v>
      </c>
      <c r="E38" s="65">
        <v>11.176470588235293</v>
      </c>
      <c r="F38" s="65">
        <v>191.81818181818181</v>
      </c>
      <c r="G38" s="65">
        <v>327.22222222222223</v>
      </c>
      <c r="J38" s="21">
        <f t="shared" si="2"/>
        <v>24.274492370178578</v>
      </c>
      <c r="K38" s="21">
        <f t="shared" ref="K38:Q44" si="8">((K$3*$B38) + (K$4*$C38) + (K$5*$D38) + (K$6*$E38) + (K$7*$F38) + (K$8*$G38))</f>
        <v>30.975133137693881</v>
      </c>
      <c r="L38" s="59">
        <f t="shared" si="8"/>
        <v>29.564810923877904</v>
      </c>
      <c r="M38" s="21">
        <f t="shared" si="8"/>
        <v>21.948938725424814</v>
      </c>
      <c r="N38" s="21">
        <f t="shared" si="8"/>
        <v>81.88033091583641</v>
      </c>
      <c r="O38" s="21">
        <f t="shared" si="8"/>
        <v>15.988698386125956</v>
      </c>
      <c r="P38" s="21">
        <f t="shared" si="8"/>
        <v>94.015004238748332</v>
      </c>
      <c r="Q38" s="21">
        <f t="shared" si="8"/>
        <v>12.766456547285765</v>
      </c>
      <c r="R38" s="59">
        <f t="shared" si="4"/>
        <v>10.276011029411764</v>
      </c>
      <c r="S38" s="21">
        <f t="shared" si="6"/>
        <v>20.056775665117499</v>
      </c>
      <c r="T38" s="21"/>
      <c r="U38" s="21">
        <f t="shared" si="7"/>
        <v>5.6274085301152352</v>
      </c>
      <c r="V38" s="59">
        <f t="shared" si="7"/>
        <v>4.1083874889148913</v>
      </c>
      <c r="W38" s="21">
        <f t="shared" si="7"/>
        <v>8.7617621922939648</v>
      </c>
      <c r="X38" s="59">
        <f t="shared" si="7"/>
        <v>8.5451936002933664</v>
      </c>
    </row>
    <row r="39" spans="1:24" x14ac:dyDescent="0.35">
      <c r="A39" t="s">
        <v>3129</v>
      </c>
      <c r="B39" s="65">
        <v>2.5</v>
      </c>
      <c r="C39" s="65">
        <v>0</v>
      </c>
      <c r="D39" s="65">
        <v>6.5476190476190474</v>
      </c>
      <c r="E39" s="65">
        <v>5.882352941176471</v>
      </c>
      <c r="F39" s="65">
        <v>2.7272727272727271</v>
      </c>
      <c r="G39" s="65">
        <v>5.9615384615384617</v>
      </c>
      <c r="J39" s="21">
        <f t="shared" si="2"/>
        <v>5.1539279803146201</v>
      </c>
      <c r="K39" s="21">
        <f t="shared" si="8"/>
        <v>4.5594768729945594</v>
      </c>
      <c r="L39" s="59">
        <f t="shared" si="8"/>
        <v>4.5528021792125122</v>
      </c>
      <c r="M39" s="21">
        <f t="shared" si="8"/>
        <v>6.0731906819240304</v>
      </c>
      <c r="N39" s="21">
        <f t="shared" si="8"/>
        <v>5.9481213564727327</v>
      </c>
      <c r="O39" s="21">
        <f t="shared" si="8"/>
        <v>5.5183632533278164</v>
      </c>
      <c r="P39" s="21">
        <f t="shared" si="8"/>
        <v>5.94362570225148</v>
      </c>
      <c r="Q39" s="21">
        <f t="shared" si="8"/>
        <v>4.655910169348342</v>
      </c>
      <c r="R39" s="59">
        <f t="shared" si="4"/>
        <v>4.6941176470588237</v>
      </c>
      <c r="S39" s="21">
        <f t="shared" si="6"/>
        <v>5.2437749746348459</v>
      </c>
      <c r="T39" s="21"/>
      <c r="U39" s="21">
        <f t="shared" si="7"/>
        <v>4.8879913510540351</v>
      </c>
      <c r="V39" s="59">
        <f t="shared" si="7"/>
        <v>4.9056193838274913</v>
      </c>
      <c r="W39" s="21">
        <f t="shared" si="7"/>
        <v>4.0431785201695121</v>
      </c>
      <c r="X39" s="59">
        <f t="shared" si="7"/>
        <v>4.0447353290776897</v>
      </c>
    </row>
    <row r="40" spans="1:24" x14ac:dyDescent="0.35">
      <c r="A40" t="s">
        <v>3130</v>
      </c>
      <c r="B40" s="65">
        <v>56.666666666666664</v>
      </c>
      <c r="C40" s="65">
        <v>75</v>
      </c>
      <c r="D40" s="65">
        <v>2.8571428571428572</v>
      </c>
      <c r="E40" s="65">
        <v>47.150616235232633</v>
      </c>
      <c r="F40" s="65">
        <v>87.727272727272734</v>
      </c>
      <c r="G40" s="65">
        <v>135.12806637627659</v>
      </c>
      <c r="J40" s="21">
        <f t="shared" si="2"/>
        <v>32.076804588057662</v>
      </c>
      <c r="K40" s="21">
        <f t="shared" si="8"/>
        <v>47.887769062434273</v>
      </c>
      <c r="L40" s="59">
        <f t="shared" si="8"/>
        <v>47.472450452479883</v>
      </c>
      <c r="M40" s="21">
        <f t="shared" si="8"/>
        <v>17.451965506417675</v>
      </c>
      <c r="N40" s="21">
        <f t="shared" si="8"/>
        <v>57.306548885870569</v>
      </c>
      <c r="O40" s="21">
        <f t="shared" si="8"/>
        <v>29.513492768962653</v>
      </c>
      <c r="P40" s="21">
        <f t="shared" si="8"/>
        <v>57.938361745502988</v>
      </c>
      <c r="Q40" s="21">
        <f t="shared" si="8"/>
        <v>52.967564702940138</v>
      </c>
      <c r="R40" s="59">
        <f t="shared" si="4"/>
        <v>52.776191755715644</v>
      </c>
      <c r="S40" s="21">
        <f t="shared" si="6"/>
        <v>52.388779534543801</v>
      </c>
      <c r="T40" s="21"/>
      <c r="U40" s="21">
        <f t="shared" si="7"/>
        <v>29.394443871140329</v>
      </c>
      <c r="V40" s="59">
        <f t="shared" si="7"/>
        <v>28.918540619543041</v>
      </c>
      <c r="W40" s="21">
        <f t="shared" si="7"/>
        <v>52.050787456752886</v>
      </c>
      <c r="X40" s="59">
        <f t="shared" si="7"/>
        <v>52.00857967076886</v>
      </c>
    </row>
    <row r="41" spans="1:24" x14ac:dyDescent="0.35">
      <c r="A41" t="s">
        <v>3131</v>
      </c>
      <c r="B41" s="65">
        <v>1.25</v>
      </c>
      <c r="C41" s="65">
        <v>1.25</v>
      </c>
      <c r="D41" s="65">
        <v>25.833333333333332</v>
      </c>
      <c r="E41" s="65">
        <v>0.3125</v>
      </c>
      <c r="F41" s="65">
        <v>0.45454499999999998</v>
      </c>
      <c r="G41" s="65">
        <v>0</v>
      </c>
      <c r="J41" s="21">
        <f t="shared" si="2"/>
        <v>13.498683719754371</v>
      </c>
      <c r="K41" s="21">
        <f t="shared" si="8"/>
        <v>6.0000081811239285</v>
      </c>
      <c r="L41" s="59">
        <f t="shared" si="8"/>
        <v>6.0285719886099898</v>
      </c>
      <c r="M41" s="21">
        <f t="shared" si="8"/>
        <v>20.689382513263666</v>
      </c>
      <c r="N41" s="21">
        <f t="shared" si="8"/>
        <v>6.2423316774852262</v>
      </c>
      <c r="O41" s="21">
        <f t="shared" si="8"/>
        <v>13.895888230576409</v>
      </c>
      <c r="P41" s="21">
        <f t="shared" si="8"/>
        <v>8.062090443551039</v>
      </c>
      <c r="Q41" s="21">
        <f t="shared" si="8"/>
        <v>0.76267097683639795</v>
      </c>
      <c r="R41" s="59">
        <f t="shared" si="4"/>
        <v>0.50187500000000007</v>
      </c>
      <c r="S41" s="21">
        <f t="shared" si="6"/>
        <v>0.59472364672319256</v>
      </c>
      <c r="T41" s="21"/>
      <c r="U41" s="21">
        <f t="shared" si="7"/>
        <v>13.807718795974273</v>
      </c>
      <c r="V41" s="59">
        <f t="shared" si="7"/>
        <v>13.91665948946131</v>
      </c>
      <c r="W41" s="21">
        <f t="shared" si="7"/>
        <v>2.4937933396399479</v>
      </c>
      <c r="X41" s="59">
        <f t="shared" si="7"/>
        <v>2.4962059135478056</v>
      </c>
    </row>
    <row r="42" spans="1:24" x14ac:dyDescent="0.35">
      <c r="A42" t="s">
        <v>3132</v>
      </c>
      <c r="B42" s="65">
        <v>19.10683602522959</v>
      </c>
      <c r="C42" s="65">
        <v>14.409585518440984</v>
      </c>
      <c r="D42" s="65">
        <v>19.108699529314414</v>
      </c>
      <c r="E42" s="65">
        <v>9.1666666666666661</v>
      </c>
      <c r="F42" s="65">
        <v>0</v>
      </c>
      <c r="G42" s="65">
        <v>0.19230769230769232</v>
      </c>
      <c r="J42" s="21">
        <f t="shared" si="2"/>
        <v>14.13573262342544</v>
      </c>
      <c r="K42" s="21">
        <f t="shared" si="8"/>
        <v>11.28826787116634</v>
      </c>
      <c r="L42" s="59">
        <f t="shared" si="8"/>
        <v>11.341091610877067</v>
      </c>
      <c r="M42" s="21">
        <f t="shared" si="8"/>
        <v>16.902517453903805</v>
      </c>
      <c r="N42" s="21">
        <f t="shared" si="8"/>
        <v>9.5210697402607192</v>
      </c>
      <c r="O42" s="21">
        <f t="shared" si="8"/>
        <v>15.353432597118902</v>
      </c>
      <c r="P42" s="21">
        <f t="shared" si="8"/>
        <v>9.9972184330996434</v>
      </c>
      <c r="Q42" s="21">
        <f t="shared" si="8"/>
        <v>10.368793934266961</v>
      </c>
      <c r="R42" s="59">
        <f t="shared" si="4"/>
        <v>10.22573627472508</v>
      </c>
      <c r="S42" s="21">
        <f t="shared" si="6"/>
        <v>9.5531531749957672</v>
      </c>
      <c r="T42" s="21"/>
      <c r="U42" s="21">
        <f t="shared" si="7"/>
        <v>16.992061353940141</v>
      </c>
      <c r="V42" s="59">
        <f t="shared" si="7"/>
        <v>17.130689591388126</v>
      </c>
      <c r="W42" s="21">
        <f t="shared" si="7"/>
        <v>12.58995361986895</v>
      </c>
      <c r="X42" s="59">
        <f t="shared" si="7"/>
        <v>12.604848418611216</v>
      </c>
    </row>
    <row r="43" spans="1:24" x14ac:dyDescent="0.35">
      <c r="A43" t="s">
        <v>3133</v>
      </c>
      <c r="B43" s="65">
        <v>5</v>
      </c>
      <c r="C43" s="65">
        <v>11.153846153846153</v>
      </c>
      <c r="D43" s="65">
        <v>1.4285714285714286</v>
      </c>
      <c r="E43" s="65">
        <v>7.5</v>
      </c>
      <c r="F43" s="65">
        <v>0</v>
      </c>
      <c r="G43" s="65">
        <v>0.38461538461538464</v>
      </c>
      <c r="J43" s="21">
        <f t="shared" si="2"/>
        <v>3.9459923524128158</v>
      </c>
      <c r="K43" s="21">
        <f t="shared" si="8"/>
        <v>5.8612651958340045</v>
      </c>
      <c r="L43" s="59">
        <f t="shared" si="8"/>
        <v>5.887337488763265</v>
      </c>
      <c r="M43" s="21">
        <f t="shared" si="8"/>
        <v>1.9903081095848869</v>
      </c>
      <c r="N43" s="21">
        <f t="shared" si="8"/>
        <v>4.3873164832289184</v>
      </c>
      <c r="O43" s="21">
        <f t="shared" si="8"/>
        <v>4.0165005203866784</v>
      </c>
      <c r="P43" s="21">
        <f t="shared" si="8"/>
        <v>3.6409026407346254</v>
      </c>
      <c r="Q43" s="21">
        <f t="shared" si="8"/>
        <v>8.0059813834456559</v>
      </c>
      <c r="R43" s="59">
        <f t="shared" si="4"/>
        <v>8.2380769230769229</v>
      </c>
      <c r="S43" s="21">
        <f t="shared" si="6"/>
        <v>7.6006969942720914</v>
      </c>
      <c r="T43" s="21"/>
      <c r="U43" s="21">
        <f t="shared" si="7"/>
        <v>4.0452043538671916</v>
      </c>
      <c r="V43" s="59">
        <f t="shared" si="7"/>
        <v>4.0782067976562431</v>
      </c>
      <c r="W43" s="21">
        <f t="shared" si="7"/>
        <v>7.5193344613547151</v>
      </c>
      <c r="X43" s="59">
        <f t="shared" si="7"/>
        <v>7.5282303617574708</v>
      </c>
    </row>
    <row r="44" spans="1:24" x14ac:dyDescent="0.35">
      <c r="A44" t="s">
        <v>3134</v>
      </c>
      <c r="B44" s="65">
        <v>183.75</v>
      </c>
      <c r="C44" s="65">
        <v>566.66666666666663</v>
      </c>
      <c r="D44" s="65">
        <v>532.82051282051282</v>
      </c>
      <c r="E44" s="65">
        <v>340</v>
      </c>
      <c r="F44" s="65">
        <v>26.353890880301606</v>
      </c>
      <c r="G44" s="65">
        <v>85</v>
      </c>
      <c r="J44" s="21">
        <f t="shared" si="2"/>
        <v>426.38500772646074</v>
      </c>
      <c r="K44" s="21">
        <f t="shared" si="8"/>
        <v>379.64871552559993</v>
      </c>
      <c r="L44" s="59">
        <f t="shared" si="8"/>
        <v>381.05142847735323</v>
      </c>
      <c r="M44" s="21">
        <f t="shared" si="8"/>
        <v>464.94784530054955</v>
      </c>
      <c r="N44" s="21">
        <f t="shared" si="8"/>
        <v>324.00931953769771</v>
      </c>
      <c r="O44" s="21">
        <f t="shared" si="8"/>
        <v>430.58428031547606</v>
      </c>
      <c r="P44" s="21">
        <f t="shared" si="8"/>
        <v>325.91089628839933</v>
      </c>
      <c r="Q44" s="21">
        <f t="shared" si="8"/>
        <v>378.9198383840814</v>
      </c>
      <c r="R44" s="59">
        <f t="shared" si="4"/>
        <v>385.78666666666663</v>
      </c>
      <c r="S44" s="21">
        <f t="shared" si="6"/>
        <v>356.17752318782755</v>
      </c>
      <c r="T44" s="21"/>
      <c r="U44" s="21">
        <f t="shared" si="7"/>
        <v>421.23588343155075</v>
      </c>
      <c r="V44" s="59">
        <f t="shared" si="7"/>
        <v>424.45749342265606</v>
      </c>
      <c r="W44" s="21">
        <f t="shared" si="7"/>
        <v>382.01123463291265</v>
      </c>
      <c r="X44" s="59">
        <f t="shared" si="7"/>
        <v>382.43200223193253</v>
      </c>
    </row>
    <row r="45" spans="1:24" x14ac:dyDescent="0.35">
      <c r="A45" t="s">
        <v>3135</v>
      </c>
      <c r="B45" s="65">
        <v>0</v>
      </c>
      <c r="C45" s="65">
        <v>2.3076923076923075</v>
      </c>
      <c r="D45" s="65">
        <v>0</v>
      </c>
      <c r="E45" s="65">
        <v>3.75</v>
      </c>
      <c r="F45" s="65">
        <v>0</v>
      </c>
      <c r="G45" s="65">
        <v>3.75</v>
      </c>
      <c r="J45" s="21">
        <f t="shared" ref="J45:W70" si="9">((J$3*$B45) + (J$4*$C45) + (J$5*$D45) + (J$6*$E45) + (J$7*$F45) + (J$8*$G45))</f>
        <v>1.1806639956187508</v>
      </c>
      <c r="K45" s="21">
        <f t="shared" si="9"/>
        <v>2.1742001330209026</v>
      </c>
      <c r="L45" s="59">
        <f t="shared" ref="L45:L97" si="10">((L$3*$B45) + (L$4*$C45) + (L$5*$D45) + (L$6*$E45) + (L$7*$F45) + (L$8*$G45))</f>
        <v>2.1666983359102661</v>
      </c>
      <c r="M45" s="21">
        <f t="shared" si="9"/>
        <v>0.40893213581442656</v>
      </c>
      <c r="N45" s="21">
        <f t="shared" si="9"/>
        <v>2.7796986927308738</v>
      </c>
      <c r="O45" s="21">
        <f t="shared" si="9"/>
        <v>1.2966308526741228</v>
      </c>
      <c r="P45" s="21">
        <f t="shared" si="9"/>
        <v>2.4630915354350948</v>
      </c>
      <c r="Q45" s="21">
        <f t="shared" si="9"/>
        <v>3.3260849417225407</v>
      </c>
      <c r="R45" s="59">
        <f t="shared" si="4"/>
        <v>3.4586538461538465</v>
      </c>
      <c r="S45" s="21">
        <f t="shared" si="9"/>
        <v>3.5386976450261258</v>
      </c>
      <c r="T45" s="21"/>
      <c r="U45" s="21">
        <f t="shared" si="9"/>
        <v>0.78443386308479279</v>
      </c>
      <c r="V45" s="59">
        <f t="shared" ref="V45:V97" si="11">((V$3*$B45) + (V$4*$C45) + (V$5*$D45) + (V$6*$E45) + (V$7*$F45) + (V$8*$G45))</f>
        <v>0.79083359773551232</v>
      </c>
      <c r="W45" s="21">
        <f t="shared" si="9"/>
        <v>2.5712228832610879</v>
      </c>
      <c r="X45" s="59">
        <f t="shared" ref="X45:X97" si="12">((X$3*$B45) + (X$4*$C45) + (X$5*$D45) + (X$6*$E45) + (X$7*$F45) + (X$8*$G45))</f>
        <v>2.5742648203900096</v>
      </c>
    </row>
    <row r="46" spans="1:24" x14ac:dyDescent="0.35">
      <c r="A46" t="s">
        <v>3136</v>
      </c>
      <c r="B46" s="65">
        <v>460</v>
      </c>
      <c r="C46" s="65">
        <v>467.2556098240043</v>
      </c>
      <c r="D46" s="65">
        <v>50</v>
      </c>
      <c r="E46" s="65">
        <v>85.625</v>
      </c>
      <c r="F46" s="65">
        <v>0</v>
      </c>
      <c r="G46" s="65">
        <v>0</v>
      </c>
      <c r="J46" s="21">
        <f t="shared" si="9"/>
        <v>110.59000285464725</v>
      </c>
      <c r="K46" s="21">
        <f t="shared" si="9"/>
        <v>141.37449350607383</v>
      </c>
      <c r="L46" s="59">
        <f t="shared" si="10"/>
        <v>142.04752489103944</v>
      </c>
      <c r="M46" s="21">
        <f t="shared" si="9"/>
        <v>71.762482652383184</v>
      </c>
      <c r="N46" s="21">
        <f t="shared" si="9"/>
        <v>63.629612825781599</v>
      </c>
      <c r="O46" s="21">
        <f t="shared" si="9"/>
        <v>123.79685272151208</v>
      </c>
      <c r="P46" s="21">
        <f t="shared" si="9"/>
        <v>63.096951704642223</v>
      </c>
      <c r="Q46" s="21">
        <f t="shared" si="9"/>
        <v>165.64775025774247</v>
      </c>
      <c r="R46" s="59">
        <f t="shared" si="4"/>
        <v>162.71438318444888</v>
      </c>
      <c r="S46" s="21">
        <f t="shared" si="9"/>
        <v>124.49540083794254</v>
      </c>
      <c r="T46" s="21"/>
      <c r="U46" s="21">
        <f t="shared" si="9"/>
        <v>187.38616840990579</v>
      </c>
      <c r="V46" s="59">
        <f t="shared" si="11"/>
        <v>188.9149419770265</v>
      </c>
      <c r="W46" s="21">
        <f t="shared" si="9"/>
        <v>228.67368350854883</v>
      </c>
      <c r="X46" s="59">
        <f t="shared" si="12"/>
        <v>228.94422052531252</v>
      </c>
    </row>
    <row r="47" spans="1:24" x14ac:dyDescent="0.35">
      <c r="A47" t="s">
        <v>3137</v>
      </c>
      <c r="B47" s="65">
        <v>0.7142857142857143</v>
      </c>
      <c r="C47" s="65">
        <v>1.6666666666666667</v>
      </c>
      <c r="D47" s="65">
        <v>3.8888888888888888</v>
      </c>
      <c r="E47" s="65">
        <v>2.009103498483912</v>
      </c>
      <c r="F47" s="65">
        <v>0</v>
      </c>
      <c r="G47" s="65">
        <v>0.19230769230769232</v>
      </c>
      <c r="J47" s="21">
        <f t="shared" si="9"/>
        <v>2.6867599992897579</v>
      </c>
      <c r="K47" s="21">
        <f t="shared" si="9"/>
        <v>2.0819555119231694</v>
      </c>
      <c r="L47" s="59">
        <f t="shared" si="10"/>
        <v>2.0909514224130512</v>
      </c>
      <c r="M47" s="21">
        <f t="shared" si="9"/>
        <v>3.2890696000870099</v>
      </c>
      <c r="N47" s="21">
        <f t="shared" si="9"/>
        <v>2.0021254477615664</v>
      </c>
      <c r="O47" s="21">
        <f t="shared" si="9"/>
        <v>2.7822217473851207</v>
      </c>
      <c r="P47" s="21">
        <f t="shared" si="9"/>
        <v>2.0449312209888815</v>
      </c>
      <c r="Q47" s="21">
        <f t="shared" si="9"/>
        <v>1.9110716649701638</v>
      </c>
      <c r="R47" s="59">
        <f t="shared" si="4"/>
        <v>1.9399312584568285</v>
      </c>
      <c r="S47" s="21">
        <f t="shared" si="9"/>
        <v>1.9226704549698421</v>
      </c>
      <c r="T47" s="21"/>
      <c r="U47" s="21">
        <f t="shared" si="9"/>
        <v>2.6325022297366556</v>
      </c>
      <c r="V47" s="59">
        <f t="shared" si="11"/>
        <v>2.6539792675477076</v>
      </c>
      <c r="W47" s="21">
        <f t="shared" si="9"/>
        <v>1.8620750499893959</v>
      </c>
      <c r="X47" s="59">
        <f t="shared" si="12"/>
        <v>1.8642780154609138</v>
      </c>
    </row>
    <row r="48" spans="1:24" x14ac:dyDescent="0.35">
      <c r="A48" t="s">
        <v>3138</v>
      </c>
      <c r="B48" s="65">
        <v>0</v>
      </c>
      <c r="C48" s="65">
        <v>0</v>
      </c>
      <c r="D48" s="65">
        <v>2.6583693785503999</v>
      </c>
      <c r="E48" s="65">
        <v>0.3125</v>
      </c>
      <c r="F48" s="65">
        <v>0</v>
      </c>
      <c r="G48" s="65">
        <v>0</v>
      </c>
      <c r="J48" s="21">
        <f t="shared" si="9"/>
        <v>1.4358581062516462</v>
      </c>
      <c r="K48" s="21">
        <f t="shared" si="9"/>
        <v>0.71802113500070219</v>
      </c>
      <c r="L48" s="59">
        <f t="shared" si="10"/>
        <v>0.72143936658505325</v>
      </c>
      <c r="M48" s="21">
        <f t="shared" si="9"/>
        <v>2.1389146273950295</v>
      </c>
      <c r="N48" s="21">
        <f t="shared" si="9"/>
        <v>0.7831901938550947</v>
      </c>
      <c r="O48" s="21">
        <f t="shared" si="9"/>
        <v>1.4864443857901821</v>
      </c>
      <c r="P48" s="21">
        <f t="shared" si="9"/>
        <v>0.93299546708645553</v>
      </c>
      <c r="Q48" s="21">
        <f t="shared" si="9"/>
        <v>0.26484539187257988</v>
      </c>
      <c r="R48" s="59">
        <f t="shared" si="4"/>
        <v>0.24937500000000001</v>
      </c>
      <c r="S48" s="21">
        <f t="shared" si="9"/>
        <v>0.28557622491101869</v>
      </c>
      <c r="T48" s="21"/>
      <c r="U48" s="21">
        <f t="shared" si="9"/>
        <v>1.4219039394445674</v>
      </c>
      <c r="V48" s="59">
        <f t="shared" si="11"/>
        <v>1.4335044176231515</v>
      </c>
      <c r="W48" s="21">
        <f t="shared" si="9"/>
        <v>0.35889483109938747</v>
      </c>
      <c r="X48" s="59">
        <f t="shared" si="12"/>
        <v>0.35931942887315749</v>
      </c>
    </row>
    <row r="49" spans="1:24" x14ac:dyDescent="0.35">
      <c r="A49" t="s">
        <v>3139</v>
      </c>
      <c r="B49" s="65">
        <v>96</v>
      </c>
      <c r="C49" s="65">
        <v>45.714285714285715</v>
      </c>
      <c r="D49" s="65">
        <v>36.796357567879738</v>
      </c>
      <c r="E49" s="65">
        <v>6.639344262295082</v>
      </c>
      <c r="F49" s="65">
        <v>2.586552618101559</v>
      </c>
      <c r="G49" s="65">
        <v>0</v>
      </c>
      <c r="J49" s="21">
        <f t="shared" si="9"/>
        <v>28.355066506517669</v>
      </c>
      <c r="K49" s="21">
        <f t="shared" si="9"/>
        <v>21.189153242041293</v>
      </c>
      <c r="L49" s="59">
        <f t="shared" si="10"/>
        <v>21.290026920164333</v>
      </c>
      <c r="M49" s="21">
        <f t="shared" si="9"/>
        <v>34.952349836035253</v>
      </c>
      <c r="N49" s="21">
        <f t="shared" si="9"/>
        <v>13.417000602571571</v>
      </c>
      <c r="O49" s="21">
        <f t="shared" si="9"/>
        <v>33.39442505158371</v>
      </c>
      <c r="P49" s="21">
        <f t="shared" si="9"/>
        <v>16.489218287550575</v>
      </c>
      <c r="Q49" s="21">
        <f t="shared" si="9"/>
        <v>16.25048778667702</v>
      </c>
      <c r="R49" s="59">
        <f t="shared" si="4"/>
        <v>14.53248243559719</v>
      </c>
      <c r="S49" s="21">
        <f t="shared" si="9"/>
        <v>11.188290768199833</v>
      </c>
      <c r="T49" s="21"/>
      <c r="U49" s="21">
        <f t="shared" si="9"/>
        <v>46.363381995372741</v>
      </c>
      <c r="V49" s="59">
        <f t="shared" si="11"/>
        <v>46.720531405984133</v>
      </c>
      <c r="W49" s="21">
        <f t="shared" si="9"/>
        <v>31.482443870711784</v>
      </c>
      <c r="X49" s="59">
        <f t="shared" si="12"/>
        <v>31.516629738085179</v>
      </c>
    </row>
    <row r="50" spans="1:24" x14ac:dyDescent="0.35">
      <c r="A50" t="s">
        <v>3140</v>
      </c>
      <c r="B50" s="65">
        <v>20</v>
      </c>
      <c r="C50" s="65">
        <v>18.660254037844389</v>
      </c>
      <c r="D50" s="65">
        <v>27.24744871391589</v>
      </c>
      <c r="E50" s="65">
        <v>61.180339887498945</v>
      </c>
      <c r="F50" s="65">
        <v>12.272727272727273</v>
      </c>
      <c r="G50" s="65">
        <v>17.8299489795399</v>
      </c>
      <c r="J50" s="21">
        <f t="shared" si="9"/>
        <v>32.929652799639094</v>
      </c>
      <c r="K50" s="21">
        <f t="shared" si="9"/>
        <v>39.658493833530734</v>
      </c>
      <c r="L50" s="59">
        <f t="shared" si="10"/>
        <v>39.762411417321999</v>
      </c>
      <c r="M50" s="21">
        <f t="shared" si="9"/>
        <v>28.169595863368052</v>
      </c>
      <c r="N50" s="21">
        <f t="shared" si="9"/>
        <v>42.207956263200728</v>
      </c>
      <c r="O50" s="21">
        <f t="shared" si="9"/>
        <v>34.972817957334748</v>
      </c>
      <c r="P50" s="21">
        <f t="shared" si="9"/>
        <v>37.407669917564633</v>
      </c>
      <c r="Q50" s="21">
        <f t="shared" si="9"/>
        <v>51.210378869058538</v>
      </c>
      <c r="R50" s="59">
        <f t="shared" si="4"/>
        <v>52.591282545868729</v>
      </c>
      <c r="S50" s="21">
        <f t="shared" si="9"/>
        <v>54.881607284039056</v>
      </c>
      <c r="T50" s="21"/>
      <c r="U50" s="21">
        <f t="shared" si="9"/>
        <v>29.839092748763662</v>
      </c>
      <c r="V50" s="59">
        <f t="shared" si="11"/>
        <v>29.982406395859538</v>
      </c>
      <c r="W50" s="21">
        <f t="shared" si="9"/>
        <v>42.497747926237558</v>
      </c>
      <c r="X50" s="59">
        <f t="shared" si="12"/>
        <v>42.533506246975477</v>
      </c>
    </row>
    <row r="51" spans="1:24" x14ac:dyDescent="0.35">
      <c r="A51" t="s">
        <v>3141</v>
      </c>
      <c r="B51" s="65">
        <v>66.666666666666671</v>
      </c>
      <c r="C51" s="65">
        <v>5.5555555555555554</v>
      </c>
      <c r="D51" s="65">
        <v>225</v>
      </c>
      <c r="E51" s="65">
        <v>9.9651410739965396</v>
      </c>
      <c r="F51" s="65">
        <v>0.90908999999999995</v>
      </c>
      <c r="G51" s="65">
        <v>1.1111111111111112</v>
      </c>
      <c r="J51" s="21">
        <f t="shared" si="9"/>
        <v>119.97480066787648</v>
      </c>
      <c r="K51" s="21">
        <f t="shared" si="9"/>
        <v>55.454063291623051</v>
      </c>
      <c r="L51" s="59">
        <f t="shared" si="10"/>
        <v>55.712769876256004</v>
      </c>
      <c r="M51" s="21">
        <f t="shared" si="9"/>
        <v>183.33041056104634</v>
      </c>
      <c r="N51" s="21">
        <f t="shared" si="9"/>
        <v>58.892348598571843</v>
      </c>
      <c r="O51" s="21">
        <f t="shared" si="9"/>
        <v>128.11060572746055</v>
      </c>
      <c r="P51" s="21">
        <f t="shared" si="9"/>
        <v>74.545644354642164</v>
      </c>
      <c r="Q51" s="21">
        <f t="shared" si="9"/>
        <v>12.261051340581725</v>
      </c>
      <c r="R51" s="59">
        <f t="shared" si="4"/>
        <v>9.0744047992714609</v>
      </c>
      <c r="S51" s="21">
        <f t="shared" si="9"/>
        <v>11.072163775045368</v>
      </c>
      <c r="T51" s="21"/>
      <c r="U51" s="21">
        <f t="shared" si="9"/>
        <v>133.74632655861706</v>
      </c>
      <c r="V51" s="59">
        <f t="shared" si="11"/>
        <v>134.83006746491455</v>
      </c>
      <c r="W51" s="21">
        <f t="shared" si="9"/>
        <v>32.902503814601303</v>
      </c>
      <c r="X51" s="59">
        <f t="shared" si="12"/>
        <v>32.940354268561236</v>
      </c>
    </row>
    <row r="52" spans="1:24" x14ac:dyDescent="0.35">
      <c r="A52" t="s">
        <v>3142</v>
      </c>
      <c r="B52" s="65">
        <v>23.75</v>
      </c>
      <c r="C52" s="65">
        <v>16.666666666666668</v>
      </c>
      <c r="D52" s="65">
        <v>1.25</v>
      </c>
      <c r="E52" s="65">
        <v>3.225806451612903</v>
      </c>
      <c r="F52" s="65">
        <v>0</v>
      </c>
      <c r="G52" s="65">
        <v>0</v>
      </c>
      <c r="J52" s="21">
        <f t="shared" si="9"/>
        <v>3.91447962763747</v>
      </c>
      <c r="K52" s="21">
        <f t="shared" si="9"/>
        <v>5.1523190490307389</v>
      </c>
      <c r="L52" s="59">
        <f t="shared" si="10"/>
        <v>5.1768473238231429</v>
      </c>
      <c r="M52" s="21">
        <f t="shared" si="9"/>
        <v>2.5102758737090185</v>
      </c>
      <c r="N52" s="21">
        <f t="shared" si="9"/>
        <v>2.315282552892322</v>
      </c>
      <c r="O52" s="21">
        <f t="shared" si="9"/>
        <v>4.893307882505197</v>
      </c>
      <c r="P52" s="21">
        <f t="shared" si="9"/>
        <v>2.3272284424865601</v>
      </c>
      <c r="Q52" s="21">
        <f t="shared" si="9"/>
        <v>6.1839430676851457</v>
      </c>
      <c r="R52" s="59">
        <f t="shared" si="4"/>
        <v>5.9408602150537639</v>
      </c>
      <c r="S52" s="21">
        <f t="shared" si="9"/>
        <v>4.6178892585990159</v>
      </c>
      <c r="T52" s="21"/>
      <c r="U52" s="21">
        <f t="shared" si="9"/>
        <v>8.1305121381095962</v>
      </c>
      <c r="V52" s="59">
        <f t="shared" si="11"/>
        <v>8.1968442059957702</v>
      </c>
      <c r="W52" s="21">
        <f t="shared" si="9"/>
        <v>9.3305215099179257</v>
      </c>
      <c r="X52" s="59">
        <f t="shared" si="12"/>
        <v>9.3415601717150007</v>
      </c>
    </row>
    <row r="53" spans="1:24" x14ac:dyDescent="0.35">
      <c r="A53" t="s">
        <v>58</v>
      </c>
      <c r="B53" s="65">
        <v>3.3333333333333335</v>
      </c>
      <c r="C53" s="65">
        <v>11.428571428571429</v>
      </c>
      <c r="D53" s="65">
        <v>7.1745927042578588</v>
      </c>
      <c r="E53" s="65">
        <v>12</v>
      </c>
      <c r="F53" s="65">
        <v>0</v>
      </c>
      <c r="G53" s="65">
        <v>0</v>
      </c>
      <c r="J53" s="21">
        <f t="shared" si="9"/>
        <v>7.9799079084090918</v>
      </c>
      <c r="K53" s="21">
        <f t="shared" si="9"/>
        <v>9.2152086384134417</v>
      </c>
      <c r="L53" s="59">
        <f t="shared" si="10"/>
        <v>9.2590788195107976</v>
      </c>
      <c r="M53" s="21">
        <f t="shared" si="9"/>
        <v>6.7798895432732147</v>
      </c>
      <c r="N53" s="21">
        <f t="shared" si="9"/>
        <v>7.9349713710024874</v>
      </c>
      <c r="O53" s="21">
        <f t="shared" si="9"/>
        <v>8.127956503935156</v>
      </c>
      <c r="P53" s="21">
        <f t="shared" si="9"/>
        <v>6.9913219925865242</v>
      </c>
      <c r="Q53" s="21">
        <f t="shared" si="9"/>
        <v>11.519150369809417</v>
      </c>
      <c r="R53" s="59">
        <f t="shared" si="4"/>
        <v>11.88457142857143</v>
      </c>
      <c r="S53" s="21">
        <f t="shared" si="9"/>
        <v>11.484211717066318</v>
      </c>
      <c r="T53" s="21"/>
      <c r="U53" s="21">
        <f t="shared" si="9"/>
        <v>7.3410786313391467</v>
      </c>
      <c r="V53" s="59">
        <f t="shared" si="11"/>
        <v>7.400970175421504</v>
      </c>
      <c r="W53" s="21">
        <f t="shared" si="9"/>
        <v>10.175937091229912</v>
      </c>
      <c r="X53" s="59">
        <f t="shared" si="12"/>
        <v>10.187975938994102</v>
      </c>
    </row>
    <row r="54" spans="1:24" x14ac:dyDescent="0.35">
      <c r="A54" t="s">
        <v>3143</v>
      </c>
      <c r="B54" s="65">
        <v>0</v>
      </c>
      <c r="C54" s="65">
        <v>0</v>
      </c>
      <c r="D54" s="65">
        <v>0</v>
      </c>
      <c r="E54" s="65">
        <v>0</v>
      </c>
      <c r="F54" s="65">
        <v>0</v>
      </c>
      <c r="G54" s="65">
        <v>0.43478</v>
      </c>
      <c r="J54" s="21">
        <f t="shared" si="9"/>
        <v>0</v>
      </c>
      <c r="K54" s="21">
        <f t="shared" si="9"/>
        <v>2.0600188970544861E-3</v>
      </c>
      <c r="L54" s="59">
        <f t="shared" si="10"/>
        <v>0</v>
      </c>
      <c r="M54" s="21">
        <f t="shared" si="9"/>
        <v>1.5850924243444378E-2</v>
      </c>
      <c r="N54" s="21">
        <f t="shared" si="9"/>
        <v>9.7982127604019129E-2</v>
      </c>
      <c r="O54" s="21">
        <f t="shared" si="9"/>
        <v>1.3648887557014136E-2</v>
      </c>
      <c r="P54" s="21">
        <f t="shared" si="9"/>
        <v>0.11582278745456633</v>
      </c>
      <c r="Q54" s="21">
        <f t="shared" si="9"/>
        <v>1.6079359026235918E-3</v>
      </c>
      <c r="R54" s="59">
        <f t="shared" si="4"/>
        <v>0</v>
      </c>
      <c r="S54" s="21">
        <f t="shared" si="9"/>
        <v>1.2051502829602132E-2</v>
      </c>
      <c r="T54" s="21"/>
      <c r="U54" s="21">
        <f t="shared" si="9"/>
        <v>4.8823921368841067E-4</v>
      </c>
      <c r="V54" s="59">
        <f t="shared" si="11"/>
        <v>4.9222247035378983E-4</v>
      </c>
      <c r="W54" s="21">
        <f t="shared" si="9"/>
        <v>4.3241552463455418E-4</v>
      </c>
      <c r="X54" s="59">
        <f t="shared" si="12"/>
        <v>4.3292710254873312E-4</v>
      </c>
    </row>
    <row r="55" spans="1:24" x14ac:dyDescent="0.35">
      <c r="A55" t="s">
        <v>3144</v>
      </c>
      <c r="B55" s="65">
        <v>61.666666666666664</v>
      </c>
      <c r="C55" s="65">
        <v>19.902338669690462</v>
      </c>
      <c r="D55" s="65">
        <v>70.476190476190482</v>
      </c>
      <c r="E55" s="65">
        <v>54.037008503093261</v>
      </c>
      <c r="F55" s="65">
        <v>65.454545454545453</v>
      </c>
      <c r="G55" s="65">
        <v>68.888888888888886</v>
      </c>
      <c r="J55" s="21">
        <f t="shared" si="9"/>
        <v>60.090263317057406</v>
      </c>
      <c r="K55" s="21">
        <f t="shared" si="9"/>
        <v>53.187344069571196</v>
      </c>
      <c r="L55" s="59">
        <f t="shared" si="10"/>
        <v>53.112594854251157</v>
      </c>
      <c r="M55" s="21">
        <f t="shared" si="9"/>
        <v>68.291453743003402</v>
      </c>
      <c r="N55" s="21">
        <f t="shared" si="9"/>
        <v>61.236013360785797</v>
      </c>
      <c r="O55" s="21">
        <f t="shared" si="9"/>
        <v>61.836547051271616</v>
      </c>
      <c r="P55" s="21">
        <f t="shared" si="9"/>
        <v>63.031131123609555</v>
      </c>
      <c r="Q55" s="21">
        <f t="shared" si="9"/>
        <v>47.904756945864918</v>
      </c>
      <c r="R55" s="59">
        <f t="shared" si="4"/>
        <v>47.141805196745899</v>
      </c>
      <c r="S55" s="21">
        <f t="shared" si="9"/>
        <v>51.067737692372809</v>
      </c>
      <c r="T55" s="21"/>
      <c r="U55" s="21">
        <f t="shared" si="9"/>
        <v>61.323176240439054</v>
      </c>
      <c r="V55" s="59">
        <f t="shared" si="11"/>
        <v>61.289470828219265</v>
      </c>
      <c r="W55" s="21">
        <f t="shared" si="9"/>
        <v>48.465461516728077</v>
      </c>
      <c r="X55" s="59">
        <f t="shared" si="12"/>
        <v>48.445362238072271</v>
      </c>
    </row>
    <row r="56" spans="1:24" x14ac:dyDescent="0.35">
      <c r="A56" t="s">
        <v>3145</v>
      </c>
      <c r="B56" s="65">
        <v>40</v>
      </c>
      <c r="C56" s="65">
        <v>24.142135623730951</v>
      </c>
      <c r="D56" s="65">
        <v>12.5</v>
      </c>
      <c r="E56" s="65">
        <v>5</v>
      </c>
      <c r="F56" s="65">
        <v>0</v>
      </c>
      <c r="G56" s="65">
        <v>0.55555555555555558</v>
      </c>
      <c r="J56" s="21">
        <f t="shared" si="9"/>
        <v>11.366588722517745</v>
      </c>
      <c r="K56" s="21">
        <f t="shared" si="9"/>
        <v>10.028381891834384</v>
      </c>
      <c r="L56" s="59">
        <f t="shared" si="10"/>
        <v>10.073478494980627</v>
      </c>
      <c r="M56" s="21">
        <f t="shared" si="9"/>
        <v>12.470990431266715</v>
      </c>
      <c r="N56" s="21">
        <f t="shared" si="9"/>
        <v>6.2154361646250749</v>
      </c>
      <c r="O56" s="21">
        <f t="shared" si="9"/>
        <v>13.3684751206734</v>
      </c>
      <c r="P56" s="21">
        <f t="shared" si="9"/>
        <v>7.0449958060999869</v>
      </c>
      <c r="Q56" s="21">
        <f t="shared" si="9"/>
        <v>9.4283852669212056</v>
      </c>
      <c r="R56" s="59">
        <f t="shared" si="4"/>
        <v>8.8667113959936525</v>
      </c>
      <c r="S56" s="21">
        <f t="shared" si="9"/>
        <v>7.0884476275516972</v>
      </c>
      <c r="T56" s="21"/>
      <c r="U56" s="21">
        <f t="shared" si="9"/>
        <v>18.646855588923302</v>
      </c>
      <c r="V56" s="59">
        <f t="shared" si="11"/>
        <v>18.798984319534327</v>
      </c>
      <c r="W56" s="21">
        <f t="shared" si="9"/>
        <v>15.309014695788882</v>
      </c>
      <c r="X56" s="59">
        <f t="shared" si="12"/>
        <v>15.327126334617821</v>
      </c>
    </row>
    <row r="57" spans="1:24" x14ac:dyDescent="0.35">
      <c r="A57" t="s">
        <v>3146</v>
      </c>
      <c r="B57" s="65">
        <v>41.25</v>
      </c>
      <c r="C57" s="65">
        <v>23.333333333333332</v>
      </c>
      <c r="D57" s="65">
        <v>645.12820512820508</v>
      </c>
      <c r="E57" s="65">
        <v>40</v>
      </c>
      <c r="F57" s="65">
        <v>29.372259119722614</v>
      </c>
      <c r="G57" s="65">
        <v>11.111111111111111</v>
      </c>
      <c r="J57" s="21">
        <f t="shared" si="9"/>
        <v>346.35077320334858</v>
      </c>
      <c r="K57" s="21">
        <f t="shared" si="9"/>
        <v>165.89928558407257</v>
      </c>
      <c r="L57" s="59">
        <f t="shared" si="10"/>
        <v>166.63617451543669</v>
      </c>
      <c r="M57" s="21">
        <f t="shared" si="9"/>
        <v>520.4727255817387</v>
      </c>
      <c r="N57" s="21">
        <f t="shared" si="9"/>
        <v>175.13732000024885</v>
      </c>
      <c r="O57" s="21">
        <f t="shared" si="9"/>
        <v>356.84214413013336</v>
      </c>
      <c r="P57" s="21">
        <f t="shared" si="9"/>
        <v>217.05630053754592</v>
      </c>
      <c r="Q57" s="21">
        <f t="shared" si="9"/>
        <v>42.526810160981391</v>
      </c>
      <c r="R57" s="59">
        <f t="shared" si="4"/>
        <v>36.633333333333333</v>
      </c>
      <c r="S57" s="21">
        <f t="shared" si="9"/>
        <v>41.860338283772563</v>
      </c>
      <c r="T57" s="21"/>
      <c r="U57" s="21">
        <f t="shared" si="9"/>
        <v>351.48907050570222</v>
      </c>
      <c r="V57" s="59">
        <f t="shared" si="11"/>
        <v>354.11703216877896</v>
      </c>
      <c r="W57" s="21">
        <f t="shared" si="9"/>
        <v>79.443441563341707</v>
      </c>
      <c r="X57" s="59">
        <f t="shared" si="12"/>
        <v>79.502679286355061</v>
      </c>
    </row>
    <row r="58" spans="1:24" x14ac:dyDescent="0.35">
      <c r="A58" t="s">
        <v>3147</v>
      </c>
      <c r="B58" s="65">
        <v>0.7142857142857143</v>
      </c>
      <c r="C58" s="65">
        <v>1.6666666666666667</v>
      </c>
      <c r="D58" s="65">
        <v>1.0256410256410255</v>
      </c>
      <c r="E58" s="65">
        <v>2.6470588235294117</v>
      </c>
      <c r="F58" s="65">
        <v>0.90909090909090906</v>
      </c>
      <c r="G58" s="65">
        <v>12.307692307692308</v>
      </c>
      <c r="J58" s="21">
        <f t="shared" si="9"/>
        <v>1.4762646515617042</v>
      </c>
      <c r="K58" s="21">
        <f t="shared" si="9"/>
        <v>1.9293219837876667</v>
      </c>
      <c r="L58" s="59">
        <f t="shared" si="10"/>
        <v>1.8799144224973849</v>
      </c>
      <c r="M58" s="21">
        <f t="shared" si="9"/>
        <v>1.5318016925704423</v>
      </c>
      <c r="N58" s="21">
        <f t="shared" si="9"/>
        <v>4.3976945460334589</v>
      </c>
      <c r="O58" s="21">
        <f t="shared" si="9"/>
        <v>1.8362675564156647</v>
      </c>
      <c r="P58" s="21">
        <f t="shared" si="9"/>
        <v>4.6525478458503624</v>
      </c>
      <c r="Q58" s="21">
        <f t="shared" si="9"/>
        <v>2.4231732019385475</v>
      </c>
      <c r="R58" s="59">
        <f t="shared" si="4"/>
        <v>2.4490196078431374</v>
      </c>
      <c r="S58" s="21">
        <f t="shared" si="9"/>
        <v>2.7840983300474815</v>
      </c>
      <c r="T58" s="21"/>
      <c r="U58" s="21">
        <f t="shared" si="9"/>
        <v>1.2705564996307084</v>
      </c>
      <c r="V58" s="59">
        <f t="shared" si="11"/>
        <v>1.2735054848462666</v>
      </c>
      <c r="W58" s="21">
        <f t="shared" si="9"/>
        <v>2.0164595033594575</v>
      </c>
      <c r="X58" s="59">
        <f t="shared" si="12"/>
        <v>2.0177695981257404</v>
      </c>
    </row>
    <row r="59" spans="1:24" x14ac:dyDescent="0.35">
      <c r="A59" t="s">
        <v>3184</v>
      </c>
      <c r="B59" s="65">
        <v>0</v>
      </c>
      <c r="C59" s="65">
        <v>0</v>
      </c>
      <c r="D59" s="65">
        <v>0.95238</v>
      </c>
      <c r="E59" s="65">
        <v>0</v>
      </c>
      <c r="F59" s="65">
        <v>0.90908999999999995</v>
      </c>
      <c r="G59" s="65">
        <v>0</v>
      </c>
      <c r="J59" s="21">
        <f t="shared" si="9"/>
        <v>0.58181191112180197</v>
      </c>
      <c r="K59" s="21">
        <f t="shared" si="9"/>
        <v>0.31246003349985729</v>
      </c>
      <c r="L59" s="59">
        <f t="shared" si="10"/>
        <v>0.31394753951227511</v>
      </c>
      <c r="M59" s="21">
        <f t="shared" si="9"/>
        <v>0.79692703853128022</v>
      </c>
      <c r="N59" s="21">
        <f t="shared" si="9"/>
        <v>0.23296939077970305</v>
      </c>
      <c r="O59" s="21">
        <f t="shared" si="9"/>
        <v>0.50758178844991542</v>
      </c>
      <c r="P59" s="21">
        <f t="shared" si="9"/>
        <v>0.30076135791435465</v>
      </c>
      <c r="Q59" s="21">
        <f t="shared" si="9"/>
        <v>1.7071705742885725E-2</v>
      </c>
      <c r="R59" s="59">
        <f t="shared" si="4"/>
        <v>0</v>
      </c>
      <c r="S59" s="21">
        <f t="shared" si="9"/>
        <v>1.0510922146790181E-2</v>
      </c>
      <c r="T59" s="21"/>
      <c r="U59" s="21">
        <f t="shared" si="9"/>
        <v>0.4996949678828409</v>
      </c>
      <c r="V59" s="59">
        <f t="shared" si="11"/>
        <v>0.49635495453541945</v>
      </c>
      <c r="W59" s="21">
        <f t="shared" si="9"/>
        <v>6.9015332772600635E-2</v>
      </c>
      <c r="X59" s="59">
        <f t="shared" si="12"/>
        <v>6.8021465481693119E-2</v>
      </c>
    </row>
    <row r="60" spans="1:24" x14ac:dyDescent="0.35">
      <c r="A60" t="s">
        <v>3148</v>
      </c>
      <c r="B60" s="65">
        <v>1.25</v>
      </c>
      <c r="C60" s="65">
        <v>0</v>
      </c>
      <c r="D60" s="65">
        <v>21.025641025641026</v>
      </c>
      <c r="E60" s="65">
        <v>22.857142857142858</v>
      </c>
      <c r="F60" s="65">
        <v>30.90909090909091</v>
      </c>
      <c r="G60" s="65">
        <v>24.444444444444443</v>
      </c>
      <c r="J60" s="21">
        <f t="shared" si="9"/>
        <v>19.663431444462745</v>
      </c>
      <c r="K60" s="21">
        <f t="shared" si="9"/>
        <v>19.010299562541338</v>
      </c>
      <c r="L60" s="59">
        <f t="shared" si="10"/>
        <v>18.984429619772527</v>
      </c>
      <c r="M60" s="21">
        <f t="shared" si="9"/>
        <v>20.563270767923726</v>
      </c>
      <c r="N60" s="21">
        <f t="shared" si="9"/>
        <v>22.48746709587428</v>
      </c>
      <c r="O60" s="21">
        <f t="shared" si="9"/>
        <v>18.469191981118982</v>
      </c>
      <c r="P60" s="21">
        <f t="shared" si="9"/>
        <v>22.101283898692923</v>
      </c>
      <c r="Q60" s="21">
        <f t="shared" si="9"/>
        <v>18.053941122373029</v>
      </c>
      <c r="R60" s="59">
        <f t="shared" si="4"/>
        <v>18.240000000000002</v>
      </c>
      <c r="S60" s="21">
        <f t="shared" si="9"/>
        <v>20.41697554063715</v>
      </c>
      <c r="T60" s="21"/>
      <c r="U60" s="21">
        <f t="shared" si="9"/>
        <v>14.920555543307445</v>
      </c>
      <c r="V60" s="59">
        <f t="shared" si="11"/>
        <v>14.790114484334961</v>
      </c>
      <c r="W60" s="21">
        <f t="shared" si="9"/>
        <v>14.130816966770302</v>
      </c>
      <c r="X60" s="59">
        <f t="shared" si="12"/>
        <v>14.110967091134608</v>
      </c>
    </row>
    <row r="61" spans="1:24" x14ac:dyDescent="0.35">
      <c r="A61" t="s">
        <v>3149</v>
      </c>
      <c r="B61" s="65">
        <v>0.66666999999999998</v>
      </c>
      <c r="C61" s="65">
        <v>0.9375</v>
      </c>
      <c r="D61" s="65">
        <v>22.692307692307693</v>
      </c>
      <c r="E61" s="65">
        <v>3.9285714285714284</v>
      </c>
      <c r="F61" s="65">
        <v>1.8181818181818181</v>
      </c>
      <c r="G61" s="65">
        <v>3.8888888888888888</v>
      </c>
      <c r="J61" s="21">
        <f t="shared" si="9"/>
        <v>12.879833290039379</v>
      </c>
      <c r="K61" s="21">
        <f t="shared" si="9"/>
        <v>7.1291534107509698</v>
      </c>
      <c r="L61" s="59">
        <f t="shared" si="10"/>
        <v>7.1445791050521121</v>
      </c>
      <c r="M61" s="21">
        <f t="shared" si="9"/>
        <v>18.602212612607985</v>
      </c>
      <c r="N61" s="21">
        <f t="shared" si="9"/>
        <v>8.2403505783630635</v>
      </c>
      <c r="O61" s="21">
        <f t="shared" si="9"/>
        <v>13.29362701584175</v>
      </c>
      <c r="P61" s="21">
        <f t="shared" si="9"/>
        <v>9.5289286755338676</v>
      </c>
      <c r="Q61" s="21">
        <f t="shared" si="9"/>
        <v>3.4492543193130225</v>
      </c>
      <c r="R61" s="59">
        <f t="shared" si="4"/>
        <v>3.3243750000000003</v>
      </c>
      <c r="S61" s="21">
        <f t="shared" si="9"/>
        <v>3.727689537307814</v>
      </c>
      <c r="T61" s="21"/>
      <c r="U61" s="21">
        <f t="shared" si="9"/>
        <v>12.587673504779335</v>
      </c>
      <c r="V61" s="59">
        <f t="shared" si="11"/>
        <v>12.675535455111664</v>
      </c>
      <c r="W61" s="21">
        <f t="shared" si="9"/>
        <v>4.0721271619789698</v>
      </c>
      <c r="X61" s="59">
        <f t="shared" si="12"/>
        <v>4.0747937375109826</v>
      </c>
    </row>
    <row r="62" spans="1:24" x14ac:dyDescent="0.35">
      <c r="A62" t="s">
        <v>3150</v>
      </c>
      <c r="B62" s="65">
        <v>3.3333333333333335</v>
      </c>
      <c r="C62" s="65">
        <v>0.3125</v>
      </c>
      <c r="D62" s="65">
        <v>12.121212121212121</v>
      </c>
      <c r="E62" s="65">
        <v>2.8571428571428572</v>
      </c>
      <c r="F62" s="65">
        <v>3.6363636363636362</v>
      </c>
      <c r="G62" s="65">
        <v>4.4444444444444446</v>
      </c>
      <c r="J62" s="21">
        <f t="shared" si="9"/>
        <v>7.4065796252041922</v>
      </c>
      <c r="K62" s="21">
        <f t="shared" si="9"/>
        <v>4.5150457938387527</v>
      </c>
      <c r="L62" s="59">
        <f t="shared" si="10"/>
        <v>4.5153819006058553</v>
      </c>
      <c r="M62" s="21">
        <f t="shared" si="9"/>
        <v>10.33297701405011</v>
      </c>
      <c r="N62" s="21">
        <f t="shared" si="9"/>
        <v>5.3845413593385913</v>
      </c>
      <c r="O62" s="21">
        <f t="shared" si="9"/>
        <v>7.6784058405053681</v>
      </c>
      <c r="P62" s="21">
        <f t="shared" si="9"/>
        <v>6.1098243702888997</v>
      </c>
      <c r="Q62" s="21">
        <f t="shared" si="9"/>
        <v>2.4779431410020401</v>
      </c>
      <c r="R62" s="59">
        <f t="shared" si="4"/>
        <v>2.3431250000000001</v>
      </c>
      <c r="S62" s="21">
        <f t="shared" si="9"/>
        <v>2.7074327942025236</v>
      </c>
      <c r="T62" s="21"/>
      <c r="U62" s="21">
        <f t="shared" si="9"/>
        <v>7.5344623537800484</v>
      </c>
      <c r="V62" s="59">
        <f t="shared" si="11"/>
        <v>7.5662646491777386</v>
      </c>
      <c r="W62" s="21">
        <f t="shared" si="9"/>
        <v>3.0015401366625745</v>
      </c>
      <c r="X62" s="59">
        <f t="shared" si="12"/>
        <v>3.0007890959081434</v>
      </c>
    </row>
    <row r="63" spans="1:24" x14ac:dyDescent="0.35">
      <c r="A63" t="s">
        <v>3151</v>
      </c>
      <c r="B63" s="65">
        <v>155</v>
      </c>
      <c r="C63" s="65">
        <v>20</v>
      </c>
      <c r="D63" s="65">
        <v>639.74358974358972</v>
      </c>
      <c r="E63" s="65">
        <v>115.55555555555556</v>
      </c>
      <c r="F63" s="65">
        <v>1.8181818181818181</v>
      </c>
      <c r="G63" s="65">
        <v>3.0769230769230766</v>
      </c>
      <c r="J63" s="21">
        <f t="shared" si="9"/>
        <v>362.12937977956364</v>
      </c>
      <c r="K63" s="21">
        <f t="shared" si="9"/>
        <v>198.42627906669691</v>
      </c>
      <c r="L63" s="59">
        <f t="shared" si="10"/>
        <v>199.35626469814528</v>
      </c>
      <c r="M63" s="21">
        <f t="shared" si="9"/>
        <v>525.49924420539367</v>
      </c>
      <c r="N63" s="21">
        <f t="shared" si="9"/>
        <v>211.72546804336051</v>
      </c>
      <c r="O63" s="21">
        <f t="shared" si="9"/>
        <v>385.22258297356075</v>
      </c>
      <c r="P63" s="21">
        <f t="shared" si="9"/>
        <v>244.74444057572438</v>
      </c>
      <c r="Q63" s="21">
        <f t="shared" si="9"/>
        <v>101.62447807244205</v>
      </c>
      <c r="R63" s="59">
        <f t="shared" si="4"/>
        <v>96.253333333333345</v>
      </c>
      <c r="S63" s="21">
        <f t="shared" si="9"/>
        <v>106.00894580584422</v>
      </c>
      <c r="T63" s="21"/>
      <c r="U63" s="21">
        <f t="shared" si="9"/>
        <v>385.97051440084647</v>
      </c>
      <c r="V63" s="59">
        <f t="shared" si="11"/>
        <v>389.10458740518607</v>
      </c>
      <c r="W63" s="21">
        <f t="shared" si="9"/>
        <v>136.50153655869653</v>
      </c>
      <c r="X63" s="59">
        <f t="shared" si="12"/>
        <v>136.66087641993531</v>
      </c>
    </row>
    <row r="64" spans="1:24" x14ac:dyDescent="0.35">
      <c r="A64" t="s">
        <v>3152</v>
      </c>
      <c r="B64" s="65">
        <v>1.25</v>
      </c>
      <c r="C64" s="65">
        <v>0.71428999999999998</v>
      </c>
      <c r="D64" s="65">
        <v>0</v>
      </c>
      <c r="E64" s="65">
        <v>0.3125</v>
      </c>
      <c r="F64" s="65">
        <v>0</v>
      </c>
      <c r="G64" s="65">
        <v>0</v>
      </c>
      <c r="J64" s="21">
        <f t="shared" si="9"/>
        <v>0.18979026946761771</v>
      </c>
      <c r="K64" s="21">
        <f t="shared" si="9"/>
        <v>0.29533412075577536</v>
      </c>
      <c r="L64" s="59">
        <f t="shared" si="10"/>
        <v>0.29674009666692036</v>
      </c>
      <c r="M64" s="21">
        <f t="shared" si="9"/>
        <v>8.8304252032162411E-2</v>
      </c>
      <c r="N64" s="21">
        <f t="shared" si="9"/>
        <v>0.17852333402476422</v>
      </c>
      <c r="O64" s="21">
        <f t="shared" si="9"/>
        <v>0.25204264130937781</v>
      </c>
      <c r="P64" s="21">
        <f t="shared" si="9"/>
        <v>0.1559757819761306</v>
      </c>
      <c r="Q64" s="21">
        <f t="shared" si="9"/>
        <v>0.40240142360850217</v>
      </c>
      <c r="R64" s="59">
        <f t="shared" si="4"/>
        <v>0.39366158000000001</v>
      </c>
      <c r="S64" s="21">
        <f t="shared" si="9"/>
        <v>0.3469733496497559</v>
      </c>
      <c r="T64" s="21"/>
      <c r="U64" s="21">
        <f t="shared" si="9"/>
        <v>0.40095385639371822</v>
      </c>
      <c r="V64" s="59">
        <f t="shared" si="11"/>
        <v>0.40422500315172738</v>
      </c>
      <c r="W64" s="21">
        <f t="shared" si="9"/>
        <v>0.52581453261686029</v>
      </c>
      <c r="X64" s="59">
        <f t="shared" si="12"/>
        <v>0.52643660811257353</v>
      </c>
    </row>
    <row r="65" spans="1:24" x14ac:dyDescent="0.35">
      <c r="A65" t="s">
        <v>3153</v>
      </c>
      <c r="B65" s="65">
        <v>0</v>
      </c>
      <c r="C65" s="65">
        <v>0.25641025641025639</v>
      </c>
      <c r="D65" s="65">
        <v>0.95238</v>
      </c>
      <c r="E65" s="65">
        <v>0</v>
      </c>
      <c r="F65" s="65">
        <v>1.3636363636363635</v>
      </c>
      <c r="G65" s="65">
        <v>0.55555555555555558</v>
      </c>
      <c r="J65" s="21">
        <f t="shared" si="9"/>
        <v>0.65752529468765053</v>
      </c>
      <c r="K65" s="21">
        <f t="shared" si="9"/>
        <v>0.41363234965842854</v>
      </c>
      <c r="L65" s="59">
        <f t="shared" si="10"/>
        <v>0.41295670605784074</v>
      </c>
      <c r="M65" s="21">
        <f t="shared" si="9"/>
        <v>0.83813398025252617</v>
      </c>
      <c r="N65" s="21">
        <f t="shared" si="9"/>
        <v>0.36460455952089277</v>
      </c>
      <c r="O65" s="21">
        <f t="shared" si="9"/>
        <v>0.54405752527436624</v>
      </c>
      <c r="P65" s="21">
        <f t="shared" si="9"/>
        <v>0.45574631024740109</v>
      </c>
      <c r="Q65" s="21">
        <f t="shared" si="9"/>
        <v>7.2585050763904674E-2</v>
      </c>
      <c r="R65" s="59">
        <f t="shared" si="4"/>
        <v>5.1794871794871793E-2</v>
      </c>
      <c r="S65" s="21">
        <f t="shared" si="9"/>
        <v>5.4576430062081793E-2</v>
      </c>
      <c r="T65" s="21"/>
      <c r="U65" s="21">
        <f t="shared" si="9"/>
        <v>0.52716225402119254</v>
      </c>
      <c r="V65" s="59">
        <f t="shared" si="11"/>
        <v>0.52033795359810486</v>
      </c>
      <c r="W65" s="21">
        <f t="shared" si="9"/>
        <v>0.12971333911130001</v>
      </c>
      <c r="X65" s="59">
        <f t="shared" si="12"/>
        <v>0.12825352157196074</v>
      </c>
    </row>
    <row r="66" spans="1:24" x14ac:dyDescent="0.35">
      <c r="A66" t="s">
        <v>3154</v>
      </c>
      <c r="B66" s="65">
        <v>8</v>
      </c>
      <c r="C66" s="65">
        <v>11.746031746031745</v>
      </c>
      <c r="D66" s="65">
        <v>0</v>
      </c>
      <c r="E66" s="65">
        <v>4.375</v>
      </c>
      <c r="F66" s="65">
        <v>0</v>
      </c>
      <c r="G66" s="65">
        <v>0.43478</v>
      </c>
      <c r="J66" s="21">
        <f t="shared" si="9"/>
        <v>2.5900851603532908</v>
      </c>
      <c r="K66" s="21">
        <f t="shared" si="9"/>
        <v>4.255009574814542</v>
      </c>
      <c r="L66" s="59">
        <f t="shared" si="10"/>
        <v>4.2731962670378714</v>
      </c>
      <c r="M66" s="21">
        <f t="shared" si="9"/>
        <v>0.79372438613832763</v>
      </c>
      <c r="N66" s="21">
        <f t="shared" si="9"/>
        <v>2.5008742485119209</v>
      </c>
      <c r="O66" s="21">
        <f t="shared" si="9"/>
        <v>2.7314201624928374</v>
      </c>
      <c r="P66" s="21">
        <f t="shared" si="9"/>
        <v>2.0896869617738649</v>
      </c>
      <c r="Q66" s="21">
        <f t="shared" si="9"/>
        <v>5.7794612454184122</v>
      </c>
      <c r="R66" s="59">
        <f t="shared" si="4"/>
        <v>5.8639484126984129</v>
      </c>
      <c r="S66" s="21">
        <f t="shared" si="9"/>
        <v>5.0075779292050999</v>
      </c>
      <c r="T66" s="21"/>
      <c r="U66" s="21">
        <f t="shared" si="9"/>
        <v>3.5768710044170318</v>
      </c>
      <c r="V66" s="59">
        <f t="shared" si="11"/>
        <v>3.606052591782603</v>
      </c>
      <c r="W66" s="21">
        <f t="shared" si="9"/>
        <v>6.3198488705969504</v>
      </c>
      <c r="X66" s="59">
        <f t="shared" si="12"/>
        <v>6.3273256953614601</v>
      </c>
    </row>
    <row r="67" spans="1:24" x14ac:dyDescent="0.35">
      <c r="A67" t="s">
        <v>3155</v>
      </c>
      <c r="B67" s="65">
        <v>8.5714285714285712</v>
      </c>
      <c r="C67" s="65">
        <v>6.666666666666667</v>
      </c>
      <c r="D67" s="65">
        <v>93.333333333333329</v>
      </c>
      <c r="E67" s="65">
        <v>21.639344262295083</v>
      </c>
      <c r="F67" s="65">
        <v>0</v>
      </c>
      <c r="G67" s="65">
        <v>0.86956521739130432</v>
      </c>
      <c r="J67" s="21">
        <f t="shared" si="9"/>
        <v>54.015254541417917</v>
      </c>
      <c r="K67" s="21">
        <f t="shared" si="9"/>
        <v>31.533756763271715</v>
      </c>
      <c r="L67" s="59">
        <f t="shared" si="10"/>
        <v>31.679737574895903</v>
      </c>
      <c r="M67" s="21">
        <f t="shared" si="9"/>
        <v>76.327173964284952</v>
      </c>
      <c r="N67" s="21">
        <f t="shared" si="9"/>
        <v>33.293884076874967</v>
      </c>
      <c r="O67" s="21">
        <f t="shared" si="9"/>
        <v>56.405590303636458</v>
      </c>
      <c r="P67" s="21">
        <f t="shared" si="9"/>
        <v>37.356891280658971</v>
      </c>
      <c r="Q67" s="21">
        <f t="shared" si="9"/>
        <v>18.918267551749441</v>
      </c>
      <c r="R67" s="59">
        <f t="shared" si="4"/>
        <v>18.614863387978144</v>
      </c>
      <c r="S67" s="21">
        <f t="shared" si="9"/>
        <v>19.87298026756908</v>
      </c>
      <c r="T67" s="21"/>
      <c r="U67" s="21">
        <f t="shared" si="9"/>
        <v>54.131858958312499</v>
      </c>
      <c r="V67" s="59">
        <f t="shared" si="11"/>
        <v>54.573488966635978</v>
      </c>
      <c r="W67" s="21">
        <f t="shared" si="9"/>
        <v>21.235244238104045</v>
      </c>
      <c r="X67" s="59">
        <f t="shared" si="12"/>
        <v>21.260367022406459</v>
      </c>
    </row>
    <row r="68" spans="1:24" x14ac:dyDescent="0.35">
      <c r="A68" t="s">
        <v>3156</v>
      </c>
      <c r="B68" s="65">
        <v>5.625</v>
      </c>
      <c r="C68" s="65">
        <v>3.4920634920634921</v>
      </c>
      <c r="D68" s="65">
        <v>10</v>
      </c>
      <c r="E68" s="65">
        <v>12.352941176470589</v>
      </c>
      <c r="F68" s="65">
        <v>10</v>
      </c>
      <c r="G68" s="65">
        <v>14.423076923076923</v>
      </c>
      <c r="J68" s="21">
        <f t="shared" si="9"/>
        <v>9.7475332230480021</v>
      </c>
      <c r="K68" s="21">
        <f t="shared" si="9"/>
        <v>9.8996422782294022</v>
      </c>
      <c r="L68" s="59">
        <f t="shared" si="10"/>
        <v>9.8781078881967836</v>
      </c>
      <c r="M68" s="21">
        <f t="shared" si="9"/>
        <v>10.059130642635953</v>
      </c>
      <c r="N68" s="21">
        <f t="shared" si="9"/>
        <v>12.112424259477287</v>
      </c>
      <c r="O68" s="21">
        <f t="shared" si="9"/>
        <v>9.9561345510390105</v>
      </c>
      <c r="P68" s="21">
        <f t="shared" si="9"/>
        <v>11.926192210283212</v>
      </c>
      <c r="Q68" s="21">
        <f t="shared" si="9"/>
        <v>10.467093534457627</v>
      </c>
      <c r="R68" s="59">
        <f t="shared" si="4"/>
        <v>10.563043884220356</v>
      </c>
      <c r="S68" s="21">
        <f t="shared" si="9"/>
        <v>11.421934095474294</v>
      </c>
      <c r="T68" s="21"/>
      <c r="U68" s="21">
        <f t="shared" si="9"/>
        <v>8.765031751006175</v>
      </c>
      <c r="V68" s="59">
        <f t="shared" si="11"/>
        <v>8.7549563712099161</v>
      </c>
      <c r="W68" s="21">
        <f t="shared" si="9"/>
        <v>9.099061032342739</v>
      </c>
      <c r="X68" s="59">
        <f t="shared" si="12"/>
        <v>9.0979951583127363</v>
      </c>
    </row>
    <row r="69" spans="1:24" x14ac:dyDescent="0.35">
      <c r="A69" t="s">
        <v>3157</v>
      </c>
      <c r="B69" s="65">
        <v>0</v>
      </c>
      <c r="C69" s="65">
        <v>0.3125</v>
      </c>
      <c r="D69" s="65">
        <v>0</v>
      </c>
      <c r="E69" s="65">
        <v>0</v>
      </c>
      <c r="F69" s="65">
        <v>0</v>
      </c>
      <c r="G69" s="65">
        <v>0.43478</v>
      </c>
      <c r="J69" s="21">
        <f t="shared" si="9"/>
        <v>3.4333399458350296E-2</v>
      </c>
      <c r="K69" s="21">
        <f t="shared" si="9"/>
        <v>5.6599237518427173E-2</v>
      </c>
      <c r="L69" s="59">
        <f t="shared" si="10"/>
        <v>5.4798859557537091E-2</v>
      </c>
      <c r="M69" s="21">
        <f t="shared" si="9"/>
        <v>1.8056520375787193E-2</v>
      </c>
      <c r="N69" s="21">
        <f t="shared" si="9"/>
        <v>9.9901943089884704E-2</v>
      </c>
      <c r="O69" s="21">
        <f t="shared" si="9"/>
        <v>3.3234371836425233E-2</v>
      </c>
      <c r="P69" s="21">
        <f t="shared" si="9"/>
        <v>0.11846734013553838</v>
      </c>
      <c r="Q69" s="21">
        <f t="shared" si="9"/>
        <v>6.2036997258563209E-2</v>
      </c>
      <c r="R69" s="59">
        <f t="shared" si="4"/>
        <v>6.3125000000000001E-2</v>
      </c>
      <c r="S69" s="21">
        <f t="shared" si="9"/>
        <v>4.4846752141331686E-2</v>
      </c>
      <c r="T69" s="21"/>
      <c r="U69" s="21">
        <f t="shared" si="9"/>
        <v>2.8720649138635163E-2</v>
      </c>
      <c r="V69" s="59">
        <f t="shared" si="11"/>
        <v>2.895496402754226E-2</v>
      </c>
      <c r="W69" s="21">
        <f t="shared" si="9"/>
        <v>7.3080088774248778E-2</v>
      </c>
      <c r="X69" s="59">
        <f t="shared" si="12"/>
        <v>7.3166547648302244E-2</v>
      </c>
    </row>
    <row r="70" spans="1:24" x14ac:dyDescent="0.35">
      <c r="A70" t="s">
        <v>87</v>
      </c>
      <c r="B70" s="65">
        <v>6.666666666666667</v>
      </c>
      <c r="C70" s="65">
        <v>150</v>
      </c>
      <c r="D70" s="65">
        <v>5</v>
      </c>
      <c r="E70" s="65">
        <v>74.705882352941174</v>
      </c>
      <c r="F70" s="65">
        <v>813.93544016486226</v>
      </c>
      <c r="G70" s="65">
        <v>885.30869284546213</v>
      </c>
      <c r="J70" s="21">
        <f t="shared" si="9"/>
        <v>122.81874234250074</v>
      </c>
      <c r="K70" s="21">
        <f t="shared" si="9"/>
        <v>162.83519067231865</v>
      </c>
      <c r="L70" s="59">
        <f t="shared" si="10"/>
        <v>159.39576302374019</v>
      </c>
      <c r="M70" s="21">
        <f t="shared" si="9"/>
        <v>77.025150551442493</v>
      </c>
      <c r="N70" s="21">
        <f t="shared" si="9"/>
        <v>248.64217192027203</v>
      </c>
      <c r="O70" s="21">
        <f t="shared" si="9"/>
        <v>66.386818798100677</v>
      </c>
      <c r="P70" s="21">
        <f t="shared" ref="K70:W97" si="13">((P$3*$B70) + (P$4*$C70) + (P$5*$D70) + (P$6*$E70) + (P$7*$F70) + (P$8*$G70))</f>
        <v>276.20278995607669</v>
      </c>
      <c r="Q70" s="21">
        <f t="shared" si="13"/>
        <v>96.499792969907787</v>
      </c>
      <c r="R70" s="59">
        <f t="shared" si="4"/>
        <v>89.915294117647065</v>
      </c>
      <c r="S70" s="21">
        <f t="shared" si="13"/>
        <v>107.09765865279509</v>
      </c>
      <c r="T70" s="21"/>
      <c r="U70" s="21">
        <f t="shared" si="13"/>
        <v>36.64723261569695</v>
      </c>
      <c r="V70" s="59">
        <f t="shared" si="11"/>
        <v>30.305795166928604</v>
      </c>
      <c r="W70" s="21">
        <f t="shared" si="13"/>
        <v>78.546995066765419</v>
      </c>
      <c r="X70" s="59">
        <f t="shared" si="12"/>
        <v>77.676978923906887</v>
      </c>
    </row>
    <row r="71" spans="1:24" x14ac:dyDescent="0.35">
      <c r="A71" t="s">
        <v>3158</v>
      </c>
      <c r="B71" s="65">
        <v>10</v>
      </c>
      <c r="C71" s="65">
        <v>6</v>
      </c>
      <c r="D71" s="65">
        <v>2.3809523809523809</v>
      </c>
      <c r="E71" s="65">
        <v>2</v>
      </c>
      <c r="F71" s="65">
        <v>0</v>
      </c>
      <c r="G71" s="65">
        <v>0.38461538461538464</v>
      </c>
      <c r="J71" s="21">
        <f t="shared" ref="J71:J97" si="14">((J$3*$B71) + (J$4*$C71) + (J$5*$D71) + (J$6*$E71) + (J$7*$F71) + (J$8*$G71))</f>
        <v>2.6429120148207725</v>
      </c>
      <c r="K71" s="21">
        <f t="shared" si="13"/>
        <v>2.6927313580213714</v>
      </c>
      <c r="L71" s="59">
        <f t="shared" si="10"/>
        <v>2.7037194397588733</v>
      </c>
      <c r="M71" s="21">
        <f t="shared" si="13"/>
        <v>2.584952498636393</v>
      </c>
      <c r="N71" s="21">
        <f t="shared" si="13"/>
        <v>1.8186877620461632</v>
      </c>
      <c r="O71" s="21">
        <f t="shared" si="13"/>
        <v>3.1625457084431297</v>
      </c>
      <c r="P71" s="21">
        <f t="shared" si="13"/>
        <v>1.8878839839663775</v>
      </c>
      <c r="Q71" s="21">
        <f t="shared" si="13"/>
        <v>2.9170468324970402</v>
      </c>
      <c r="R71" s="59">
        <f t="shared" si="4"/>
        <v>2.8080000000000003</v>
      </c>
      <c r="S71" s="21">
        <f t="shared" si="13"/>
        <v>2.4082426982658536</v>
      </c>
      <c r="T71" s="21"/>
      <c r="U71" s="21">
        <f t="shared" si="13"/>
        <v>4.3884873824413502</v>
      </c>
      <c r="V71" s="59">
        <f t="shared" si="11"/>
        <v>4.4242904706140225</v>
      </c>
      <c r="W71" s="21">
        <f t="shared" si="13"/>
        <v>4.1723620096764229</v>
      </c>
      <c r="X71" s="59">
        <f t="shared" si="12"/>
        <v>4.1772982067658164</v>
      </c>
    </row>
    <row r="72" spans="1:24" x14ac:dyDescent="0.35">
      <c r="A72" t="s">
        <v>3159</v>
      </c>
      <c r="B72" s="65">
        <v>5</v>
      </c>
      <c r="C72" s="65">
        <v>92.857142857142861</v>
      </c>
      <c r="D72" s="65">
        <v>7.5</v>
      </c>
      <c r="E72" s="65">
        <v>70</v>
      </c>
      <c r="F72" s="65">
        <v>553.18181818181813</v>
      </c>
      <c r="G72" s="65">
        <v>711.28984779470397</v>
      </c>
      <c r="J72" s="21">
        <f t="shared" si="14"/>
        <v>89.336424858372055</v>
      </c>
      <c r="K72" s="21">
        <f t="shared" si="13"/>
        <v>119.48523755994765</v>
      </c>
      <c r="L72" s="59">
        <f t="shared" si="10"/>
        <v>116.66787590879355</v>
      </c>
      <c r="M72" s="21">
        <f t="shared" si="13"/>
        <v>60.883670019576343</v>
      </c>
      <c r="N72" s="21">
        <f t="shared" si="13"/>
        <v>204.44362496847498</v>
      </c>
      <c r="O72" s="21">
        <f t="shared" si="13"/>
        <v>55.499002115280106</v>
      </c>
      <c r="P72" s="21">
        <f t="shared" si="13"/>
        <v>225.50952556021667</v>
      </c>
      <c r="Q72" s="21">
        <f t="shared" si="13"/>
        <v>78.976909098428251</v>
      </c>
      <c r="R72" s="59">
        <f t="shared" si="4"/>
        <v>74.617142857142852</v>
      </c>
      <c r="S72" s="21">
        <f t="shared" si="13"/>
        <v>91.273181031310273</v>
      </c>
      <c r="T72" s="21"/>
      <c r="U72" s="21">
        <f t="shared" si="13"/>
        <v>29.36907722526799</v>
      </c>
      <c r="V72" s="59">
        <f t="shared" si="11"/>
        <v>25.095597067737422</v>
      </c>
      <c r="W72" s="21">
        <f t="shared" si="13"/>
        <v>62.157254596370315</v>
      </c>
      <c r="X72" s="59">
        <f t="shared" si="12"/>
        <v>61.576338075711057</v>
      </c>
    </row>
    <row r="73" spans="1:24" x14ac:dyDescent="0.35">
      <c r="A73" t="s">
        <v>3185</v>
      </c>
      <c r="B73" s="65">
        <v>1.3333299999999999</v>
      </c>
      <c r="C73" s="65">
        <v>13.333333333333334</v>
      </c>
      <c r="D73" s="65">
        <v>13.333333333333334</v>
      </c>
      <c r="E73" s="65">
        <v>1.5625</v>
      </c>
      <c r="F73" s="65">
        <v>0.90908999999999995</v>
      </c>
      <c r="G73" s="65">
        <v>0</v>
      </c>
      <c r="J73" s="21">
        <f t="shared" si="14"/>
        <v>8.7967921213576918</v>
      </c>
      <c r="K73" s="21">
        <f t="shared" si="13"/>
        <v>6.0597842405892735</v>
      </c>
      <c r="L73" s="59">
        <f t="shared" si="10"/>
        <v>6.0886326196631231</v>
      </c>
      <c r="M73" s="21">
        <f t="shared" si="13"/>
        <v>10.926076000299098</v>
      </c>
      <c r="N73" s="21">
        <f t="shared" si="13"/>
        <v>4.0323476789934167</v>
      </c>
      <c r="O73" s="21">
        <f t="shared" si="13"/>
        <v>8.424809913703962</v>
      </c>
      <c r="P73" s="21">
        <f t="shared" si="13"/>
        <v>4.8316487822499719</v>
      </c>
      <c r="Q73" s="21">
        <f t="shared" si="13"/>
        <v>3.9378338375163708</v>
      </c>
      <c r="R73" s="59">
        <f t="shared" si="4"/>
        <v>3.940208333333334</v>
      </c>
      <c r="S73" s="21">
        <f t="shared" si="13"/>
        <v>2.8373267937738329</v>
      </c>
      <c r="T73" s="21"/>
      <c r="U73" s="21">
        <f t="shared" si="13"/>
        <v>8.6509344178597782</v>
      </c>
      <c r="V73" s="59">
        <f t="shared" si="11"/>
        <v>8.7140955743486312</v>
      </c>
      <c r="W73" s="21">
        <f t="shared" si="13"/>
        <v>5.1013524000362107</v>
      </c>
      <c r="X73" s="59">
        <f t="shared" si="12"/>
        <v>5.1063121406840839</v>
      </c>
    </row>
    <row r="74" spans="1:24" x14ac:dyDescent="0.35">
      <c r="A74" t="s">
        <v>3160</v>
      </c>
      <c r="B74" s="65">
        <v>200</v>
      </c>
      <c r="C74" s="65">
        <v>216.66666666666666</v>
      </c>
      <c r="D74" s="65">
        <v>651.11111111111109</v>
      </c>
      <c r="E74" s="65">
        <v>361.42857142857144</v>
      </c>
      <c r="F74" s="65">
        <v>8339.5227478636352</v>
      </c>
      <c r="G74" s="65">
        <v>8469.3957443055551</v>
      </c>
      <c r="J74" s="21">
        <f t="shared" si="14"/>
        <v>1323.6259093325989</v>
      </c>
      <c r="K74" s="21">
        <f t="shared" si="13"/>
        <v>1377.8383027499283</v>
      </c>
      <c r="L74" s="59">
        <f t="shared" si="10"/>
        <v>1344.0780351932594</v>
      </c>
      <c r="M74" s="21">
        <f t="shared" si="13"/>
        <v>1214.7528470646007</v>
      </c>
      <c r="N74" s="21">
        <f t="shared" si="13"/>
        <v>2339.1350934533875</v>
      </c>
      <c r="O74" s="21">
        <f t="shared" si="13"/>
        <v>795.87995943570104</v>
      </c>
      <c r="P74" s="21">
        <f t="shared" si="13"/>
        <v>2689.423149405874</v>
      </c>
      <c r="Q74" s="21">
        <f t="shared" si="13"/>
        <v>430.99904407826347</v>
      </c>
      <c r="R74" s="59">
        <f t="shared" si="4"/>
        <v>332.18666666666667</v>
      </c>
      <c r="S74" s="21">
        <f t="shared" si="13"/>
        <v>603.18059639454918</v>
      </c>
      <c r="T74" s="21"/>
      <c r="U74" s="21">
        <f t="shared" si="13"/>
        <v>534.47648678530936</v>
      </c>
      <c r="V74" s="59">
        <f t="shared" si="11"/>
        <v>470.79970361959954</v>
      </c>
      <c r="W74" s="21">
        <f t="shared" si="13"/>
        <v>341.32917003127079</v>
      </c>
      <c r="X74" s="59">
        <f t="shared" si="12"/>
        <v>331.86674568559977</v>
      </c>
    </row>
    <row r="75" spans="1:24" x14ac:dyDescent="0.35">
      <c r="A75" t="s">
        <v>3161</v>
      </c>
      <c r="B75" s="65">
        <v>1.4285714285714286</v>
      </c>
      <c r="C75" s="65">
        <v>1.4285714285714286</v>
      </c>
      <c r="D75" s="65">
        <v>0.25641025641025639</v>
      </c>
      <c r="E75" s="65">
        <v>10.588235294117647</v>
      </c>
      <c r="F75" s="65">
        <v>2.2727272727272729</v>
      </c>
      <c r="G75" s="65">
        <v>12.973950458200417</v>
      </c>
      <c r="J75" s="21">
        <f t="shared" si="14"/>
        <v>3.1823888728632377</v>
      </c>
      <c r="K75" s="21">
        <f t="shared" si="13"/>
        <v>5.6145102124990895</v>
      </c>
      <c r="L75" s="59">
        <f t="shared" si="10"/>
        <v>5.5794746545402312</v>
      </c>
      <c r="M75" s="21">
        <f t="shared" si="13"/>
        <v>1.576451791250157</v>
      </c>
      <c r="N75" s="21">
        <f t="shared" si="13"/>
        <v>8.4554723439082053</v>
      </c>
      <c r="O75" s="21">
        <f t="shared" si="13"/>
        <v>3.7054022800785615</v>
      </c>
      <c r="P75" s="21">
        <f t="shared" si="13"/>
        <v>7.683342226610133</v>
      </c>
      <c r="Q75" s="21">
        <f t="shared" si="13"/>
        <v>8.4673519487560664</v>
      </c>
      <c r="R75" s="59">
        <f t="shared" si="4"/>
        <v>8.7379831932773104</v>
      </c>
      <c r="S75" s="21">
        <f t="shared" si="13"/>
        <v>9.5413505987289273</v>
      </c>
      <c r="T75" s="21"/>
      <c r="U75" s="21">
        <f t="shared" si="13"/>
        <v>2.2389246105169782</v>
      </c>
      <c r="V75" s="59">
        <f t="shared" si="11"/>
        <v>2.2386488344715856</v>
      </c>
      <c r="W75" s="21">
        <f t="shared" si="13"/>
        <v>6.3183499391587077</v>
      </c>
      <c r="X75" s="59">
        <f t="shared" si="12"/>
        <v>6.3231361947100018</v>
      </c>
    </row>
    <row r="76" spans="1:24" x14ac:dyDescent="0.35">
      <c r="A76" t="s">
        <v>3162</v>
      </c>
      <c r="B76" s="65">
        <v>2.8571428571428572</v>
      </c>
      <c r="C76" s="65">
        <v>0.3125</v>
      </c>
      <c r="D76" s="65">
        <v>1.6666666666666667</v>
      </c>
      <c r="E76" s="65">
        <v>4.2857142857142856</v>
      </c>
      <c r="F76" s="65">
        <v>2.7272727272727271</v>
      </c>
      <c r="G76" s="65">
        <v>1.7391304347826086</v>
      </c>
      <c r="J76" s="21">
        <f t="shared" si="14"/>
        <v>2.3087679901325138</v>
      </c>
      <c r="K76" s="21">
        <f t="shared" si="13"/>
        <v>2.804340194400059</v>
      </c>
      <c r="L76" s="59">
        <f t="shared" si="10"/>
        <v>2.8094112619032172</v>
      </c>
      <c r="M76" s="21">
        <f t="shared" si="13"/>
        <v>1.9421487407255511</v>
      </c>
      <c r="N76" s="21">
        <f t="shared" si="13"/>
        <v>3.0406922798029496</v>
      </c>
      <c r="O76" s="21">
        <f t="shared" si="13"/>
        <v>2.42866209583037</v>
      </c>
      <c r="P76" s="21">
        <f t="shared" si="13"/>
        <v>2.7228121237342329</v>
      </c>
      <c r="Q76" s="21">
        <f t="shared" si="13"/>
        <v>3.4399841578119013</v>
      </c>
      <c r="R76" s="59">
        <f t="shared" si="4"/>
        <v>3.4831249999999998</v>
      </c>
      <c r="S76" s="21">
        <f t="shared" si="13"/>
        <v>3.7660767627439324</v>
      </c>
      <c r="T76" s="21"/>
      <c r="U76" s="21">
        <f t="shared" si="13"/>
        <v>2.227325181352799</v>
      </c>
      <c r="V76" s="59">
        <f t="shared" si="11"/>
        <v>2.2232464032891084</v>
      </c>
      <c r="W76" s="21">
        <f t="shared" si="13"/>
        <v>2.9531125934990796</v>
      </c>
      <c r="X76" s="59">
        <f t="shared" si="12"/>
        <v>2.9533797779111106</v>
      </c>
    </row>
    <row r="77" spans="1:24" x14ac:dyDescent="0.35">
      <c r="A77" t="s">
        <v>3163</v>
      </c>
      <c r="B77" s="65">
        <v>1.4285714285714286</v>
      </c>
      <c r="C77" s="65">
        <v>1.3333333333333333</v>
      </c>
      <c r="D77" s="65">
        <v>0.47619</v>
      </c>
      <c r="E77" s="65">
        <v>0</v>
      </c>
      <c r="F77" s="65">
        <v>0</v>
      </c>
      <c r="G77" s="65">
        <v>0</v>
      </c>
      <c r="J77" s="21">
        <f t="shared" si="14"/>
        <v>0.42877063608238475</v>
      </c>
      <c r="K77" s="21">
        <f t="shared" si="13"/>
        <v>0.36317771922852554</v>
      </c>
      <c r="L77" s="59">
        <f t="shared" si="10"/>
        <v>0.3649066732802726</v>
      </c>
      <c r="M77" s="21">
        <f t="shared" si="13"/>
        <v>0.45951428299381913</v>
      </c>
      <c r="N77" s="21">
        <f t="shared" si="13"/>
        <v>0.13593052590699345</v>
      </c>
      <c r="O77" s="21">
        <f t="shared" si="13"/>
        <v>0.47277414196034329</v>
      </c>
      <c r="P77" s="21">
        <f t="shared" si="13"/>
        <v>0.19061597965931104</v>
      </c>
      <c r="Q77" s="21">
        <f t="shared" si="13"/>
        <v>0.29157186244947514</v>
      </c>
      <c r="R77" s="59">
        <f t="shared" ref="R77:R97" si="15">((0.202*C77)+(0.798*E77))</f>
        <v>0.26933333333333331</v>
      </c>
      <c r="S77" s="21">
        <f t="shared" si="13"/>
        <v>0.15024122276555227</v>
      </c>
      <c r="T77" s="21"/>
      <c r="U77" s="21">
        <f t="shared" si="13"/>
        <v>0.69665880780702194</v>
      </c>
      <c r="V77" s="59">
        <f t="shared" si="11"/>
        <v>0.70234243739246416</v>
      </c>
      <c r="W77" s="21">
        <f t="shared" si="13"/>
        <v>0.56165989091446089</v>
      </c>
      <c r="X77" s="59">
        <f t="shared" si="12"/>
        <v>0.56232437398480128</v>
      </c>
    </row>
    <row r="78" spans="1:24" x14ac:dyDescent="0.35">
      <c r="A78" t="s">
        <v>3164</v>
      </c>
      <c r="B78" s="65">
        <v>0</v>
      </c>
      <c r="C78" s="65">
        <v>0.76923076923076927</v>
      </c>
      <c r="D78" s="65">
        <v>3.3333333333333335</v>
      </c>
      <c r="E78" s="65">
        <v>5</v>
      </c>
      <c r="F78" s="65">
        <v>0</v>
      </c>
      <c r="G78" s="65">
        <v>0.43478</v>
      </c>
      <c r="J78" s="21">
        <f t="shared" si="14"/>
        <v>3.0242273778714814</v>
      </c>
      <c r="K78" s="21">
        <f t="shared" si="13"/>
        <v>3.1916344998765225</v>
      </c>
      <c r="L78" s="59">
        <f t="shared" si="10"/>
        <v>3.2047588588481135</v>
      </c>
      <c r="M78" s="21">
        <f t="shared" si="13"/>
        <v>3.0177652716907324</v>
      </c>
      <c r="N78" s="21">
        <f t="shared" si="13"/>
        <v>3.4446438818329641</v>
      </c>
      <c r="O78" s="21">
        <f t="shared" si="13"/>
        <v>3.1966769627086937</v>
      </c>
      <c r="P78" s="21">
        <f t="shared" si="13"/>
        <v>3.0673829185353911</v>
      </c>
      <c r="Q78" s="21">
        <f t="shared" si="13"/>
        <v>4.0042706938339299</v>
      </c>
      <c r="R78" s="59">
        <f t="shared" si="15"/>
        <v>4.1453846153846152</v>
      </c>
      <c r="S78" s="21">
        <f t="shared" si="13"/>
        <v>4.374028448204772</v>
      </c>
      <c r="T78" s="21"/>
      <c r="U78" s="21">
        <f t="shared" si="13"/>
        <v>2.555485403196585</v>
      </c>
      <c r="V78" s="59">
        <f t="shared" si="11"/>
        <v>2.5763341060049143</v>
      </c>
      <c r="W78" s="21">
        <f t="shared" si="13"/>
        <v>3.1250756995227613</v>
      </c>
      <c r="X78" s="59">
        <f t="shared" si="12"/>
        <v>3.1287728834047797</v>
      </c>
    </row>
    <row r="79" spans="1:24" x14ac:dyDescent="0.35">
      <c r="A79" t="s">
        <v>3165</v>
      </c>
      <c r="B79" s="65">
        <v>563.33333333333337</v>
      </c>
      <c r="C79" s="65">
        <v>25</v>
      </c>
      <c r="D79" s="65">
        <v>32.5</v>
      </c>
      <c r="E79" s="65">
        <v>6.875</v>
      </c>
      <c r="F79" s="65">
        <v>0</v>
      </c>
      <c r="G79" s="65">
        <v>0</v>
      </c>
      <c r="J79" s="21">
        <f t="shared" si="14"/>
        <v>36.40255941304396</v>
      </c>
      <c r="K79" s="21">
        <f t="shared" si="13"/>
        <v>25.625619065013097</v>
      </c>
      <c r="L79" s="59">
        <f t="shared" si="10"/>
        <v>25.747613106952397</v>
      </c>
      <c r="M79" s="21">
        <f t="shared" si="13"/>
        <v>54.446513916710181</v>
      </c>
      <c r="N79" s="21">
        <f t="shared" si="13"/>
        <v>17.647210213518576</v>
      </c>
      <c r="O79" s="21">
        <f t="shared" si="13"/>
        <v>75.151208046994952</v>
      </c>
      <c r="P79" s="21">
        <f t="shared" si="13"/>
        <v>26.111343340811654</v>
      </c>
      <c r="Q79" s="21">
        <f t="shared" si="13"/>
        <v>21.874358075178094</v>
      </c>
      <c r="R79" s="59">
        <f t="shared" si="15"/>
        <v>10.536250000000001</v>
      </c>
      <c r="S79" s="21">
        <f t="shared" si="13"/>
        <v>11.403472107230611</v>
      </c>
      <c r="T79" s="21"/>
      <c r="U79" s="21">
        <f t="shared" si="13"/>
        <v>150.25021863916285</v>
      </c>
      <c r="V79" s="59">
        <f t="shared" si="11"/>
        <v>151.47602182762012</v>
      </c>
      <c r="W79" s="21">
        <f t="shared" si="13"/>
        <v>97.710435430821946</v>
      </c>
      <c r="X79" s="59">
        <f t="shared" si="12"/>
        <v>97.826033733619852</v>
      </c>
    </row>
    <row r="80" spans="1:24" x14ac:dyDescent="0.35">
      <c r="A80" t="s">
        <v>3166</v>
      </c>
      <c r="B80" s="65">
        <v>1.3333299999999999</v>
      </c>
      <c r="C80" s="65">
        <v>1.5384615384615385</v>
      </c>
      <c r="D80" s="65">
        <v>0.25641025641025639</v>
      </c>
      <c r="E80" s="65">
        <v>0.3125</v>
      </c>
      <c r="F80" s="65">
        <v>0</v>
      </c>
      <c r="G80" s="65">
        <v>0</v>
      </c>
      <c r="J80" s="21">
        <f t="shared" si="14"/>
        <v>0.41365166340305309</v>
      </c>
      <c r="K80" s="21">
        <f t="shared" si="13"/>
        <v>0.49596867585719079</v>
      </c>
      <c r="L80" s="59">
        <f t="shared" si="10"/>
        <v>0.49832979826713519</v>
      </c>
      <c r="M80" s="21">
        <f t="shared" si="13"/>
        <v>0.30249970887621119</v>
      </c>
      <c r="N80" s="21">
        <f t="shared" si="13"/>
        <v>0.24463230789671703</v>
      </c>
      <c r="O80" s="21">
        <f t="shared" si="13"/>
        <v>0.44682856408222338</v>
      </c>
      <c r="P80" s="21">
        <f t="shared" si="13"/>
        <v>0.24330002241520857</v>
      </c>
      <c r="Q80" s="21">
        <f t="shared" si="13"/>
        <v>0.5659794816334538</v>
      </c>
      <c r="R80" s="59">
        <f t="shared" si="15"/>
        <v>0.56014423076923081</v>
      </c>
      <c r="S80" s="21">
        <f t="shared" si="13"/>
        <v>0.43574709332865375</v>
      </c>
      <c r="T80" s="21"/>
      <c r="U80" s="21">
        <f t="shared" si="13"/>
        <v>0.62721637373396955</v>
      </c>
      <c r="V80" s="59">
        <f t="shared" si="11"/>
        <v>0.63233346333117113</v>
      </c>
      <c r="W80" s="21">
        <f t="shared" si="13"/>
        <v>0.74840381658743738</v>
      </c>
      <c r="X80" s="59">
        <f t="shared" si="12"/>
        <v>0.74928923082823484</v>
      </c>
    </row>
    <row r="81" spans="1:24" x14ac:dyDescent="0.35">
      <c r="A81" t="s">
        <v>3167</v>
      </c>
      <c r="B81" s="65">
        <v>9021</v>
      </c>
      <c r="C81" s="65">
        <v>296.99394192874632</v>
      </c>
      <c r="D81" s="65">
        <v>1.1538461538461537</v>
      </c>
      <c r="E81" s="65">
        <v>1109.344262295082</v>
      </c>
      <c r="F81" s="65">
        <v>0.45454545454545453</v>
      </c>
      <c r="G81" s="65">
        <v>2.9411764705882355</v>
      </c>
      <c r="J81" s="21">
        <f t="shared" si="14"/>
        <v>553.28787633830609</v>
      </c>
      <c r="K81" s="21">
        <f t="shared" si="13"/>
        <v>747.97593252128638</v>
      </c>
      <c r="L81" s="59">
        <f t="shared" si="10"/>
        <v>751.52276590881513</v>
      </c>
      <c r="M81" s="21">
        <f t="shared" si="13"/>
        <v>525.82739507262283</v>
      </c>
      <c r="N81" s="21">
        <f t="shared" si="13"/>
        <v>672.62903916513142</v>
      </c>
      <c r="O81" s="21">
        <f t="shared" si="13"/>
        <v>1199.1338105927287</v>
      </c>
      <c r="P81" s="21">
        <f t="shared" si="13"/>
        <v>644.24793771240547</v>
      </c>
      <c r="Q81" s="21">
        <f t="shared" si="13"/>
        <v>1088.9223871122967</v>
      </c>
      <c r="R81" s="59">
        <f t="shared" si="15"/>
        <v>945.24949758108232</v>
      </c>
      <c r="S81" s="21">
        <f t="shared" si="13"/>
        <v>1018.7484038361822</v>
      </c>
      <c r="T81" s="21"/>
      <c r="U81" s="21">
        <f t="shared" si="13"/>
        <v>2280.6185292392938</v>
      </c>
      <c r="V81" s="59">
        <f t="shared" si="11"/>
        <v>2299.2210464725049</v>
      </c>
      <c r="W81" s="21">
        <f t="shared" si="13"/>
        <v>2044.8289430324683</v>
      </c>
      <c r="X81" s="59">
        <f t="shared" si="12"/>
        <v>2047.2475814266325</v>
      </c>
    </row>
    <row r="82" spans="1:24" x14ac:dyDescent="0.35">
      <c r="A82" t="s">
        <v>3168</v>
      </c>
      <c r="B82" s="65">
        <v>2.1428571428571428</v>
      </c>
      <c r="C82" s="65">
        <v>0</v>
      </c>
      <c r="D82" s="65">
        <v>17.5</v>
      </c>
      <c r="E82" s="65">
        <v>7.1428571428571432</v>
      </c>
      <c r="F82" s="65">
        <v>0</v>
      </c>
      <c r="G82" s="65">
        <v>0</v>
      </c>
      <c r="J82" s="21">
        <f t="shared" si="14"/>
        <v>10.767954353341215</v>
      </c>
      <c r="K82" s="21">
        <f t="shared" si="13"/>
        <v>7.1470833981057531</v>
      </c>
      <c r="L82" s="59">
        <f t="shared" si="10"/>
        <v>7.1811080040908868</v>
      </c>
      <c r="M82" s="21">
        <f t="shared" si="13"/>
        <v>14.533699869132217</v>
      </c>
      <c r="N82" s="21">
        <f t="shared" si="13"/>
        <v>7.7843353201192951</v>
      </c>
      <c r="O82" s="21">
        <f t="shared" si="13"/>
        <v>11.395479596723039</v>
      </c>
      <c r="P82" s="21">
        <f t="shared" si="13"/>
        <v>8.1516658089970324</v>
      </c>
      <c r="Q82" s="21">
        <f t="shared" si="13"/>
        <v>5.6738671693069476</v>
      </c>
      <c r="R82" s="59">
        <f t="shared" si="15"/>
        <v>5.7</v>
      </c>
      <c r="S82" s="21">
        <f t="shared" si="13"/>
        <v>6.219871439770932</v>
      </c>
      <c r="T82" s="21"/>
      <c r="U82" s="21">
        <f t="shared" si="13"/>
        <v>10.630795002066506</v>
      </c>
      <c r="V82" s="59">
        <f t="shared" si="11"/>
        <v>10.717525407701819</v>
      </c>
      <c r="W82" s="21">
        <f t="shared" si="13"/>
        <v>5.4436136266937041</v>
      </c>
      <c r="X82" s="59">
        <f t="shared" si="12"/>
        <v>5.450053803667215</v>
      </c>
    </row>
    <row r="83" spans="1:24" x14ac:dyDescent="0.35">
      <c r="A83" t="s">
        <v>3169</v>
      </c>
      <c r="B83" s="65">
        <v>396.66666666666669</v>
      </c>
      <c r="C83" s="65">
        <v>235.55555555555554</v>
      </c>
      <c r="D83" s="65">
        <v>552.30769230769226</v>
      </c>
      <c r="E83" s="65">
        <v>453.33333333333331</v>
      </c>
      <c r="F83" s="65">
        <v>34.799290508268641</v>
      </c>
      <c r="G83" s="65">
        <v>96.15384615384616</v>
      </c>
      <c r="J83" s="21">
        <f t="shared" si="14"/>
        <v>434.66954179360181</v>
      </c>
      <c r="K83" s="21">
        <f t="shared" si="13"/>
        <v>384.28460878802019</v>
      </c>
      <c r="L83" s="59">
        <f t="shared" si="10"/>
        <v>385.65629219015068</v>
      </c>
      <c r="M83" s="21">
        <f t="shared" si="13"/>
        <v>497.18060803430922</v>
      </c>
      <c r="N83" s="21">
        <f t="shared" si="13"/>
        <v>389.58823326073178</v>
      </c>
      <c r="O83" s="21">
        <f t="shared" si="13"/>
        <v>472.38528301858821</v>
      </c>
      <c r="P83" s="21">
        <f t="shared" si="13"/>
        <v>380.81829526265511</v>
      </c>
      <c r="Q83" s="21">
        <f t="shared" si="13"/>
        <v>406.14618758826754</v>
      </c>
      <c r="R83" s="59">
        <f t="shared" si="15"/>
        <v>409.34222222222223</v>
      </c>
      <c r="S83" s="21">
        <f t="shared" si="13"/>
        <v>419.41671850090904</v>
      </c>
      <c r="T83" s="21"/>
      <c r="U83" s="21">
        <f t="shared" si="13"/>
        <v>467.94455447581697</v>
      </c>
      <c r="V83" s="59">
        <f t="shared" si="11"/>
        <v>471.47833200003953</v>
      </c>
      <c r="W83" s="21">
        <f t="shared" si="13"/>
        <v>400.28036142728217</v>
      </c>
      <c r="X83" s="59">
        <f t="shared" si="12"/>
        <v>400.71275118500563</v>
      </c>
    </row>
    <row r="84" spans="1:24" x14ac:dyDescent="0.35">
      <c r="A84" t="s">
        <v>3170</v>
      </c>
      <c r="B84" s="65">
        <v>6.666666666666667</v>
      </c>
      <c r="C84" s="65">
        <v>21.333333333333332</v>
      </c>
      <c r="D84" s="65">
        <v>0</v>
      </c>
      <c r="E84" s="65">
        <v>28.823529411764707</v>
      </c>
      <c r="F84" s="65">
        <v>3.6363636363636362</v>
      </c>
      <c r="G84" s="65">
        <v>15.576923076923077</v>
      </c>
      <c r="J84" s="21">
        <f t="shared" si="14"/>
        <v>10.031918890226651</v>
      </c>
      <c r="K84" s="21">
        <f t="shared" si="13"/>
        <v>17.837447376784347</v>
      </c>
      <c r="L84" s="59">
        <f t="shared" si="10"/>
        <v>17.84820889226393</v>
      </c>
      <c r="M84" s="21">
        <f t="shared" si="13"/>
        <v>3.1690741343117397</v>
      </c>
      <c r="N84" s="21">
        <f t="shared" si="13"/>
        <v>18.516437937053887</v>
      </c>
      <c r="O84" s="21">
        <f t="shared" si="13"/>
        <v>10.445287720937277</v>
      </c>
      <c r="P84" s="21">
        <f t="shared" si="13"/>
        <v>15.629752180231929</v>
      </c>
      <c r="Q84" s="21">
        <f t="shared" si="13"/>
        <v>26.378258376264487</v>
      </c>
      <c r="R84" s="59">
        <f t="shared" si="15"/>
        <v>27.310509803921569</v>
      </c>
      <c r="S84" s="21">
        <f t="shared" si="13"/>
        <v>27.255451977105693</v>
      </c>
      <c r="T84" s="21"/>
      <c r="U84" s="21">
        <f t="shared" si="13"/>
        <v>7.9089278555700142</v>
      </c>
      <c r="V84" s="59">
        <f t="shared" si="11"/>
        <v>7.9437851948153533</v>
      </c>
      <c r="W84" s="21">
        <f t="shared" si="13"/>
        <v>21.606221135988147</v>
      </c>
      <c r="X84" s="59">
        <f t="shared" si="12"/>
        <v>21.627480738601903</v>
      </c>
    </row>
    <row r="85" spans="1:24" x14ac:dyDescent="0.35">
      <c r="A85" t="s">
        <v>3186</v>
      </c>
      <c r="B85" s="65">
        <v>0.66666999999999998</v>
      </c>
      <c r="C85" s="65">
        <v>0.71428999999999998</v>
      </c>
      <c r="D85" s="65">
        <v>1.25</v>
      </c>
      <c r="E85" s="65">
        <v>2</v>
      </c>
      <c r="F85" s="65">
        <v>0.90909090909090906</v>
      </c>
      <c r="G85" s="65">
        <v>0</v>
      </c>
      <c r="J85" s="21">
        <f t="shared" si="14"/>
        <v>1.3250201770281644</v>
      </c>
      <c r="K85" s="21">
        <f t="shared" si="13"/>
        <v>1.4495279381756303</v>
      </c>
      <c r="L85" s="59">
        <f t="shared" si="10"/>
        <v>1.4564286015950523</v>
      </c>
      <c r="M85" s="21">
        <f t="shared" si="13"/>
        <v>1.2085729057530941</v>
      </c>
      <c r="N85" s="21">
        <f t="shared" si="13"/>
        <v>1.3388678895361654</v>
      </c>
      <c r="O85" s="21">
        <f t="shared" si="13"/>
        <v>1.3253095041672762</v>
      </c>
      <c r="P85" s="21">
        <f t="shared" si="13"/>
        <v>1.1839877775813148</v>
      </c>
      <c r="Q85" s="21">
        <f t="shared" si="13"/>
        <v>1.7001977934360817</v>
      </c>
      <c r="R85" s="59">
        <f t="shared" si="15"/>
        <v>1.74028658</v>
      </c>
      <c r="S85" s="21">
        <f t="shared" si="13"/>
        <v>1.7935447610203252</v>
      </c>
      <c r="T85" s="21"/>
      <c r="U85" s="21">
        <f t="shared" si="13"/>
        <v>1.177024911036487</v>
      </c>
      <c r="V85" s="59">
        <f t="shared" si="11"/>
        <v>1.1792108270162152</v>
      </c>
      <c r="W85" s="21">
        <f t="shared" si="13"/>
        <v>1.4411154617308806</v>
      </c>
      <c r="X85" s="59">
        <f t="shared" si="12"/>
        <v>1.4417448841161233</v>
      </c>
    </row>
    <row r="86" spans="1:24" x14ac:dyDescent="0.35">
      <c r="A86" t="s">
        <v>3171</v>
      </c>
      <c r="B86" s="65">
        <v>1.875</v>
      </c>
      <c r="C86" s="65">
        <v>2.3076923076923075</v>
      </c>
      <c r="D86" s="65">
        <v>14.615384615384615</v>
      </c>
      <c r="E86" s="65">
        <v>5.7142857142857144</v>
      </c>
      <c r="F86" s="65">
        <v>0</v>
      </c>
      <c r="G86" s="65">
        <v>1.1111111111111112</v>
      </c>
      <c r="J86" s="21">
        <f t="shared" si="14"/>
        <v>9.1867817878045148</v>
      </c>
      <c r="K86" s="21">
        <f t="shared" si="13"/>
        <v>6.2612209941383297</v>
      </c>
      <c r="L86" s="59">
        <f t="shared" si="10"/>
        <v>6.2857387519130024</v>
      </c>
      <c r="M86" s="21">
        <f t="shared" si="13"/>
        <v>12.18191786313731</v>
      </c>
      <c r="N86" s="21">
        <f t="shared" si="13"/>
        <v>6.6381123735547884</v>
      </c>
      <c r="O86" s="21">
        <f t="shared" si="13"/>
        <v>9.6356080679431599</v>
      </c>
      <c r="P86" s="21">
        <f t="shared" si="13"/>
        <v>7.0287656201380653</v>
      </c>
      <c r="Q86" s="21">
        <f t="shared" si="13"/>
        <v>4.998742025402132</v>
      </c>
      <c r="R86" s="59">
        <f t="shared" si="15"/>
        <v>5.0261538461538464</v>
      </c>
      <c r="S86" s="21">
        <f t="shared" si="13"/>
        <v>5.254163450617634</v>
      </c>
      <c r="T86" s="21"/>
      <c r="U86" s="21">
        <f t="shared" si="13"/>
        <v>9.0696243284285867</v>
      </c>
      <c r="V86" s="59">
        <f t="shared" si="11"/>
        <v>9.1436180604882846</v>
      </c>
      <c r="W86" s="21">
        <f t="shared" si="13"/>
        <v>4.9608657020697926</v>
      </c>
      <c r="X86" s="59">
        <f t="shared" si="12"/>
        <v>4.9667347543674207</v>
      </c>
    </row>
    <row r="87" spans="1:24" x14ac:dyDescent="0.35">
      <c r="A87" t="s">
        <v>3172</v>
      </c>
      <c r="B87" s="65">
        <v>0</v>
      </c>
      <c r="C87" s="65">
        <v>3.3333333333333335</v>
      </c>
      <c r="D87" s="65">
        <v>0.30303030303030304</v>
      </c>
      <c r="E87" s="65">
        <v>0.27777777777777779</v>
      </c>
      <c r="F87" s="65">
        <v>3.1818181818181817</v>
      </c>
      <c r="G87" s="65">
        <v>3.5294117647058822</v>
      </c>
      <c r="J87" s="21">
        <f t="shared" si="14"/>
        <v>0.92256288496701211</v>
      </c>
      <c r="K87" s="21">
        <f t="shared" si="13"/>
        <v>1.1700946286870535</v>
      </c>
      <c r="L87" s="59">
        <f t="shared" si="10"/>
        <v>1.1588627972565861</v>
      </c>
      <c r="M87" s="21">
        <f t="shared" si="13"/>
        <v>0.54654478420196606</v>
      </c>
      <c r="N87" s="21">
        <f t="shared" si="13"/>
        <v>1.0631731478636177</v>
      </c>
      <c r="O87" s="21">
        <f t="shared" si="13"/>
        <v>0.5766956441455432</v>
      </c>
      <c r="P87" s="21">
        <f t="shared" si="13"/>
        <v>1.201788327372775</v>
      </c>
      <c r="Q87" s="21">
        <f t="shared" si="13"/>
        <v>0.90002040078150469</v>
      </c>
      <c r="R87" s="59">
        <f t="shared" si="15"/>
        <v>0.89500000000000013</v>
      </c>
      <c r="S87" s="21">
        <f t="shared" si="13"/>
        <v>0.69866078336226556</v>
      </c>
      <c r="T87" s="21"/>
      <c r="U87" s="21">
        <f t="shared" si="13"/>
        <v>0.52986174816571663</v>
      </c>
      <c r="V87" s="59">
        <f t="shared" si="11"/>
        <v>0.5082259949437663</v>
      </c>
      <c r="W87" s="21">
        <f t="shared" si="13"/>
        <v>0.95424202738752895</v>
      </c>
      <c r="X87" s="59">
        <f t="shared" si="12"/>
        <v>0.95160664845722354</v>
      </c>
    </row>
    <row r="88" spans="1:24" x14ac:dyDescent="0.35">
      <c r="A88" t="s">
        <v>3173</v>
      </c>
      <c r="B88" s="65">
        <v>50</v>
      </c>
      <c r="C88" s="65">
        <v>50</v>
      </c>
      <c r="D88" s="65">
        <v>2.5</v>
      </c>
      <c r="E88" s="65">
        <v>10.588235294117647</v>
      </c>
      <c r="F88" s="65">
        <v>0</v>
      </c>
      <c r="G88" s="65">
        <v>14.23076923076923</v>
      </c>
      <c r="J88" s="21">
        <f t="shared" si="14"/>
        <v>10.750890959005581</v>
      </c>
      <c r="K88" s="21">
        <f t="shared" si="13"/>
        <v>15.264371756969643</v>
      </c>
      <c r="L88" s="59">
        <f t="shared" si="10"/>
        <v>15.269292354189556</v>
      </c>
      <c r="M88" s="21">
        <f t="shared" si="13"/>
        <v>6.0631861601509378</v>
      </c>
      <c r="N88" s="21">
        <f t="shared" si="13"/>
        <v>10.08661982636257</v>
      </c>
      <c r="O88" s="21">
        <f t="shared" si="13"/>
        <v>12.660998246481322</v>
      </c>
      <c r="P88" s="21">
        <f t="shared" si="13"/>
        <v>10.239110013547904</v>
      </c>
      <c r="Q88" s="21">
        <f t="shared" si="13"/>
        <v>18.855741570216672</v>
      </c>
      <c r="R88" s="59">
        <f t="shared" si="15"/>
        <v>18.549411764705884</v>
      </c>
      <c r="S88" s="21">
        <f t="shared" si="13"/>
        <v>14.91296955851511</v>
      </c>
      <c r="T88" s="21"/>
      <c r="U88" s="21">
        <f t="shared" si="13"/>
        <v>18.990971294162438</v>
      </c>
      <c r="V88" s="59">
        <f t="shared" si="11"/>
        <v>19.145907462476391</v>
      </c>
      <c r="W88" s="21">
        <f t="shared" si="13"/>
        <v>25.171174078803443</v>
      </c>
      <c r="X88" s="59">
        <f t="shared" si="12"/>
        <v>25.200953344345663</v>
      </c>
    </row>
    <row r="89" spans="1:24" x14ac:dyDescent="0.35">
      <c r="A89" t="s">
        <v>3174</v>
      </c>
      <c r="B89" s="65">
        <v>0.7142857142857143</v>
      </c>
      <c r="C89" s="65">
        <v>7.9365079365079367</v>
      </c>
      <c r="D89" s="65">
        <v>2.0342465753421801</v>
      </c>
      <c r="E89" s="65">
        <v>8.6111111111111107</v>
      </c>
      <c r="F89" s="65">
        <v>0</v>
      </c>
      <c r="G89" s="65">
        <v>0.76923076923076927</v>
      </c>
      <c r="J89" s="21">
        <f t="shared" si="14"/>
        <v>4.060002840332066</v>
      </c>
      <c r="K89" s="21">
        <f t="shared" si="13"/>
        <v>5.8673745277269935</v>
      </c>
      <c r="L89" s="59">
        <f t="shared" si="10"/>
        <v>5.8916448941095059</v>
      </c>
      <c r="M89" s="21">
        <f t="shared" si="13"/>
        <v>2.3275684721541396</v>
      </c>
      <c r="N89" s="21">
        <f t="shared" si="13"/>
        <v>5.116876254329501</v>
      </c>
      <c r="O89" s="21">
        <f t="shared" si="13"/>
        <v>4.0372637957478696</v>
      </c>
      <c r="P89" s="21">
        <f t="shared" si="13"/>
        <v>4.2279928260108504</v>
      </c>
      <c r="Q89" s="21">
        <f t="shared" si="13"/>
        <v>8.1531173366467637</v>
      </c>
      <c r="R89" s="59">
        <f t="shared" si="15"/>
        <v>8.4748412698412707</v>
      </c>
      <c r="S89" s="21">
        <f t="shared" si="13"/>
        <v>8.2036616945232552</v>
      </c>
      <c r="T89" s="21"/>
      <c r="U89" s="21">
        <f t="shared" si="13"/>
        <v>3.2473866429843707</v>
      </c>
      <c r="V89" s="59">
        <f t="shared" si="11"/>
        <v>3.2738801611780692</v>
      </c>
      <c r="W89" s="21">
        <f t="shared" si="13"/>
        <v>6.7635872638383923</v>
      </c>
      <c r="X89" s="59">
        <f t="shared" si="12"/>
        <v>6.7715890622653241</v>
      </c>
    </row>
    <row r="90" spans="1:24" x14ac:dyDescent="0.35">
      <c r="A90" t="s">
        <v>3187</v>
      </c>
      <c r="B90" s="65">
        <v>12.5</v>
      </c>
      <c r="C90" s="65">
        <v>5.7142857142857144</v>
      </c>
      <c r="D90" s="65">
        <v>10</v>
      </c>
      <c r="E90" s="65">
        <v>6</v>
      </c>
      <c r="F90" s="65">
        <v>0</v>
      </c>
      <c r="G90" s="65">
        <v>0</v>
      </c>
      <c r="J90" s="21">
        <f t="shared" si="14"/>
        <v>7.5623841719613472</v>
      </c>
      <c r="K90" s="21">
        <f t="shared" si="13"/>
        <v>6.1997479616165556</v>
      </c>
      <c r="L90" s="59">
        <f t="shared" si="10"/>
        <v>6.2292626559122795</v>
      </c>
      <c r="M90" s="21">
        <f t="shared" si="13"/>
        <v>9.0349093013757606</v>
      </c>
      <c r="N90" s="21">
        <f t="shared" si="13"/>
        <v>5.5929047666720226</v>
      </c>
      <c r="O90" s="21">
        <f t="shared" si="13"/>
        <v>8.4911800217386642</v>
      </c>
      <c r="P90" s="21">
        <f t="shared" si="13"/>
        <v>5.711994643890872</v>
      </c>
      <c r="Q90" s="21">
        <f t="shared" si="13"/>
        <v>6.0428620282415109</v>
      </c>
      <c r="R90" s="59">
        <f t="shared" si="15"/>
        <v>5.9422857142857151</v>
      </c>
      <c r="S90" s="21">
        <f t="shared" si="13"/>
        <v>5.8409072872122962</v>
      </c>
      <c r="T90" s="21"/>
      <c r="U90" s="21">
        <f t="shared" si="13"/>
        <v>9.4883610254782642</v>
      </c>
      <c r="V90" s="59">
        <f t="shared" si="11"/>
        <v>9.5657709840367779</v>
      </c>
      <c r="W90" s="21">
        <f t="shared" si="13"/>
        <v>7.196527750695374</v>
      </c>
      <c r="X90" s="59">
        <f t="shared" si="12"/>
        <v>7.2050417481036382</v>
      </c>
    </row>
    <row r="91" spans="1:24" x14ac:dyDescent="0.35">
      <c r="A91" t="s">
        <v>3175</v>
      </c>
      <c r="B91" s="65">
        <v>53.333333333333336</v>
      </c>
      <c r="C91" s="65">
        <v>33.333333333333336</v>
      </c>
      <c r="D91" s="65">
        <v>36.666666666666664</v>
      </c>
      <c r="E91" s="65">
        <v>36.666666666666664</v>
      </c>
      <c r="F91" s="65">
        <v>3.1818181818181817</v>
      </c>
      <c r="G91" s="65">
        <v>3.3333333333333335</v>
      </c>
      <c r="J91" s="21">
        <f t="shared" si="14"/>
        <v>33.252201897266474</v>
      </c>
      <c r="K91" s="21">
        <f t="shared" si="13"/>
        <v>32.291558665970676</v>
      </c>
      <c r="L91" s="59">
        <f t="shared" si="10"/>
        <v>32.42941800691986</v>
      </c>
      <c r="M91" s="21">
        <f t="shared" si="13"/>
        <v>34.843492102206383</v>
      </c>
      <c r="N91" s="21">
        <f t="shared" si="13"/>
        <v>28.964177325384131</v>
      </c>
      <c r="O91" s="21">
        <f t="shared" si="13"/>
        <v>36.8073715955491</v>
      </c>
      <c r="P91" s="21">
        <f t="shared" si="13"/>
        <v>27.797689972615679</v>
      </c>
      <c r="Q91" s="21">
        <f t="shared" si="13"/>
        <v>35.952569454988485</v>
      </c>
      <c r="R91" s="59">
        <f t="shared" si="15"/>
        <v>35.993333333333332</v>
      </c>
      <c r="S91" s="21">
        <f t="shared" si="13"/>
        <v>35.342966966893329</v>
      </c>
      <c r="T91" s="21"/>
      <c r="U91" s="21">
        <f t="shared" si="13"/>
        <v>39.907482880841712</v>
      </c>
      <c r="V91" s="59">
        <f t="shared" si="11"/>
        <v>40.207105984847928</v>
      </c>
      <c r="W91" s="21">
        <f t="shared" si="13"/>
        <v>38.359173970405877</v>
      </c>
      <c r="X91" s="59">
        <f t="shared" si="12"/>
        <v>38.400791251181971</v>
      </c>
    </row>
    <row r="92" spans="1:24" x14ac:dyDescent="0.35">
      <c r="A92" t="s">
        <v>3176</v>
      </c>
      <c r="B92" s="65">
        <v>7.5</v>
      </c>
      <c r="C92" s="65">
        <v>11.538461538461538</v>
      </c>
      <c r="D92" s="65">
        <v>0</v>
      </c>
      <c r="E92" s="65">
        <v>5</v>
      </c>
      <c r="F92" s="65">
        <v>1.8181818181818181</v>
      </c>
      <c r="G92" s="65">
        <v>3.3333333333333335</v>
      </c>
      <c r="J92" s="21">
        <f t="shared" si="14"/>
        <v>2.8983488722002626</v>
      </c>
      <c r="K92" s="21">
        <f t="shared" si="13"/>
        <v>4.7301434294273479</v>
      </c>
      <c r="L92" s="59">
        <f t="shared" si="10"/>
        <v>4.7367931228069216</v>
      </c>
      <c r="M92" s="21">
        <f t="shared" si="13"/>
        <v>0.99238612451111918</v>
      </c>
      <c r="N92" s="21">
        <f t="shared" si="13"/>
        <v>3.4866869795745004</v>
      </c>
      <c r="O92" s="21">
        <f t="shared" si="13"/>
        <v>2.9452103966391965</v>
      </c>
      <c r="P92" s="21">
        <f t="shared" si="13"/>
        <v>3.1083057318962437</v>
      </c>
      <c r="Q92" s="21">
        <f t="shared" si="13"/>
        <v>6.2330294981070677</v>
      </c>
      <c r="R92" s="59">
        <f t="shared" si="15"/>
        <v>6.3207692307692316</v>
      </c>
      <c r="S92" s="21">
        <f t="shared" si="13"/>
        <v>5.6028773796227274</v>
      </c>
      <c r="T92" s="21"/>
      <c r="U92" s="21">
        <f t="shared" si="13"/>
        <v>3.5558652886354341</v>
      </c>
      <c r="V92" s="59">
        <f t="shared" si="11"/>
        <v>3.5700420263327484</v>
      </c>
      <c r="W92" s="21">
        <f t="shared" si="13"/>
        <v>6.5389247247543825</v>
      </c>
      <c r="X92" s="59">
        <f t="shared" si="12"/>
        <v>6.5445096949322235</v>
      </c>
    </row>
    <row r="93" spans="1:24" x14ac:dyDescent="0.35">
      <c r="A93" t="s">
        <v>3177</v>
      </c>
      <c r="B93" s="65">
        <v>0</v>
      </c>
      <c r="C93" s="65">
        <v>0.95238095238095233</v>
      </c>
      <c r="D93" s="65">
        <v>0</v>
      </c>
      <c r="E93" s="65">
        <v>21.764705882352942</v>
      </c>
      <c r="F93" s="65">
        <v>16.363636363636363</v>
      </c>
      <c r="G93" s="65">
        <v>12.222222222222221</v>
      </c>
      <c r="J93" s="21">
        <f t="shared" si="14"/>
        <v>7.1971187580726026</v>
      </c>
      <c r="K93" s="21">
        <f t="shared" si="13"/>
        <v>12.338786190797787</v>
      </c>
      <c r="L93" s="59">
        <f t="shared" si="10"/>
        <v>12.339341108500843</v>
      </c>
      <c r="M93" s="21">
        <f t="shared" si="13"/>
        <v>2.6268587113506663</v>
      </c>
      <c r="N93" s="21">
        <f t="shared" si="13"/>
        <v>14.081177246869998</v>
      </c>
      <c r="O93" s="21">
        <f t="shared" si="13"/>
        <v>6.5529893154725976</v>
      </c>
      <c r="P93" s="21">
        <f t="shared" si="13"/>
        <v>11.821706113530068</v>
      </c>
      <c r="Q93" s="21">
        <f t="shared" si="13"/>
        <v>17.002770142319754</v>
      </c>
      <c r="R93" s="59">
        <f t="shared" si="15"/>
        <v>17.560616246498601</v>
      </c>
      <c r="S93" s="21">
        <f t="shared" si="13"/>
        <v>19.031435517725832</v>
      </c>
      <c r="T93" s="21"/>
      <c r="U93" s="21">
        <f t="shared" si="13"/>
        <v>3.5505059675914885</v>
      </c>
      <c r="V93" s="59">
        <f t="shared" si="11"/>
        <v>3.4459711706650973</v>
      </c>
      <c r="W93" s="21">
        <f t="shared" si="13"/>
        <v>12.040764695913769</v>
      </c>
      <c r="X93" s="59">
        <f t="shared" si="12"/>
        <v>12.035650435335572</v>
      </c>
    </row>
    <row r="94" spans="1:24" x14ac:dyDescent="0.35">
      <c r="A94" t="s">
        <v>3178</v>
      </c>
      <c r="B94" s="65">
        <v>23.333333333333332</v>
      </c>
      <c r="C94" s="65">
        <v>111.11111111111111</v>
      </c>
      <c r="D94" s="65">
        <v>12.5</v>
      </c>
      <c r="E94" s="65">
        <v>32.352941176470587</v>
      </c>
      <c r="F94" s="65">
        <v>1.8181818181818181</v>
      </c>
      <c r="G94" s="65">
        <v>4.2307692307692308</v>
      </c>
      <c r="J94" s="21">
        <f t="shared" si="14"/>
        <v>27.420286412193402</v>
      </c>
      <c r="K94" s="21">
        <f t="shared" si="13"/>
        <v>37.903719542025847</v>
      </c>
      <c r="L94" s="59">
        <f t="shared" si="10"/>
        <v>38.064023935143908</v>
      </c>
      <c r="M94" s="21">
        <f t="shared" si="13"/>
        <v>14.336345872840704</v>
      </c>
      <c r="N94" s="21">
        <f t="shared" si="13"/>
        <v>21.417181371588999</v>
      </c>
      <c r="O94" s="21">
        <f t="shared" si="13"/>
        <v>24.876027745850262</v>
      </c>
      <c r="P94" s="21">
        <f t="shared" si="13"/>
        <v>18.922291786048774</v>
      </c>
      <c r="Q94" s="21">
        <f t="shared" si="13"/>
        <v>46.840380762154737</v>
      </c>
      <c r="R94" s="59">
        <f t="shared" si="15"/>
        <v>48.262091503267975</v>
      </c>
      <c r="S94" s="21">
        <f t="shared" si="13"/>
        <v>39.531761604305572</v>
      </c>
      <c r="T94" s="21"/>
      <c r="U94" s="21">
        <f t="shared" si="13"/>
        <v>26.842748911313191</v>
      </c>
      <c r="V94" s="59">
        <f t="shared" si="11"/>
        <v>27.046909640065227</v>
      </c>
      <c r="W94" s="21">
        <f t="shared" si="13"/>
        <v>47.807067654102994</v>
      </c>
      <c r="X94" s="59">
        <f t="shared" si="12"/>
        <v>47.861475733718635</v>
      </c>
    </row>
    <row r="95" spans="1:24" x14ac:dyDescent="0.35">
      <c r="A95" t="s">
        <v>3179</v>
      </c>
      <c r="B95" s="65">
        <v>5</v>
      </c>
      <c r="C95" s="65">
        <v>7.6923076923076925</v>
      </c>
      <c r="D95" s="65">
        <v>0</v>
      </c>
      <c r="E95" s="65">
        <v>3.125</v>
      </c>
      <c r="F95" s="65">
        <v>0</v>
      </c>
      <c r="G95" s="65">
        <v>0.76923076923076927</v>
      </c>
      <c r="J95" s="21">
        <f t="shared" si="14"/>
        <v>1.7539461836690928</v>
      </c>
      <c r="K95" s="21">
        <f t="shared" si="13"/>
        <v>2.9056783255581049</v>
      </c>
      <c r="L95" s="59">
        <f t="shared" si="10"/>
        <v>2.9158491578071315</v>
      </c>
      <c r="M95" s="21">
        <f t="shared" si="13"/>
        <v>0.54335195244049705</v>
      </c>
      <c r="N95" s="21">
        <f t="shared" si="13"/>
        <v>1.8773620000307081</v>
      </c>
      <c r="O95" s="21">
        <f t="shared" si="13"/>
        <v>1.8524932224483586</v>
      </c>
      <c r="P95" s="21">
        <f t="shared" si="13"/>
        <v>1.592031863374769</v>
      </c>
      <c r="Q95" s="21">
        <f t="shared" si="13"/>
        <v>3.9804230357721599</v>
      </c>
      <c r="R95" s="59">
        <f t="shared" si="15"/>
        <v>4.047596153846154</v>
      </c>
      <c r="S95" s="21">
        <f t="shared" si="13"/>
        <v>3.512925266464229</v>
      </c>
      <c r="T95" s="21"/>
      <c r="U95" s="21">
        <f t="shared" si="13"/>
        <v>2.32737307098924</v>
      </c>
      <c r="V95" s="59">
        <f t="shared" si="11"/>
        <v>2.3463607394065464</v>
      </c>
      <c r="W95" s="21">
        <f t="shared" si="13"/>
        <v>4.2435713885590003</v>
      </c>
      <c r="X95" s="59">
        <f t="shared" si="12"/>
        <v>4.2485918313413524</v>
      </c>
    </row>
    <row r="96" spans="1:24" x14ac:dyDescent="0.35">
      <c r="A96" t="s">
        <v>3180</v>
      </c>
      <c r="B96" s="65">
        <v>53.333333333333336</v>
      </c>
      <c r="C96" s="65">
        <v>41.5625</v>
      </c>
      <c r="D96" s="65">
        <v>3.2051282051282053</v>
      </c>
      <c r="E96" s="65">
        <v>26.875</v>
      </c>
      <c r="F96" s="65">
        <v>0</v>
      </c>
      <c r="G96" s="65">
        <v>0</v>
      </c>
      <c r="J96" s="21">
        <f t="shared" si="14"/>
        <v>14.301694449847675</v>
      </c>
      <c r="K96" s="21">
        <f t="shared" si="13"/>
        <v>21.557974372428234</v>
      </c>
      <c r="L96" s="59">
        <f t="shared" si="10"/>
        <v>21.660603870784705</v>
      </c>
      <c r="M96" s="21">
        <f t="shared" si="13"/>
        <v>7.3232040869425283</v>
      </c>
      <c r="N96" s="21">
        <f t="shared" si="13"/>
        <v>15.371276897393029</v>
      </c>
      <c r="O96" s="21">
        <f t="shared" si="13"/>
        <v>16.871767547050535</v>
      </c>
      <c r="P96" s="21">
        <f t="shared" si="13"/>
        <v>12.945087978490688</v>
      </c>
      <c r="Q96" s="21">
        <f t="shared" si="13"/>
        <v>29.693589774082429</v>
      </c>
      <c r="R96" s="59">
        <f t="shared" si="15"/>
        <v>29.841875000000002</v>
      </c>
      <c r="S96" s="21">
        <f t="shared" si="13"/>
        <v>27.519906659621071</v>
      </c>
      <c r="T96" s="21"/>
      <c r="U96" s="21">
        <f t="shared" si="13"/>
        <v>21.830442487271657</v>
      </c>
      <c r="V96" s="59">
        <f t="shared" si="11"/>
        <v>22.008544231473422</v>
      </c>
      <c r="W96" s="21">
        <f t="shared" si="13"/>
        <v>32.574853905401206</v>
      </c>
      <c r="X96" s="59">
        <f t="shared" si="12"/>
        <v>32.613392243796191</v>
      </c>
    </row>
    <row r="97" spans="1:24" x14ac:dyDescent="0.35">
      <c r="A97" t="s">
        <v>3181</v>
      </c>
      <c r="B97" s="65">
        <v>15.625</v>
      </c>
      <c r="C97" s="65">
        <v>5</v>
      </c>
      <c r="D97" s="65">
        <v>74.102564102564102</v>
      </c>
      <c r="E97" s="65">
        <v>22.222222222222221</v>
      </c>
      <c r="F97" s="65">
        <v>5</v>
      </c>
      <c r="G97" s="65">
        <v>0.19230769230769232</v>
      </c>
      <c r="J97" s="21">
        <f t="shared" si="14"/>
        <v>44.863211983921119</v>
      </c>
      <c r="K97" s="21">
        <f t="shared" si="13"/>
        <v>28.105359319099119</v>
      </c>
      <c r="L97" s="59">
        <f t="shared" si="10"/>
        <v>28.238242976745536</v>
      </c>
      <c r="M97" s="21">
        <f t="shared" si="13"/>
        <v>61.571841470005005</v>
      </c>
      <c r="N97" s="21">
        <f t="shared" si="13"/>
        <v>29.054605982035294</v>
      </c>
      <c r="O97" s="21">
        <f t="shared" si="13"/>
        <v>47.027015061671754</v>
      </c>
      <c r="P97" s="21">
        <f t="shared" si="13"/>
        <v>31.728166794372619</v>
      </c>
      <c r="Q97" s="21">
        <f t="shared" si="13"/>
        <v>19.036978186593139</v>
      </c>
      <c r="R97" s="59">
        <f t="shared" si="15"/>
        <v>18.743333333333336</v>
      </c>
      <c r="S97" s="21">
        <f t="shared" si="13"/>
        <v>20.087252449616262</v>
      </c>
      <c r="T97" s="21"/>
      <c r="U97" s="21">
        <f t="shared" si="13"/>
        <v>45.797929537829276</v>
      </c>
      <c r="V97" s="59">
        <f t="shared" si="11"/>
        <v>46.130775856209873</v>
      </c>
      <c r="W97" s="21">
        <f t="shared" si="13"/>
        <v>20.871847436029434</v>
      </c>
      <c r="X97" s="59">
        <f t="shared" si="12"/>
        <v>20.890624945491773</v>
      </c>
    </row>
    <row r="101" spans="1:24" x14ac:dyDescent="0.35">
      <c r="A101" t="s">
        <v>1</v>
      </c>
    </row>
    <row r="102" spans="1:24" x14ac:dyDescent="0.35">
      <c r="A102" s="1" t="s">
        <v>96</v>
      </c>
      <c r="I102" t="s">
        <v>3103</v>
      </c>
      <c r="J102" s="21">
        <v>100.44140540791943</v>
      </c>
      <c r="K102" s="21">
        <v>119.71575809116196</v>
      </c>
      <c r="L102" s="59">
        <v>117.32995119964885</v>
      </c>
      <c r="M102" s="21">
        <v>69.425317054706795</v>
      </c>
      <c r="N102" s="21">
        <v>171.68034751317794</v>
      </c>
      <c r="O102" s="21">
        <v>43.85650902518195</v>
      </c>
      <c r="P102" s="21">
        <v>193.16113338123304</v>
      </c>
      <c r="Q102" s="21">
        <v>41.391770300645227</v>
      </c>
      <c r="R102" s="21">
        <v>33.433125000000004</v>
      </c>
      <c r="S102" s="21">
        <v>54.939328428680369</v>
      </c>
      <c r="T102" s="21"/>
      <c r="U102" s="21">
        <v>22.96038872913206</v>
      </c>
      <c r="V102" s="21">
        <v>16.691438444052061</v>
      </c>
      <c r="W102" s="21">
        <v>27.666005757272373</v>
      </c>
      <c r="X102" s="21">
        <v>26.762497861113221</v>
      </c>
    </row>
    <row r="103" spans="1:24" x14ac:dyDescent="0.35">
      <c r="A103" s="1" t="s">
        <v>199</v>
      </c>
      <c r="I103" t="s">
        <v>3105</v>
      </c>
      <c r="J103" s="21">
        <v>103.92464062305496</v>
      </c>
      <c r="K103" s="21">
        <v>157.59959289740675</v>
      </c>
      <c r="L103" s="59">
        <v>153.44012478442443</v>
      </c>
      <c r="M103" s="21">
        <v>76.380810924574305</v>
      </c>
      <c r="N103" s="21">
        <v>338.79033021319037</v>
      </c>
      <c r="O103" s="21">
        <v>93.638361264804217</v>
      </c>
      <c r="P103" s="21">
        <v>356.87573101348994</v>
      </c>
      <c r="Q103" s="21">
        <v>158.9857538914857</v>
      </c>
      <c r="R103" s="21">
        <v>157.31760180995477</v>
      </c>
      <c r="S103" s="21">
        <v>197.36696399151555</v>
      </c>
      <c r="T103" s="21"/>
      <c r="U103" s="21">
        <v>40.909182534685776</v>
      </c>
      <c r="V103" s="21">
        <v>37.197105817030042</v>
      </c>
      <c r="W103" s="21">
        <v>111.37195966390559</v>
      </c>
      <c r="X103" s="21">
        <v>110.91702524939053</v>
      </c>
    </row>
    <row r="104" spans="1:24" x14ac:dyDescent="0.35">
      <c r="A104" s="1" t="s">
        <v>198</v>
      </c>
      <c r="I104" t="s">
        <v>3106</v>
      </c>
      <c r="J104" s="21">
        <v>11.262043585104212</v>
      </c>
      <c r="K104" s="21">
        <v>9.3671507383464476</v>
      </c>
      <c r="L104" s="59">
        <v>9.4117442592727691</v>
      </c>
      <c r="M104" s="21">
        <v>13.277685743772455</v>
      </c>
      <c r="N104" s="21">
        <v>9.3847510192299204</v>
      </c>
      <c r="O104" s="21">
        <v>11.633892255006279</v>
      </c>
      <c r="P104" s="21">
        <v>9.1080591601497307</v>
      </c>
      <c r="Q104" s="21">
        <v>9.4445418708516886</v>
      </c>
      <c r="R104" s="21">
        <v>9.6682539682539694</v>
      </c>
      <c r="S104" s="21">
        <v>9.999672918210635</v>
      </c>
      <c r="T104" s="21"/>
      <c r="U104" s="21">
        <v>10.390210279851555</v>
      </c>
      <c r="V104" s="21">
        <v>10.467561158007237</v>
      </c>
      <c r="W104" s="21">
        <v>8.241631663940046</v>
      </c>
      <c r="X104" s="21">
        <v>8.2503065742781221</v>
      </c>
    </row>
    <row r="105" spans="1:24" x14ac:dyDescent="0.35">
      <c r="A105" s="1" t="s">
        <v>76</v>
      </c>
      <c r="I105" t="s">
        <v>3107</v>
      </c>
      <c r="J105" s="21">
        <v>12.132635436459983</v>
      </c>
      <c r="K105" s="21">
        <v>15.212507219949561</v>
      </c>
      <c r="L105" s="59">
        <v>15.202532822967532</v>
      </c>
      <c r="M105" s="21">
        <v>10.334284508957273</v>
      </c>
      <c r="N105" s="21">
        <v>18.627461851049556</v>
      </c>
      <c r="O105" s="21">
        <v>13.343423196804499</v>
      </c>
      <c r="P105" s="21">
        <v>17.05370645873532</v>
      </c>
      <c r="Q105" s="21">
        <v>20.25195668790894</v>
      </c>
      <c r="R105" s="21">
        <v>20.816993464052288</v>
      </c>
      <c r="S105" s="21">
        <v>21.94065458773521</v>
      </c>
      <c r="T105" s="21"/>
      <c r="U105" s="21">
        <v>10.865832650408041</v>
      </c>
      <c r="V105" s="21">
        <v>10.932230375440236</v>
      </c>
      <c r="W105" s="21">
        <v>16.583643380529633</v>
      </c>
      <c r="X105" s="21">
        <v>16.600036439504276</v>
      </c>
    </row>
    <row r="106" spans="1:24" x14ac:dyDescent="0.35">
      <c r="A106" s="1" t="s">
        <v>204</v>
      </c>
      <c r="I106" t="s">
        <v>3110</v>
      </c>
      <c r="J106" s="21">
        <v>34.436645505220099</v>
      </c>
      <c r="K106" s="21">
        <v>39.89685565337426</v>
      </c>
      <c r="L106" s="59">
        <v>39.893719828117177</v>
      </c>
      <c r="M106" s="21">
        <v>28.546182300112697</v>
      </c>
      <c r="N106" s="21">
        <v>36.892018722313743</v>
      </c>
      <c r="O106" s="21">
        <v>33.336509724509803</v>
      </c>
      <c r="P106" s="21">
        <v>35.883443764818566</v>
      </c>
      <c r="Q106" s="21">
        <v>44.100812701227895</v>
      </c>
      <c r="R106" s="21">
        <v>44.713333333333338</v>
      </c>
      <c r="S106" s="21">
        <v>42.282014117116809</v>
      </c>
      <c r="T106" s="21"/>
      <c r="U106" s="21">
        <v>32.741629008807394</v>
      </c>
      <c r="V106" s="21">
        <v>32.756579609651418</v>
      </c>
      <c r="W106" s="21">
        <v>42.926425223754663</v>
      </c>
      <c r="X106" s="21">
        <v>42.940642573670296</v>
      </c>
    </row>
    <row r="107" spans="1:24" x14ac:dyDescent="0.35">
      <c r="A107" s="1" t="s">
        <v>250</v>
      </c>
      <c r="I107" t="s">
        <v>3111</v>
      </c>
      <c r="J107" s="21">
        <v>11.639269777179289</v>
      </c>
      <c r="K107" s="21">
        <v>11.509051446412377</v>
      </c>
      <c r="L107" s="59">
        <v>11.563841760015066</v>
      </c>
      <c r="M107" s="21">
        <v>12.586141023665371</v>
      </c>
      <c r="N107" s="21">
        <v>5.0255824482782376</v>
      </c>
      <c r="O107" s="21">
        <v>19.839474689285687</v>
      </c>
      <c r="P107" s="21">
        <v>6.8544222434175728</v>
      </c>
      <c r="Q107" s="21">
        <v>11.857607234976571</v>
      </c>
      <c r="R107" s="21">
        <v>9.3933333333333344</v>
      </c>
      <c r="S107" s="21">
        <v>7.0410841496726508</v>
      </c>
      <c r="T107" s="21"/>
      <c r="U107" s="21">
        <v>38.73156121552023</v>
      </c>
      <c r="V107" s="21">
        <v>39.047549249760181</v>
      </c>
      <c r="W107" s="21">
        <v>30.986144597642227</v>
      </c>
      <c r="X107" s="21">
        <v>31.02280338142458</v>
      </c>
    </row>
    <row r="108" spans="1:24" x14ac:dyDescent="0.35">
      <c r="A108" s="1" t="s">
        <v>77</v>
      </c>
      <c r="I108" t="s">
        <v>3112</v>
      </c>
      <c r="J108" s="21">
        <v>302.29991755831907</v>
      </c>
      <c r="K108" s="21">
        <v>386.98317334077745</v>
      </c>
      <c r="L108" s="59">
        <v>377.59611729704085</v>
      </c>
      <c r="M108" s="21">
        <v>205.06564683013656</v>
      </c>
      <c r="N108" s="21">
        <v>651.4550591223117</v>
      </c>
      <c r="O108" s="21">
        <v>148.34112424381328</v>
      </c>
      <c r="P108" s="21">
        <v>726.03716564156332</v>
      </c>
      <c r="Q108" s="21">
        <v>177.68756009973336</v>
      </c>
      <c r="R108" s="21">
        <v>154.85845588235293</v>
      </c>
      <c r="S108" s="21">
        <v>233.88086653977695</v>
      </c>
      <c r="T108" s="21"/>
      <c r="U108" s="21">
        <v>62.533424837166862</v>
      </c>
      <c r="V108" s="21">
        <v>43.735334502654233</v>
      </c>
      <c r="W108" s="21">
        <v>118.99178997441997</v>
      </c>
      <c r="X108" s="21">
        <v>116.33262965211301</v>
      </c>
    </row>
    <row r="109" spans="1:24" x14ac:dyDescent="0.35">
      <c r="A109" s="1" t="s">
        <v>5</v>
      </c>
      <c r="I109" t="s">
        <v>3113</v>
      </c>
      <c r="J109" s="21">
        <v>135.43396415968903</v>
      </c>
      <c r="K109" s="21">
        <v>114.61608466529228</v>
      </c>
      <c r="L109" s="59">
        <v>115.16172921749222</v>
      </c>
      <c r="M109" s="21">
        <v>151.32566768680709</v>
      </c>
      <c r="N109" s="21">
        <v>84.370774629306567</v>
      </c>
      <c r="O109" s="21">
        <v>138.66513789219496</v>
      </c>
      <c r="P109" s="21">
        <v>88.583554165737723</v>
      </c>
      <c r="Q109" s="21">
        <v>106.80166071137103</v>
      </c>
      <c r="R109" s="21">
        <v>107.2100694503423</v>
      </c>
      <c r="S109" s="21">
        <v>92.489189287642375</v>
      </c>
      <c r="T109" s="21"/>
      <c r="U109" s="21">
        <v>149.13784423735882</v>
      </c>
      <c r="V109" s="21">
        <v>150.35457221713528</v>
      </c>
      <c r="W109" s="21">
        <v>123.92500856166745</v>
      </c>
      <c r="X109" s="21">
        <v>124.07162054431578</v>
      </c>
    </row>
    <row r="110" spans="1:24" x14ac:dyDescent="0.35">
      <c r="A110" s="1" t="s">
        <v>208</v>
      </c>
      <c r="I110" t="s">
        <v>3114</v>
      </c>
      <c r="J110" s="21">
        <v>1.2848763710410711</v>
      </c>
      <c r="K110" s="21">
        <v>1.9599889127127148</v>
      </c>
      <c r="L110" s="59">
        <v>1.9582443064483466</v>
      </c>
      <c r="M110" s="21">
        <v>0.60263259009861236</v>
      </c>
      <c r="N110" s="21">
        <v>1.6540225172563789</v>
      </c>
      <c r="O110" s="21">
        <v>1.3447246383116422</v>
      </c>
      <c r="P110" s="21">
        <v>1.5653651709422767</v>
      </c>
      <c r="Q110" s="21">
        <v>2.3362325596903197</v>
      </c>
      <c r="R110" s="21">
        <v>2.3013968253968256</v>
      </c>
      <c r="S110" s="21">
        <v>2.1675238677469038</v>
      </c>
      <c r="T110" s="21"/>
      <c r="U110" s="21">
        <v>1.7990663240217333</v>
      </c>
      <c r="V110" s="21">
        <v>1.7926416863813202</v>
      </c>
      <c r="W110" s="21">
        <v>2.6624296570916335</v>
      </c>
      <c r="X110" s="21">
        <v>2.6625194249540924</v>
      </c>
    </row>
    <row r="111" spans="1:24" x14ac:dyDescent="0.35">
      <c r="A111" s="1" t="s">
        <v>148</v>
      </c>
      <c r="I111" t="s">
        <v>3115</v>
      </c>
      <c r="J111" s="21">
        <v>1.395849439137236</v>
      </c>
      <c r="K111" s="21">
        <v>2.2568414311003768</v>
      </c>
      <c r="L111" s="59">
        <v>2.2464270667457291</v>
      </c>
      <c r="M111" s="21">
        <v>0.54611910568840305</v>
      </c>
      <c r="N111" s="21">
        <v>2.5231440166459365</v>
      </c>
      <c r="O111" s="21">
        <v>1.1034534380898218</v>
      </c>
      <c r="P111" s="21">
        <v>2.348123967652521</v>
      </c>
      <c r="Q111" s="21">
        <v>2.6953289373969</v>
      </c>
      <c r="R111" s="21">
        <v>2.7609523809523813</v>
      </c>
      <c r="S111" s="21">
        <v>2.8213147639696068</v>
      </c>
      <c r="T111" s="21"/>
      <c r="U111" s="21">
        <v>0.68880959171987288</v>
      </c>
      <c r="V111" s="21">
        <v>0.66105386230179874</v>
      </c>
      <c r="W111" s="21">
        <v>2.1102028705860625</v>
      </c>
      <c r="X111" s="21">
        <v>2.1078595561140601</v>
      </c>
    </row>
    <row r="112" spans="1:24" x14ac:dyDescent="0.35">
      <c r="A112" s="1" t="s">
        <v>7</v>
      </c>
      <c r="I112" t="s">
        <v>3118</v>
      </c>
      <c r="J112" s="21">
        <v>3.4572024453188721</v>
      </c>
      <c r="K112" s="21">
        <v>6.0032652212524562</v>
      </c>
      <c r="L112" s="59">
        <v>5.9789486666308482</v>
      </c>
      <c r="M112" s="21">
        <v>1.4036444273941346</v>
      </c>
      <c r="N112" s="21">
        <v>7.7188077453506301</v>
      </c>
      <c r="O112" s="21">
        <v>3.4804951576200911</v>
      </c>
      <c r="P112" s="21">
        <v>6.9288231472371207</v>
      </c>
      <c r="Q112" s="21">
        <v>8.4250065869405901</v>
      </c>
      <c r="R112" s="21">
        <v>8.6792307692307702</v>
      </c>
      <c r="S112" s="21">
        <v>9.2118346218143738</v>
      </c>
      <c r="T112" s="21"/>
      <c r="U112" s="21">
        <v>2.1827560816680593</v>
      </c>
      <c r="V112" s="21">
        <v>2.1560634759496913</v>
      </c>
      <c r="W112" s="21">
        <v>6.4287674611785057</v>
      </c>
      <c r="X112" s="21">
        <v>6.4299200341868907</v>
      </c>
    </row>
    <row r="113" spans="1:24" x14ac:dyDescent="0.35">
      <c r="A113" s="1" t="s">
        <v>78</v>
      </c>
      <c r="I113" t="s">
        <v>3119</v>
      </c>
      <c r="J113" s="21">
        <v>0.99448538309528289</v>
      </c>
      <c r="K113" s="21">
        <v>1.7035141582762219</v>
      </c>
      <c r="L113" s="59">
        <v>1.6980221610872031</v>
      </c>
      <c r="M113" s="21">
        <v>0.41616326142733417</v>
      </c>
      <c r="N113" s="21">
        <v>2.1389485795599072</v>
      </c>
      <c r="O113" s="21">
        <v>1.0035336264261727</v>
      </c>
      <c r="P113" s="21">
        <v>1.9039652719482691</v>
      </c>
      <c r="Q113" s="21">
        <v>2.362331362004138</v>
      </c>
      <c r="R113" s="21">
        <v>2.4242857142857144</v>
      </c>
      <c r="S113" s="21">
        <v>2.5970305736280932</v>
      </c>
      <c r="T113" s="21"/>
      <c r="U113" s="21">
        <v>0.68307816853497549</v>
      </c>
      <c r="V113" s="21">
        <v>0.67381752528554251</v>
      </c>
      <c r="W113" s="21">
        <v>1.8273472962567847</v>
      </c>
      <c r="X113" s="21">
        <v>1.8273581396606144</v>
      </c>
    </row>
    <row r="114" spans="1:24" x14ac:dyDescent="0.35">
      <c r="A114" s="2" t="s">
        <v>51</v>
      </c>
      <c r="I114" t="s">
        <v>3120</v>
      </c>
      <c r="J114" s="21">
        <v>205.6715738292101</v>
      </c>
      <c r="K114" s="21">
        <v>143.81570226341302</v>
      </c>
      <c r="L114" s="59">
        <v>144.49760881915626</v>
      </c>
      <c r="M114" s="21">
        <v>268.22375835598035</v>
      </c>
      <c r="N114" s="21">
        <v>146.38693770726061</v>
      </c>
      <c r="O114" s="21">
        <v>214.50481398014779</v>
      </c>
      <c r="P114" s="21">
        <v>152.62088864305372</v>
      </c>
      <c r="Q114" s="21">
        <v>119.26806175364047</v>
      </c>
      <c r="R114" s="21">
        <v>120.46970795795585</v>
      </c>
      <c r="S114" s="21">
        <v>124.81585191055437</v>
      </c>
      <c r="T114" s="21"/>
      <c r="U114" s="21">
        <v>200.94012195536769</v>
      </c>
      <c r="V114" s="21">
        <v>202.57947425989522</v>
      </c>
      <c r="W114" s="21">
        <v>115.70703148014029</v>
      </c>
      <c r="X114" s="21">
        <v>115.84392101913286</v>
      </c>
    </row>
    <row r="115" spans="1:24" x14ac:dyDescent="0.35">
      <c r="A115" s="1" t="s">
        <v>52</v>
      </c>
      <c r="I115" t="s">
        <v>3121</v>
      </c>
      <c r="J115" s="21">
        <v>272.50128179946438</v>
      </c>
      <c r="K115" s="21">
        <v>138.51561577467425</v>
      </c>
      <c r="L115" s="59">
        <v>139.17503710600647</v>
      </c>
      <c r="M115" s="21">
        <v>403.39415744688807</v>
      </c>
      <c r="N115" s="21">
        <v>144.84168526942545</v>
      </c>
      <c r="O115" s="21">
        <v>285.27478302526544</v>
      </c>
      <c r="P115" s="21">
        <v>174.44528434119394</v>
      </c>
      <c r="Q115" s="21">
        <v>52.852403652949249</v>
      </c>
      <c r="R115" s="21">
        <v>48.620000000000005</v>
      </c>
      <c r="S115" s="21">
        <v>52.540457981147199</v>
      </c>
      <c r="T115" s="21"/>
      <c r="U115" s="21">
        <v>284.05507951911005</v>
      </c>
      <c r="V115" s="21">
        <v>286.37251789175053</v>
      </c>
      <c r="W115" s="21">
        <v>81.999283602825372</v>
      </c>
      <c r="X115" s="21">
        <v>82.096294510343455</v>
      </c>
    </row>
    <row r="116" spans="1:24" x14ac:dyDescent="0.35">
      <c r="A116" s="1" t="s">
        <v>79</v>
      </c>
      <c r="I116" t="s">
        <v>3122</v>
      </c>
      <c r="J116" s="21">
        <v>0.12200918375050644</v>
      </c>
      <c r="K116" s="21">
        <v>0.22103631040472155</v>
      </c>
      <c r="L116" s="59">
        <v>0.21901720911174058</v>
      </c>
      <c r="M116" s="21">
        <v>4.8250898012028892E-2</v>
      </c>
      <c r="N116" s="21">
        <v>0.3129540339103507</v>
      </c>
      <c r="O116" s="21">
        <v>0.133328604596096</v>
      </c>
      <c r="P116" s="21">
        <v>0.29938731292330678</v>
      </c>
      <c r="Q116" s="21">
        <v>0.32329535589250374</v>
      </c>
      <c r="R116" s="21">
        <v>0.33511166253101743</v>
      </c>
      <c r="S116" s="21">
        <v>0.33287625929436959</v>
      </c>
      <c r="T116" s="21"/>
      <c r="U116" s="21">
        <v>8.4653771802463057E-2</v>
      </c>
      <c r="V116" s="21">
        <v>8.5344412151144369E-2</v>
      </c>
      <c r="W116" s="21">
        <v>0.26476541244974927</v>
      </c>
      <c r="X116" s="21">
        <v>0.26507864851490276</v>
      </c>
    </row>
    <row r="117" spans="1:24" x14ac:dyDescent="0.35">
      <c r="A117" s="1" t="s">
        <v>8</v>
      </c>
      <c r="I117" t="s">
        <v>3123</v>
      </c>
      <c r="J117" s="21">
        <v>0.2870771795273569</v>
      </c>
      <c r="K117" s="21">
        <v>0.35326694803830988</v>
      </c>
      <c r="L117" s="59">
        <v>0.34436954706145834</v>
      </c>
      <c r="M117" s="21">
        <v>0.26733524336793435</v>
      </c>
      <c r="N117" s="21">
        <v>0.70913242986753877</v>
      </c>
      <c r="O117" s="21">
        <v>0.26408026417374064</v>
      </c>
      <c r="P117" s="21">
        <v>0.77245474142835513</v>
      </c>
      <c r="Q117" s="21">
        <v>0.31771844505536712</v>
      </c>
      <c r="R117" s="21">
        <v>0.31350198412698416</v>
      </c>
      <c r="S117" s="21">
        <v>0.36562297171329639</v>
      </c>
      <c r="T117" s="21"/>
      <c r="U117" s="21">
        <v>0.16695182206353129</v>
      </c>
      <c r="V117" s="21">
        <v>0.16089714562181712</v>
      </c>
      <c r="W117" s="21">
        <v>0.25748330366845895</v>
      </c>
      <c r="X117" s="21">
        <v>0.25671240613898888</v>
      </c>
    </row>
    <row r="118" spans="1:24" x14ac:dyDescent="0.35">
      <c r="A118" s="1" t="s">
        <v>80</v>
      </c>
      <c r="I118" t="s">
        <v>3124</v>
      </c>
      <c r="J118" s="21">
        <v>14.567646710663269</v>
      </c>
      <c r="K118" s="21">
        <v>24.189242101234399</v>
      </c>
      <c r="L118" s="59">
        <v>24.07127315797219</v>
      </c>
      <c r="M118" s="21">
        <v>7.2015321431285244</v>
      </c>
      <c r="N118" s="21">
        <v>31.97691871273166</v>
      </c>
      <c r="O118" s="21">
        <v>15.499657294593455</v>
      </c>
      <c r="P118" s="21">
        <v>29.291293541800417</v>
      </c>
      <c r="Q118" s="21">
        <v>33.269924327557561</v>
      </c>
      <c r="R118" s="21">
        <v>33.975588235294119</v>
      </c>
      <c r="S118" s="21">
        <v>36.400929084694368</v>
      </c>
      <c r="T118" s="21"/>
      <c r="U118" s="21">
        <v>11.764985610831372</v>
      </c>
      <c r="V118" s="21">
        <v>11.668134017756309</v>
      </c>
      <c r="W118" s="21">
        <v>26.941446333845686</v>
      </c>
      <c r="X118" s="21">
        <v>26.945356478639848</v>
      </c>
    </row>
    <row r="119" spans="1:24" x14ac:dyDescent="0.35">
      <c r="A119" s="1" t="s">
        <v>216</v>
      </c>
      <c r="I119" t="s">
        <v>3182</v>
      </c>
      <c r="J119" s="21">
        <v>0.58181191112180197</v>
      </c>
      <c r="K119" s="21">
        <v>0.31246003349985729</v>
      </c>
      <c r="L119" s="59">
        <v>0.31394753951227511</v>
      </c>
      <c r="M119" s="21">
        <v>0.79692703853128022</v>
      </c>
      <c r="N119" s="21">
        <v>0.23296939077970305</v>
      </c>
      <c r="O119" s="21">
        <v>0.50758178844991542</v>
      </c>
      <c r="P119" s="21">
        <v>0.30076135791435465</v>
      </c>
      <c r="Q119" s="21">
        <v>1.7071705742885725E-2</v>
      </c>
      <c r="R119" s="21">
        <v>0</v>
      </c>
      <c r="S119" s="21">
        <v>1.0510922146790181E-2</v>
      </c>
      <c r="T119" s="21"/>
      <c r="U119" s="21">
        <v>0.4996949678828409</v>
      </c>
      <c r="V119" s="21">
        <v>0.49635495453541945</v>
      </c>
      <c r="W119" s="21">
        <v>6.9015332772600635E-2</v>
      </c>
      <c r="X119" s="21">
        <v>6.8021465481693119E-2</v>
      </c>
    </row>
    <row r="120" spans="1:24" x14ac:dyDescent="0.35">
      <c r="A120" s="1" t="s">
        <v>9</v>
      </c>
      <c r="I120" t="s">
        <v>3125</v>
      </c>
      <c r="J120" s="21">
        <v>20.80224160388731</v>
      </c>
      <c r="K120" s="21">
        <v>24.35723120361299</v>
      </c>
      <c r="L120" s="59">
        <v>24.470440406464899</v>
      </c>
      <c r="M120" s="21">
        <v>17.076069901445983</v>
      </c>
      <c r="N120" s="21">
        <v>18.160596910691833</v>
      </c>
      <c r="O120" s="21">
        <v>22.487009847893635</v>
      </c>
      <c r="P120" s="21">
        <v>16.595398641535581</v>
      </c>
      <c r="Q120" s="21">
        <v>29.646258221115261</v>
      </c>
      <c r="R120" s="21">
        <v>29.936524111084438</v>
      </c>
      <c r="S120" s="21">
        <v>27.389912262501145</v>
      </c>
      <c r="T120" s="21"/>
      <c r="U120" s="21">
        <v>25.647673217157529</v>
      </c>
      <c r="V120" s="21">
        <v>25.853209133300098</v>
      </c>
      <c r="W120" s="21">
        <v>31.78103223595831</v>
      </c>
      <c r="X120" s="21">
        <v>31.818093668430546</v>
      </c>
    </row>
    <row r="121" spans="1:24" x14ac:dyDescent="0.35">
      <c r="A121" s="1" t="s">
        <v>164</v>
      </c>
      <c r="I121" t="s">
        <v>3126</v>
      </c>
      <c r="J121" s="21">
        <v>16.137946766476219</v>
      </c>
      <c r="K121" s="21">
        <v>12.263275436958461</v>
      </c>
      <c r="L121" s="59">
        <v>12.299828164485181</v>
      </c>
      <c r="M121" s="21">
        <v>20.770043727427449</v>
      </c>
      <c r="N121" s="21">
        <v>12.891537075161946</v>
      </c>
      <c r="O121" s="21">
        <v>19.292828301723958</v>
      </c>
      <c r="P121" s="21">
        <v>13.637715877809553</v>
      </c>
      <c r="Q121" s="21">
        <v>11.213950165383546</v>
      </c>
      <c r="R121" s="21">
        <v>10.628059664050069</v>
      </c>
      <c r="S121" s="21">
        <v>11.24394982726529</v>
      </c>
      <c r="T121" s="21"/>
      <c r="U121" s="21">
        <v>22.800462924897555</v>
      </c>
      <c r="V121" s="21">
        <v>22.975353388200691</v>
      </c>
      <c r="W121" s="21">
        <v>15.213404035810427</v>
      </c>
      <c r="X121" s="21">
        <v>15.229789282995023</v>
      </c>
    </row>
    <row r="122" spans="1:24" x14ac:dyDescent="0.35">
      <c r="A122" s="1" t="s">
        <v>220</v>
      </c>
      <c r="I122" t="s">
        <v>3127</v>
      </c>
      <c r="J122" s="21">
        <v>13.374469285055326</v>
      </c>
      <c r="K122" s="21">
        <v>14.258392326829766</v>
      </c>
      <c r="L122" s="59">
        <v>14.283954535724677</v>
      </c>
      <c r="M122" s="21">
        <v>13.121347748184585</v>
      </c>
      <c r="N122" s="21">
        <v>15.605526262695806</v>
      </c>
      <c r="O122" s="21">
        <v>14.052573699285844</v>
      </c>
      <c r="P122" s="21">
        <v>14.498360594480872</v>
      </c>
      <c r="Q122" s="21">
        <v>16.92241687312541</v>
      </c>
      <c r="R122" s="21">
        <v>17.306666666666668</v>
      </c>
      <c r="S122" s="21">
        <v>18.125803534333276</v>
      </c>
      <c r="T122" s="21"/>
      <c r="U122" s="21">
        <v>12.271120830771542</v>
      </c>
      <c r="V122" s="21">
        <v>12.326733261197379</v>
      </c>
      <c r="W122" s="21">
        <v>14.382722275309137</v>
      </c>
      <c r="X122" s="21">
        <v>14.393284935100889</v>
      </c>
    </row>
    <row r="123" spans="1:24" x14ac:dyDescent="0.35">
      <c r="A123" s="1" t="s">
        <v>10</v>
      </c>
      <c r="I123" t="s">
        <v>3183</v>
      </c>
      <c r="J123" s="21">
        <v>6.3013006124627093</v>
      </c>
      <c r="K123" s="21">
        <v>9.5922067846914203</v>
      </c>
      <c r="L123" s="59">
        <v>9.6378717137537482</v>
      </c>
      <c r="M123" s="21">
        <v>1.9279146009013703</v>
      </c>
      <c r="N123" s="21">
        <v>2.288582100966714</v>
      </c>
      <c r="O123" s="21">
        <v>6.3383864598320816</v>
      </c>
      <c r="P123" s="21">
        <v>2.3137050419153473</v>
      </c>
      <c r="Q123" s="21">
        <v>11.409286419849218</v>
      </c>
      <c r="R123" s="21">
        <v>11.317142857142857</v>
      </c>
      <c r="S123" s="21">
        <v>7.4701035111430141</v>
      </c>
      <c r="T123" s="21"/>
      <c r="U123" s="21">
        <v>10.898062610071623</v>
      </c>
      <c r="V123" s="21">
        <v>10.986973494970334</v>
      </c>
      <c r="W123" s="21">
        <v>16.068452766258567</v>
      </c>
      <c r="X123" s="21">
        <v>16.087462873625071</v>
      </c>
    </row>
    <row r="124" spans="1:24" x14ac:dyDescent="0.35">
      <c r="A124" s="1" t="s">
        <v>81</v>
      </c>
      <c r="I124" t="s">
        <v>3128</v>
      </c>
      <c r="J124" s="21">
        <v>24.274492370178578</v>
      </c>
      <c r="K124" s="21">
        <v>30.975133137693881</v>
      </c>
      <c r="L124" s="59">
        <v>29.564810923877904</v>
      </c>
      <c r="M124" s="21">
        <v>21.948938725424814</v>
      </c>
      <c r="N124" s="21">
        <v>81.88033091583641</v>
      </c>
      <c r="O124" s="21">
        <v>15.988698386125956</v>
      </c>
      <c r="P124" s="21">
        <v>94.015004238748332</v>
      </c>
      <c r="Q124" s="21">
        <v>12.766456547285765</v>
      </c>
      <c r="R124" s="21">
        <v>10.276011029411764</v>
      </c>
      <c r="S124" s="21">
        <v>20.056775665117499</v>
      </c>
      <c r="T124" s="21"/>
      <c r="U124" s="21">
        <v>5.6274085301152352</v>
      </c>
      <c r="V124" s="21">
        <v>4.1083874889148913</v>
      </c>
      <c r="W124" s="21">
        <v>8.7617621922939648</v>
      </c>
      <c r="X124" s="21">
        <v>8.5451936002933664</v>
      </c>
    </row>
    <row r="125" spans="1:24" x14ac:dyDescent="0.35">
      <c r="A125" s="1" t="s">
        <v>97</v>
      </c>
      <c r="I125" t="s">
        <v>3129</v>
      </c>
      <c r="J125" s="21">
        <v>5.1539279803146201</v>
      </c>
      <c r="K125" s="21">
        <v>4.5594768729945594</v>
      </c>
      <c r="L125" s="59">
        <v>4.5528021792125122</v>
      </c>
      <c r="M125" s="21">
        <v>6.0731906819240304</v>
      </c>
      <c r="N125" s="21">
        <v>5.9481213564727327</v>
      </c>
      <c r="O125" s="21">
        <v>5.5183632533278164</v>
      </c>
      <c r="P125" s="21">
        <v>5.94362570225148</v>
      </c>
      <c r="Q125" s="21">
        <v>4.655910169348342</v>
      </c>
      <c r="R125" s="21">
        <v>4.6941176470588237</v>
      </c>
      <c r="S125" s="21">
        <v>5.2437749746348459</v>
      </c>
      <c r="T125" s="21"/>
      <c r="U125" s="21">
        <v>4.8879913510540351</v>
      </c>
      <c r="V125" s="21">
        <v>4.9056193838274913</v>
      </c>
      <c r="W125" s="21">
        <v>4.0431785201695121</v>
      </c>
      <c r="X125" s="21">
        <v>4.0447353290776897</v>
      </c>
    </row>
    <row r="126" spans="1:24" x14ac:dyDescent="0.35">
      <c r="A126" s="1" t="s">
        <v>82</v>
      </c>
      <c r="I126" t="s">
        <v>3130</v>
      </c>
      <c r="J126" s="21">
        <v>32.076804588057662</v>
      </c>
      <c r="K126" s="21">
        <v>47.887769062434273</v>
      </c>
      <c r="L126" s="59">
        <v>47.472450452479883</v>
      </c>
      <c r="M126" s="21">
        <v>17.451965506417675</v>
      </c>
      <c r="N126" s="21">
        <v>57.306548885870569</v>
      </c>
      <c r="O126" s="21">
        <v>29.513492768962653</v>
      </c>
      <c r="P126" s="21">
        <v>57.938361745502988</v>
      </c>
      <c r="Q126" s="21">
        <v>52.967564702940138</v>
      </c>
      <c r="R126" s="21">
        <v>52.776191755715644</v>
      </c>
      <c r="S126" s="21">
        <v>52.388779534543801</v>
      </c>
      <c r="T126" s="21"/>
      <c r="U126" s="21">
        <v>29.394443871140329</v>
      </c>
      <c r="V126" s="21">
        <v>28.918540619543041</v>
      </c>
      <c r="W126" s="21">
        <v>52.050787456752886</v>
      </c>
      <c r="X126" s="21">
        <v>52.00857967076886</v>
      </c>
    </row>
    <row r="127" spans="1:24" x14ac:dyDescent="0.35">
      <c r="A127" s="1" t="s">
        <v>53</v>
      </c>
      <c r="I127" t="s">
        <v>3131</v>
      </c>
      <c r="J127" s="21">
        <v>13.498683719754371</v>
      </c>
      <c r="K127" s="21">
        <v>6.0000081811239285</v>
      </c>
      <c r="L127" s="59">
        <v>6.0285719886099898</v>
      </c>
      <c r="M127" s="21">
        <v>20.689382513263666</v>
      </c>
      <c r="N127" s="21">
        <v>6.2423316774852262</v>
      </c>
      <c r="O127" s="21">
        <v>13.895888230576409</v>
      </c>
      <c r="P127" s="21">
        <v>8.062090443551039</v>
      </c>
      <c r="Q127" s="21">
        <v>0.76267097683639795</v>
      </c>
      <c r="R127" s="21">
        <v>0.50187500000000007</v>
      </c>
      <c r="S127" s="21">
        <v>0.59472364672319256</v>
      </c>
      <c r="T127" s="21"/>
      <c r="U127" s="21">
        <v>13.807718795974273</v>
      </c>
      <c r="V127" s="21">
        <v>13.91665948946131</v>
      </c>
      <c r="W127" s="21">
        <v>2.4937933396399479</v>
      </c>
      <c r="X127" s="21">
        <v>2.4962059135478056</v>
      </c>
    </row>
    <row r="128" spans="1:24" x14ac:dyDescent="0.35">
      <c r="A128" s="1" t="s">
        <v>11</v>
      </c>
      <c r="I128" t="s">
        <v>3132</v>
      </c>
      <c r="J128" s="21">
        <v>14.13573262342544</v>
      </c>
      <c r="K128" s="21">
        <v>11.28826787116634</v>
      </c>
      <c r="L128" s="59">
        <v>11.341091610877067</v>
      </c>
      <c r="M128" s="21">
        <v>16.902517453903805</v>
      </c>
      <c r="N128" s="21">
        <v>9.5210697402607192</v>
      </c>
      <c r="O128" s="21">
        <v>15.353432597118902</v>
      </c>
      <c r="P128" s="21">
        <v>9.9972184330996434</v>
      </c>
      <c r="Q128" s="21">
        <v>10.368793934266961</v>
      </c>
      <c r="R128" s="21">
        <v>10.22573627472508</v>
      </c>
      <c r="S128" s="21">
        <v>9.5531531749957672</v>
      </c>
      <c r="T128" s="21"/>
      <c r="U128" s="21">
        <v>16.992061353940141</v>
      </c>
      <c r="V128" s="21">
        <v>17.130689591388126</v>
      </c>
      <c r="W128" s="21">
        <v>12.58995361986895</v>
      </c>
      <c r="X128" s="21">
        <v>12.604848418611216</v>
      </c>
    </row>
    <row r="129" spans="1:24" x14ac:dyDescent="0.35">
      <c r="A129" s="1" t="s">
        <v>54</v>
      </c>
      <c r="I129" t="s">
        <v>3133</v>
      </c>
      <c r="J129" s="21">
        <v>3.9459923524128158</v>
      </c>
      <c r="K129" s="21">
        <v>5.8612651958340045</v>
      </c>
      <c r="L129" s="59">
        <v>5.887337488763265</v>
      </c>
      <c r="M129" s="21">
        <v>1.9903081095848869</v>
      </c>
      <c r="N129" s="21">
        <v>4.3873164832289184</v>
      </c>
      <c r="O129" s="21">
        <v>4.0165005203866784</v>
      </c>
      <c r="P129" s="21">
        <v>3.6409026407346254</v>
      </c>
      <c r="Q129" s="21">
        <v>8.0059813834456559</v>
      </c>
      <c r="R129" s="21">
        <v>8.2380769230769229</v>
      </c>
      <c r="S129" s="21">
        <v>7.6006969942720914</v>
      </c>
      <c r="T129" s="21"/>
      <c r="U129" s="21">
        <v>4.0452043538671916</v>
      </c>
      <c r="V129" s="21">
        <v>4.0782067976562431</v>
      </c>
      <c r="W129" s="21">
        <v>7.5193344613547151</v>
      </c>
      <c r="X129" s="21">
        <v>7.5282303617574708</v>
      </c>
    </row>
    <row r="130" spans="1:24" x14ac:dyDescent="0.35">
      <c r="A130" s="1" t="s">
        <v>55</v>
      </c>
      <c r="I130" t="s">
        <v>3134</v>
      </c>
      <c r="J130" s="21">
        <v>426.38500772646074</v>
      </c>
      <c r="K130" s="21">
        <v>379.64871552559993</v>
      </c>
      <c r="L130" s="59">
        <v>381.05142847735323</v>
      </c>
      <c r="M130" s="21">
        <v>464.94784530054955</v>
      </c>
      <c r="N130" s="21">
        <v>324.00931953769771</v>
      </c>
      <c r="O130" s="21">
        <v>430.58428031547606</v>
      </c>
      <c r="P130" s="21">
        <v>325.91089628839933</v>
      </c>
      <c r="Q130" s="21">
        <v>378.9198383840814</v>
      </c>
      <c r="R130" s="21">
        <v>385.78666666666663</v>
      </c>
      <c r="S130" s="21">
        <v>356.17752318782755</v>
      </c>
      <c r="T130" s="21"/>
      <c r="U130" s="21">
        <v>421.23588343155075</v>
      </c>
      <c r="V130" s="21">
        <v>424.45749342265606</v>
      </c>
      <c r="W130" s="21">
        <v>382.01123463291265</v>
      </c>
      <c r="X130" s="21">
        <v>382.43200223193253</v>
      </c>
    </row>
    <row r="131" spans="1:24" x14ac:dyDescent="0.35">
      <c r="A131" s="1" t="s">
        <v>83</v>
      </c>
      <c r="I131" t="s">
        <v>3135</v>
      </c>
      <c r="J131" s="21">
        <v>1.1806639956187508</v>
      </c>
      <c r="K131" s="21">
        <v>2.1742001330209026</v>
      </c>
      <c r="L131" s="59">
        <v>2.1666983359102661</v>
      </c>
      <c r="M131" s="21">
        <v>0.40893213581442656</v>
      </c>
      <c r="N131" s="21">
        <v>2.7796986927308738</v>
      </c>
      <c r="O131" s="21">
        <v>1.2966308526741228</v>
      </c>
      <c r="P131" s="21">
        <v>2.4630915354350948</v>
      </c>
      <c r="Q131" s="21">
        <v>3.3260849417225407</v>
      </c>
      <c r="R131" s="21">
        <v>3.4586538461538465</v>
      </c>
      <c r="S131" s="21">
        <v>3.5386976450261258</v>
      </c>
      <c r="T131" s="21"/>
      <c r="U131" s="21">
        <v>0.78443386308479279</v>
      </c>
      <c r="V131" s="21">
        <v>0.79083359773551232</v>
      </c>
      <c r="W131" s="21">
        <v>2.5712228832610879</v>
      </c>
      <c r="X131" s="21">
        <v>2.5742648203900096</v>
      </c>
    </row>
    <row r="132" spans="1:24" x14ac:dyDescent="0.35">
      <c r="A132" s="1" t="s">
        <v>12</v>
      </c>
      <c r="I132" t="s">
        <v>3136</v>
      </c>
      <c r="J132" s="21">
        <v>110.59000285464725</v>
      </c>
      <c r="K132" s="21">
        <v>141.37449350607383</v>
      </c>
      <c r="L132" s="59">
        <v>142.04752489103944</v>
      </c>
      <c r="M132" s="21">
        <v>71.762482652383184</v>
      </c>
      <c r="N132" s="21">
        <v>63.629612825781599</v>
      </c>
      <c r="O132" s="21">
        <v>123.79685272151208</v>
      </c>
      <c r="P132" s="21">
        <v>63.096951704642223</v>
      </c>
      <c r="Q132" s="21">
        <v>165.64775025774247</v>
      </c>
      <c r="R132" s="21">
        <v>162.71438318444888</v>
      </c>
      <c r="S132" s="21">
        <v>124.49540083794254</v>
      </c>
      <c r="T132" s="21"/>
      <c r="U132" s="21">
        <v>187.38616840990579</v>
      </c>
      <c r="V132" s="21">
        <v>188.9149419770265</v>
      </c>
      <c r="W132" s="21">
        <v>228.67368350854883</v>
      </c>
      <c r="X132" s="21">
        <v>228.94422052531252</v>
      </c>
    </row>
    <row r="133" spans="1:24" x14ac:dyDescent="0.35">
      <c r="A133" s="1" t="s">
        <v>56</v>
      </c>
      <c r="I133" t="s">
        <v>3137</v>
      </c>
      <c r="J133" s="21">
        <v>2.6867599992897579</v>
      </c>
      <c r="K133" s="21">
        <v>2.0819555119231694</v>
      </c>
      <c r="L133" s="59">
        <v>2.0909514224130512</v>
      </c>
      <c r="M133" s="21">
        <v>3.2890696000870099</v>
      </c>
      <c r="N133" s="21">
        <v>2.0021254477615664</v>
      </c>
      <c r="O133" s="21">
        <v>2.7822217473851207</v>
      </c>
      <c r="P133" s="21">
        <v>2.0449312209888815</v>
      </c>
      <c r="Q133" s="21">
        <v>1.9110716649701638</v>
      </c>
      <c r="R133" s="21">
        <v>1.9399312584568285</v>
      </c>
      <c r="S133" s="21">
        <v>1.9226704549698421</v>
      </c>
      <c r="T133" s="21"/>
      <c r="U133" s="21">
        <v>2.6325022297366556</v>
      </c>
      <c r="V133" s="21">
        <v>2.6539792675477076</v>
      </c>
      <c r="W133" s="21">
        <v>1.8620750499893959</v>
      </c>
      <c r="X133" s="21">
        <v>1.8642780154609138</v>
      </c>
    </row>
    <row r="134" spans="1:24" x14ac:dyDescent="0.35">
      <c r="A134" s="1" t="s">
        <v>224</v>
      </c>
      <c r="I134" t="s">
        <v>3139</v>
      </c>
      <c r="J134" s="21">
        <v>28.355066506517669</v>
      </c>
      <c r="K134" s="21">
        <v>21.189153242041293</v>
      </c>
      <c r="L134" s="59">
        <v>21.290026920164333</v>
      </c>
      <c r="M134" s="21">
        <v>34.952349836035253</v>
      </c>
      <c r="N134" s="21">
        <v>13.417000602571571</v>
      </c>
      <c r="O134" s="21">
        <v>33.39442505158371</v>
      </c>
      <c r="P134" s="21">
        <v>16.489218287550575</v>
      </c>
      <c r="Q134" s="21">
        <v>16.25048778667702</v>
      </c>
      <c r="R134" s="21">
        <v>14.53248243559719</v>
      </c>
      <c r="S134" s="21">
        <v>11.188290768199833</v>
      </c>
      <c r="T134" s="21"/>
      <c r="U134" s="21">
        <v>46.363381995372741</v>
      </c>
      <c r="V134" s="21">
        <v>46.720531405984133</v>
      </c>
      <c r="W134" s="21">
        <v>31.482443870711784</v>
      </c>
      <c r="X134" s="21">
        <v>31.516629738085179</v>
      </c>
    </row>
    <row r="135" spans="1:24" x14ac:dyDescent="0.35">
      <c r="A135" s="1" t="s">
        <v>169</v>
      </c>
      <c r="I135" t="s">
        <v>3140</v>
      </c>
      <c r="J135" s="21">
        <v>32.929652799639094</v>
      </c>
      <c r="K135" s="21">
        <v>39.658493833530734</v>
      </c>
      <c r="L135" s="59">
        <v>39.762411417321999</v>
      </c>
      <c r="M135" s="21">
        <v>28.169595863368052</v>
      </c>
      <c r="N135" s="21">
        <v>42.207956263200728</v>
      </c>
      <c r="O135" s="21">
        <v>34.972817957334748</v>
      </c>
      <c r="P135" s="21">
        <v>37.407669917564633</v>
      </c>
      <c r="Q135" s="21">
        <v>51.210378869058538</v>
      </c>
      <c r="R135" s="21">
        <v>52.591282545868729</v>
      </c>
      <c r="S135" s="21">
        <v>54.881607284039056</v>
      </c>
      <c r="T135" s="21"/>
      <c r="U135" s="21">
        <v>29.839092748763662</v>
      </c>
      <c r="V135" s="21">
        <v>29.982406395859538</v>
      </c>
      <c r="W135" s="21">
        <v>42.497747926237558</v>
      </c>
      <c r="X135" s="21">
        <v>42.533506246975477</v>
      </c>
    </row>
    <row r="136" spans="1:24" x14ac:dyDescent="0.35">
      <c r="A136" s="1" t="s">
        <v>144</v>
      </c>
      <c r="I136" t="s">
        <v>3141</v>
      </c>
      <c r="J136" s="21">
        <v>119.97480066787648</v>
      </c>
      <c r="K136" s="21">
        <v>55.454063291623051</v>
      </c>
      <c r="L136" s="59">
        <v>55.712769876256004</v>
      </c>
      <c r="M136" s="21">
        <v>183.33041056104634</v>
      </c>
      <c r="N136" s="21">
        <v>58.892348598571843</v>
      </c>
      <c r="O136" s="21">
        <v>128.11060572746055</v>
      </c>
      <c r="P136" s="21">
        <v>74.545644354642164</v>
      </c>
      <c r="Q136" s="21">
        <v>12.261051340581725</v>
      </c>
      <c r="R136" s="21">
        <v>9.0744047992714609</v>
      </c>
      <c r="S136" s="21">
        <v>11.072163775045368</v>
      </c>
      <c r="T136" s="21"/>
      <c r="U136" s="21">
        <v>133.74632655861706</v>
      </c>
      <c r="V136" s="21">
        <v>134.83006746491455</v>
      </c>
      <c r="W136" s="21">
        <v>32.902503814601303</v>
      </c>
      <c r="X136" s="21">
        <v>32.940354268561236</v>
      </c>
    </row>
    <row r="137" spans="1:24" x14ac:dyDescent="0.35">
      <c r="A137" s="1" t="s">
        <v>13</v>
      </c>
      <c r="I137" t="s">
        <v>3142</v>
      </c>
      <c r="J137" s="21">
        <v>3.91447962763747</v>
      </c>
      <c r="K137" s="21">
        <v>5.1523190490307389</v>
      </c>
      <c r="L137" s="59">
        <v>5.1768473238231429</v>
      </c>
      <c r="M137" s="21">
        <v>2.5102758737090185</v>
      </c>
      <c r="N137" s="21">
        <v>2.315282552892322</v>
      </c>
      <c r="O137" s="21">
        <v>4.893307882505197</v>
      </c>
      <c r="P137" s="21">
        <v>2.3272284424865601</v>
      </c>
      <c r="Q137" s="21">
        <v>6.1839430676851457</v>
      </c>
      <c r="R137" s="21">
        <v>5.9408602150537639</v>
      </c>
      <c r="S137" s="21">
        <v>4.6178892585990159</v>
      </c>
      <c r="T137" s="21"/>
      <c r="U137" s="21">
        <v>8.1305121381095962</v>
      </c>
      <c r="V137" s="21">
        <v>8.1968442059957702</v>
      </c>
      <c r="W137" s="21">
        <v>9.3305215099179257</v>
      </c>
      <c r="X137" s="21">
        <v>9.3415601717150007</v>
      </c>
    </row>
    <row r="138" spans="1:24" x14ac:dyDescent="0.35">
      <c r="A138" s="1" t="s">
        <v>58</v>
      </c>
      <c r="I138" t="s">
        <v>58</v>
      </c>
      <c r="J138" s="21">
        <v>7.9799079084090918</v>
      </c>
      <c r="K138" s="21">
        <v>9.2152086384134417</v>
      </c>
      <c r="L138" s="59">
        <v>9.2590788195107976</v>
      </c>
      <c r="M138" s="21">
        <v>6.7798895432732147</v>
      </c>
      <c r="N138" s="21">
        <v>7.9349713710024874</v>
      </c>
      <c r="O138" s="21">
        <v>8.127956503935156</v>
      </c>
      <c r="P138" s="21">
        <v>6.9913219925865242</v>
      </c>
      <c r="Q138" s="21">
        <v>11.519150369809417</v>
      </c>
      <c r="R138" s="21">
        <v>11.88457142857143</v>
      </c>
      <c r="S138" s="21">
        <v>11.484211717066318</v>
      </c>
      <c r="T138" s="21"/>
      <c r="U138" s="21">
        <v>7.3410786313391467</v>
      </c>
      <c r="V138" s="21">
        <v>7.400970175421504</v>
      </c>
      <c r="W138" s="21">
        <v>10.175937091229912</v>
      </c>
      <c r="X138" s="21">
        <v>10.187975938994102</v>
      </c>
    </row>
    <row r="139" spans="1:24" x14ac:dyDescent="0.35">
      <c r="A139" s="1" t="s">
        <v>59</v>
      </c>
      <c r="I139" t="s">
        <v>3144</v>
      </c>
      <c r="J139" s="21">
        <v>60.090263317057406</v>
      </c>
      <c r="K139" s="21">
        <v>53.187344069571196</v>
      </c>
      <c r="L139" s="59">
        <v>53.112594854251157</v>
      </c>
      <c r="M139" s="21">
        <v>68.291453743003402</v>
      </c>
      <c r="N139" s="21">
        <v>61.236013360785797</v>
      </c>
      <c r="O139" s="21">
        <v>61.836547051271616</v>
      </c>
      <c r="P139" s="21">
        <v>63.031131123609555</v>
      </c>
      <c r="Q139" s="21">
        <v>47.904756945864918</v>
      </c>
      <c r="R139" s="21">
        <v>47.141805196745899</v>
      </c>
      <c r="S139" s="21">
        <v>51.067737692372809</v>
      </c>
      <c r="T139" s="21"/>
      <c r="U139" s="21">
        <v>61.323176240439054</v>
      </c>
      <c r="V139" s="21">
        <v>61.289470828219265</v>
      </c>
      <c r="W139" s="21">
        <v>48.465461516728077</v>
      </c>
      <c r="X139" s="21">
        <v>48.445362238072271</v>
      </c>
    </row>
    <row r="140" spans="1:24" x14ac:dyDescent="0.35">
      <c r="A140" s="1" t="s">
        <v>14</v>
      </c>
      <c r="I140" t="s">
        <v>3145</v>
      </c>
      <c r="J140" s="21">
        <v>11.366588722517745</v>
      </c>
      <c r="K140" s="21">
        <v>10.028381891834384</v>
      </c>
      <c r="L140" s="59">
        <v>10.073478494980627</v>
      </c>
      <c r="M140" s="21">
        <v>12.470990431266715</v>
      </c>
      <c r="N140" s="21">
        <v>6.2154361646250749</v>
      </c>
      <c r="O140" s="21">
        <v>13.3684751206734</v>
      </c>
      <c r="P140" s="21">
        <v>7.0449958060999869</v>
      </c>
      <c r="Q140" s="21">
        <v>9.4283852669212056</v>
      </c>
      <c r="R140" s="21">
        <v>8.8667113959936525</v>
      </c>
      <c r="S140" s="21">
        <v>7.0884476275516972</v>
      </c>
      <c r="T140" s="21"/>
      <c r="U140" s="21">
        <v>18.646855588923302</v>
      </c>
      <c r="V140" s="21">
        <v>18.798984319534327</v>
      </c>
      <c r="W140" s="21">
        <v>15.309014695788882</v>
      </c>
      <c r="X140" s="21">
        <v>15.327126334617821</v>
      </c>
    </row>
    <row r="141" spans="1:24" x14ac:dyDescent="0.35">
      <c r="A141" s="1" t="s">
        <v>60</v>
      </c>
      <c r="I141" t="s">
        <v>3146</v>
      </c>
      <c r="J141" s="21">
        <v>346.35077320334858</v>
      </c>
      <c r="K141" s="21">
        <v>165.89928558407257</v>
      </c>
      <c r="L141" s="59">
        <v>166.63617451543669</v>
      </c>
      <c r="M141" s="21">
        <v>520.4727255817387</v>
      </c>
      <c r="N141" s="21">
        <v>175.13732000024885</v>
      </c>
      <c r="O141" s="21">
        <v>356.84214413013336</v>
      </c>
      <c r="P141" s="21">
        <v>217.05630053754592</v>
      </c>
      <c r="Q141" s="21">
        <v>42.526810160981391</v>
      </c>
      <c r="R141" s="21">
        <v>36.633333333333333</v>
      </c>
      <c r="S141" s="21">
        <v>41.860338283772563</v>
      </c>
      <c r="T141" s="21"/>
      <c r="U141" s="21">
        <v>351.48907050570222</v>
      </c>
      <c r="V141" s="21">
        <v>354.11703216877896</v>
      </c>
      <c r="W141" s="21">
        <v>79.443441563341707</v>
      </c>
      <c r="X141" s="21">
        <v>79.502679286355061</v>
      </c>
    </row>
    <row r="142" spans="1:24" x14ac:dyDescent="0.35">
      <c r="A142" s="1" t="s">
        <v>85</v>
      </c>
      <c r="I142" t="s">
        <v>3147</v>
      </c>
      <c r="J142" s="21">
        <v>1.4762646515617042</v>
      </c>
      <c r="K142" s="21">
        <v>1.9293219837876667</v>
      </c>
      <c r="L142" s="59">
        <v>1.8799144224973849</v>
      </c>
      <c r="M142" s="21">
        <v>1.5318016925704423</v>
      </c>
      <c r="N142" s="21">
        <v>4.3976945460334589</v>
      </c>
      <c r="O142" s="21">
        <v>1.8362675564156647</v>
      </c>
      <c r="P142" s="21">
        <v>4.6525478458503624</v>
      </c>
      <c r="Q142" s="21">
        <v>2.4231732019385475</v>
      </c>
      <c r="R142" s="21">
        <v>2.4490196078431374</v>
      </c>
      <c r="S142" s="21">
        <v>2.7840983300474815</v>
      </c>
      <c r="T142" s="21"/>
      <c r="U142" s="21">
        <v>1.2705564996307084</v>
      </c>
      <c r="V142" s="21">
        <v>1.2735054848462666</v>
      </c>
      <c r="W142" s="21">
        <v>2.0164595033594575</v>
      </c>
      <c r="X142" s="21">
        <v>2.0177695981257404</v>
      </c>
    </row>
    <row r="143" spans="1:24" x14ac:dyDescent="0.35">
      <c r="A143" s="1" t="s">
        <v>183</v>
      </c>
      <c r="I143" t="s">
        <v>3184</v>
      </c>
      <c r="J143" s="21">
        <v>0.58181191112180197</v>
      </c>
      <c r="K143" s="21">
        <v>0.31246003349985729</v>
      </c>
      <c r="L143" s="59">
        <v>0.31394753951227511</v>
      </c>
      <c r="M143" s="21">
        <v>0.79692703853128022</v>
      </c>
      <c r="N143" s="21">
        <v>0.23296939077970305</v>
      </c>
      <c r="O143" s="21">
        <v>0.50758178844991542</v>
      </c>
      <c r="P143" s="21">
        <v>0.30076135791435465</v>
      </c>
      <c r="Q143" s="21">
        <v>1.7071705742885725E-2</v>
      </c>
      <c r="R143" s="21">
        <v>0</v>
      </c>
      <c r="S143" s="21">
        <v>1.0510922146790181E-2</v>
      </c>
      <c r="T143" s="21"/>
      <c r="U143" s="21">
        <v>0.4996949678828409</v>
      </c>
      <c r="V143" s="21">
        <v>0.49635495453541945</v>
      </c>
      <c r="W143" s="21">
        <v>6.9015332772600635E-2</v>
      </c>
      <c r="X143" s="21">
        <v>6.8021465481693119E-2</v>
      </c>
    </row>
    <row r="144" spans="1:24" x14ac:dyDescent="0.35">
      <c r="A144" s="1" t="s">
        <v>61</v>
      </c>
      <c r="I144" t="s">
        <v>3148</v>
      </c>
      <c r="J144" s="21">
        <v>19.663431444462745</v>
      </c>
      <c r="K144" s="21">
        <v>19.010299562541338</v>
      </c>
      <c r="L144" s="59">
        <v>18.984429619772527</v>
      </c>
      <c r="M144" s="21">
        <v>20.563270767923726</v>
      </c>
      <c r="N144" s="21">
        <v>22.48746709587428</v>
      </c>
      <c r="O144" s="21">
        <v>18.469191981118982</v>
      </c>
      <c r="P144" s="21">
        <v>22.101283898692923</v>
      </c>
      <c r="Q144" s="21">
        <v>18.053941122373029</v>
      </c>
      <c r="R144" s="21">
        <v>18.240000000000002</v>
      </c>
      <c r="S144" s="21">
        <v>20.41697554063715</v>
      </c>
      <c r="T144" s="21"/>
      <c r="U144" s="21">
        <v>14.920555543307445</v>
      </c>
      <c r="V144" s="21">
        <v>14.790114484334961</v>
      </c>
      <c r="W144" s="21">
        <v>14.130816966770302</v>
      </c>
      <c r="X144" s="21">
        <v>14.110967091134608</v>
      </c>
    </row>
    <row r="145" spans="1:24" x14ac:dyDescent="0.35">
      <c r="A145" s="1" t="s">
        <v>98</v>
      </c>
      <c r="I145" t="s">
        <v>3149</v>
      </c>
      <c r="J145" s="21">
        <v>12.879833290039379</v>
      </c>
      <c r="K145" s="21">
        <v>7.1291534107509698</v>
      </c>
      <c r="L145" s="59">
        <v>7.1445791050521121</v>
      </c>
      <c r="M145" s="21">
        <v>18.602212612607985</v>
      </c>
      <c r="N145" s="21">
        <v>8.2403505783630635</v>
      </c>
      <c r="O145" s="21">
        <v>13.29362701584175</v>
      </c>
      <c r="P145" s="21">
        <v>9.5289286755338676</v>
      </c>
      <c r="Q145" s="21">
        <v>3.4492543193130225</v>
      </c>
      <c r="R145" s="21">
        <v>3.3243750000000003</v>
      </c>
      <c r="S145" s="21">
        <v>3.727689537307814</v>
      </c>
      <c r="T145" s="21"/>
      <c r="U145" s="21">
        <v>12.587673504779335</v>
      </c>
      <c r="V145" s="21">
        <v>12.675535455111664</v>
      </c>
      <c r="W145" s="21">
        <v>4.0721271619789698</v>
      </c>
      <c r="X145" s="21">
        <v>4.0747937375109826</v>
      </c>
    </row>
    <row r="146" spans="1:24" x14ac:dyDescent="0.35">
      <c r="A146" s="1" t="s">
        <v>107</v>
      </c>
      <c r="I146" t="s">
        <v>3150</v>
      </c>
      <c r="J146" s="21">
        <v>7.4065796252041922</v>
      </c>
      <c r="K146" s="21">
        <v>4.5150457938387527</v>
      </c>
      <c r="L146" s="59">
        <v>4.5153819006058553</v>
      </c>
      <c r="M146" s="21">
        <v>10.33297701405011</v>
      </c>
      <c r="N146" s="21">
        <v>5.3845413593385913</v>
      </c>
      <c r="O146" s="21">
        <v>7.6784058405053681</v>
      </c>
      <c r="P146" s="21">
        <v>6.1098243702888997</v>
      </c>
      <c r="Q146" s="21">
        <v>2.4779431410020401</v>
      </c>
      <c r="R146" s="21">
        <v>2.3431250000000001</v>
      </c>
      <c r="S146" s="21">
        <v>2.7074327942025236</v>
      </c>
      <c r="T146" s="21"/>
      <c r="U146" s="21">
        <v>7.5344623537800484</v>
      </c>
      <c r="V146" s="21">
        <v>7.5662646491777386</v>
      </c>
      <c r="W146" s="21">
        <v>3.0015401366625745</v>
      </c>
      <c r="X146" s="21">
        <v>3.0007890959081434</v>
      </c>
    </row>
    <row r="147" spans="1:24" x14ac:dyDescent="0.35">
      <c r="A147" s="1" t="s">
        <v>108</v>
      </c>
      <c r="I147" t="s">
        <v>3151</v>
      </c>
      <c r="J147" s="21">
        <v>362.12937977956364</v>
      </c>
      <c r="K147" s="21">
        <v>198.42627906669691</v>
      </c>
      <c r="L147" s="59">
        <v>199.35626469814528</v>
      </c>
      <c r="M147" s="21">
        <v>525.49924420539367</v>
      </c>
      <c r="N147" s="21">
        <v>211.72546804336051</v>
      </c>
      <c r="O147" s="21">
        <v>385.22258297356075</v>
      </c>
      <c r="P147" s="21">
        <v>244.74444057572438</v>
      </c>
      <c r="Q147" s="21">
        <v>101.62447807244205</v>
      </c>
      <c r="R147" s="21">
        <v>96.253333333333345</v>
      </c>
      <c r="S147" s="21">
        <v>106.00894580584422</v>
      </c>
      <c r="T147" s="21"/>
      <c r="U147" s="21">
        <v>385.97051440084647</v>
      </c>
      <c r="V147" s="21">
        <v>389.10458740518607</v>
      </c>
      <c r="W147" s="21">
        <v>136.50153655869653</v>
      </c>
      <c r="X147" s="21">
        <v>136.66087641993531</v>
      </c>
    </row>
    <row r="148" spans="1:24" x14ac:dyDescent="0.35">
      <c r="A148" s="1" t="s">
        <v>109</v>
      </c>
      <c r="I148" t="s">
        <v>3153</v>
      </c>
      <c r="J148" s="21">
        <v>0.65752529468765053</v>
      </c>
      <c r="K148" s="21">
        <v>0.41363234965842854</v>
      </c>
      <c r="L148" s="59">
        <v>0.41295670605784074</v>
      </c>
      <c r="M148" s="21">
        <v>0.83813398025252617</v>
      </c>
      <c r="N148" s="21">
        <v>0.36460455952089277</v>
      </c>
      <c r="O148" s="21">
        <v>0.54405752527436624</v>
      </c>
      <c r="P148" s="21">
        <v>0.45574631024740109</v>
      </c>
      <c r="Q148" s="21">
        <v>7.2585050763904674E-2</v>
      </c>
      <c r="R148" s="21">
        <v>5.1794871794871793E-2</v>
      </c>
      <c r="S148" s="21">
        <v>5.4576430062081793E-2</v>
      </c>
      <c r="T148" s="21"/>
      <c r="U148" s="21">
        <v>0.52716225402119254</v>
      </c>
      <c r="V148" s="21">
        <v>0.52033795359810486</v>
      </c>
      <c r="W148" s="21">
        <v>0.12971333911130001</v>
      </c>
      <c r="X148" s="21">
        <v>0.12825352157196074</v>
      </c>
    </row>
    <row r="149" spans="1:24" x14ac:dyDescent="0.35">
      <c r="A149" s="1" t="s">
        <v>232</v>
      </c>
      <c r="I149" t="s">
        <v>3154</v>
      </c>
      <c r="J149" s="21">
        <v>2.5900851603532908</v>
      </c>
      <c r="K149" s="21">
        <v>4.255009574814542</v>
      </c>
      <c r="L149" s="59">
        <v>4.2731962670378714</v>
      </c>
      <c r="M149" s="21">
        <v>0.79372438613832763</v>
      </c>
      <c r="N149" s="21">
        <v>2.5008742485119209</v>
      </c>
      <c r="O149" s="21">
        <v>2.7314201624928374</v>
      </c>
      <c r="P149" s="21">
        <v>2.0896869617738649</v>
      </c>
      <c r="Q149" s="21">
        <v>5.7794612454184122</v>
      </c>
      <c r="R149" s="21">
        <v>5.8639484126984129</v>
      </c>
      <c r="S149" s="21">
        <v>5.0075779292050999</v>
      </c>
      <c r="T149" s="21"/>
      <c r="U149" s="21">
        <v>3.5768710044170318</v>
      </c>
      <c r="V149" s="21">
        <v>3.606052591782603</v>
      </c>
      <c r="W149" s="21">
        <v>6.3198488705969504</v>
      </c>
      <c r="X149" s="21">
        <v>6.3273256953614601</v>
      </c>
    </row>
    <row r="150" spans="1:24" x14ac:dyDescent="0.35">
      <c r="A150" s="14" t="s">
        <v>62</v>
      </c>
      <c r="I150" t="s">
        <v>3155</v>
      </c>
      <c r="J150" s="21">
        <v>54.015254541417917</v>
      </c>
      <c r="K150" s="21">
        <v>31.533756763271715</v>
      </c>
      <c r="L150" s="59">
        <v>31.679737574895903</v>
      </c>
      <c r="M150" s="21">
        <v>76.327173964284952</v>
      </c>
      <c r="N150" s="21">
        <v>33.293884076874967</v>
      </c>
      <c r="O150" s="21">
        <v>56.405590303636458</v>
      </c>
      <c r="P150" s="21">
        <v>37.356891280658971</v>
      </c>
      <c r="Q150" s="21">
        <v>18.918267551749441</v>
      </c>
      <c r="R150" s="21">
        <v>18.614863387978144</v>
      </c>
      <c r="S150" s="21">
        <v>19.87298026756908</v>
      </c>
      <c r="T150" s="21"/>
      <c r="U150" s="21">
        <v>54.131858958312499</v>
      </c>
      <c r="V150" s="21">
        <v>54.573488966635978</v>
      </c>
      <c r="W150" s="21">
        <v>21.235244238104045</v>
      </c>
      <c r="X150" s="21">
        <v>21.260367022406459</v>
      </c>
    </row>
    <row r="151" spans="1:24" ht="15.5" x14ac:dyDescent="0.35">
      <c r="A151" s="10" t="s">
        <v>114</v>
      </c>
      <c r="I151" t="s">
        <v>3156</v>
      </c>
      <c r="J151" s="21">
        <v>9.7475332230480021</v>
      </c>
      <c r="K151" s="21">
        <v>9.8996422782294022</v>
      </c>
      <c r="L151" s="59">
        <v>9.8781078881967836</v>
      </c>
      <c r="M151" s="21">
        <v>10.059130642635953</v>
      </c>
      <c r="N151" s="21">
        <v>12.112424259477287</v>
      </c>
      <c r="O151" s="21">
        <v>9.9561345510390105</v>
      </c>
      <c r="P151" s="21">
        <v>11.926192210283212</v>
      </c>
      <c r="Q151" s="21">
        <v>10.467093534457627</v>
      </c>
      <c r="R151" s="21">
        <v>10.563043884220356</v>
      </c>
      <c r="S151" s="21">
        <v>11.421934095474294</v>
      </c>
      <c r="T151" s="21"/>
      <c r="U151" s="21">
        <v>8.765031751006175</v>
      </c>
      <c r="V151" s="21">
        <v>8.7549563712099161</v>
      </c>
      <c r="W151" s="21">
        <v>9.099061032342739</v>
      </c>
      <c r="X151" s="21">
        <v>9.0979951583127363</v>
      </c>
    </row>
    <row r="152" spans="1:24" x14ac:dyDescent="0.35">
      <c r="A152" s="1" t="s">
        <v>86</v>
      </c>
      <c r="I152" t="s">
        <v>3157</v>
      </c>
      <c r="J152" s="21">
        <v>3.4333399458350296E-2</v>
      </c>
      <c r="K152" s="21">
        <v>5.6599237518427173E-2</v>
      </c>
      <c r="L152" s="59">
        <v>5.4798859557537091E-2</v>
      </c>
      <c r="M152" s="21">
        <v>1.8056520375787193E-2</v>
      </c>
      <c r="N152" s="21">
        <v>9.9901943089884704E-2</v>
      </c>
      <c r="O152" s="21">
        <v>3.3234371836425233E-2</v>
      </c>
      <c r="P152" s="21">
        <v>0.11846734013553838</v>
      </c>
      <c r="Q152" s="21">
        <v>6.2036997258563209E-2</v>
      </c>
      <c r="R152" s="21">
        <v>6.3125000000000001E-2</v>
      </c>
      <c r="S152" s="21">
        <v>4.4846752141331686E-2</v>
      </c>
      <c r="T152" s="21"/>
      <c r="U152" s="21">
        <v>2.8720649138635163E-2</v>
      </c>
      <c r="V152" s="21">
        <v>2.895496402754226E-2</v>
      </c>
      <c r="W152" s="21">
        <v>7.3080088774248778E-2</v>
      </c>
      <c r="X152" s="21">
        <v>7.3166547648302244E-2</v>
      </c>
    </row>
    <row r="153" spans="1:24" x14ac:dyDescent="0.35">
      <c r="A153" s="1" t="s">
        <v>87</v>
      </c>
      <c r="I153" t="s">
        <v>87</v>
      </c>
      <c r="J153" s="21">
        <v>122.81874234250074</v>
      </c>
      <c r="K153" s="21">
        <v>162.83519067231865</v>
      </c>
      <c r="L153" s="59">
        <v>159.39576302374019</v>
      </c>
      <c r="M153" s="21">
        <v>77.025150551442493</v>
      </c>
      <c r="N153" s="21">
        <v>248.64217192027203</v>
      </c>
      <c r="O153" s="21">
        <v>66.386818798100677</v>
      </c>
      <c r="P153" s="21">
        <v>276.20278995607669</v>
      </c>
      <c r="Q153" s="21">
        <v>96.499792969907787</v>
      </c>
      <c r="R153" s="21">
        <v>89.915294117647065</v>
      </c>
      <c r="S153" s="21">
        <v>107.09765865279509</v>
      </c>
      <c r="T153" s="21"/>
      <c r="U153" s="21">
        <v>36.64723261569695</v>
      </c>
      <c r="V153" s="21">
        <v>30.305795166928604</v>
      </c>
      <c r="W153" s="21">
        <v>78.546995066765419</v>
      </c>
      <c r="X153" s="21">
        <v>77.676978923906887</v>
      </c>
    </row>
    <row r="154" spans="1:24" x14ac:dyDescent="0.35">
      <c r="A154" s="1" t="s">
        <v>236</v>
      </c>
      <c r="I154" t="s">
        <v>3158</v>
      </c>
      <c r="J154" s="21">
        <v>2.6429120148207725</v>
      </c>
      <c r="K154" s="21">
        <v>2.6927313580213714</v>
      </c>
      <c r="L154" s="59">
        <v>2.7037194397588733</v>
      </c>
      <c r="M154" s="21">
        <v>2.584952498636393</v>
      </c>
      <c r="N154" s="21">
        <v>1.8186877620461632</v>
      </c>
      <c r="O154" s="21">
        <v>3.1625457084431297</v>
      </c>
      <c r="P154" s="21">
        <v>1.8878839839663775</v>
      </c>
      <c r="Q154" s="21">
        <v>2.9170468324970402</v>
      </c>
      <c r="R154" s="21">
        <v>2.8080000000000003</v>
      </c>
      <c r="S154" s="21">
        <v>2.4082426982658536</v>
      </c>
      <c r="T154" s="21"/>
      <c r="U154" s="21">
        <v>4.3884873824413502</v>
      </c>
      <c r="V154" s="21">
        <v>4.4242904706140225</v>
      </c>
      <c r="W154" s="21">
        <v>4.1723620096764229</v>
      </c>
      <c r="X154" s="21">
        <v>4.1772982067658164</v>
      </c>
    </row>
    <row r="155" spans="1:24" x14ac:dyDescent="0.35">
      <c r="A155" s="1" t="s">
        <v>63</v>
      </c>
      <c r="I155" t="s">
        <v>3159</v>
      </c>
      <c r="J155" s="21">
        <v>89.336424858372055</v>
      </c>
      <c r="K155" s="21">
        <v>119.48523755994765</v>
      </c>
      <c r="L155" s="59">
        <v>116.66787590879355</v>
      </c>
      <c r="M155" s="21">
        <v>60.883670019576343</v>
      </c>
      <c r="N155" s="21">
        <v>204.44362496847498</v>
      </c>
      <c r="O155" s="21">
        <v>55.499002115280106</v>
      </c>
      <c r="P155" s="21">
        <v>225.50952556021667</v>
      </c>
      <c r="Q155" s="21">
        <v>78.976909098428251</v>
      </c>
      <c r="R155" s="21">
        <v>74.617142857142852</v>
      </c>
      <c r="S155" s="21">
        <v>91.273181031310273</v>
      </c>
      <c r="T155" s="21"/>
      <c r="U155" s="21">
        <v>29.36907722526799</v>
      </c>
      <c r="V155" s="21">
        <v>25.095597067737422</v>
      </c>
      <c r="W155" s="21">
        <v>62.157254596370315</v>
      </c>
      <c r="X155" s="21">
        <v>61.576338075711057</v>
      </c>
    </row>
    <row r="156" spans="1:24" x14ac:dyDescent="0.35">
      <c r="A156" s="1" t="s">
        <v>64</v>
      </c>
      <c r="I156" t="s">
        <v>3185</v>
      </c>
      <c r="J156" s="21">
        <v>8.7967921213576918</v>
      </c>
      <c r="K156" s="21">
        <v>6.0597842405892735</v>
      </c>
      <c r="L156" s="59">
        <v>6.0886326196631231</v>
      </c>
      <c r="M156" s="21">
        <v>10.926076000299098</v>
      </c>
      <c r="N156" s="21">
        <v>4.0323476789934167</v>
      </c>
      <c r="O156" s="21">
        <v>8.424809913703962</v>
      </c>
      <c r="P156" s="21">
        <v>4.8316487822499719</v>
      </c>
      <c r="Q156" s="21">
        <v>3.9378338375163708</v>
      </c>
      <c r="R156" s="21">
        <v>3.940208333333334</v>
      </c>
      <c r="S156" s="21">
        <v>2.8373267937738329</v>
      </c>
      <c r="T156" s="21"/>
      <c r="U156" s="21">
        <v>8.6509344178597782</v>
      </c>
      <c r="V156" s="21">
        <v>8.7140955743486312</v>
      </c>
      <c r="W156" s="21">
        <v>5.1013524000362107</v>
      </c>
      <c r="X156" s="21">
        <v>5.1063121406840839</v>
      </c>
    </row>
    <row r="157" spans="1:24" x14ac:dyDescent="0.35">
      <c r="A157" s="1" t="s">
        <v>110</v>
      </c>
      <c r="I157" t="s">
        <v>3160</v>
      </c>
      <c r="J157" s="21">
        <v>1323.6259093325989</v>
      </c>
      <c r="K157" s="21">
        <v>1377.8383027499283</v>
      </c>
      <c r="L157" s="59">
        <v>1344.0780351932594</v>
      </c>
      <c r="M157" s="21">
        <v>1214.7528470646007</v>
      </c>
      <c r="N157" s="21">
        <v>2339.1350934533875</v>
      </c>
      <c r="O157" s="21">
        <v>795.87995943570104</v>
      </c>
      <c r="P157" s="21">
        <v>2689.423149405874</v>
      </c>
      <c r="Q157" s="21">
        <v>430.99904407826347</v>
      </c>
      <c r="R157" s="21">
        <v>332.18666666666667</v>
      </c>
      <c r="S157" s="21">
        <v>603.18059639454918</v>
      </c>
      <c r="T157" s="21"/>
      <c r="U157" s="21">
        <v>534.47648678530936</v>
      </c>
      <c r="V157" s="21">
        <v>470.79970361959954</v>
      </c>
      <c r="W157" s="21">
        <v>341.32917003127079</v>
      </c>
      <c r="X157" s="21">
        <v>331.86674568559977</v>
      </c>
    </row>
    <row r="158" spans="1:24" x14ac:dyDescent="0.35">
      <c r="A158" s="1" t="s">
        <v>88</v>
      </c>
      <c r="I158" t="s">
        <v>3161</v>
      </c>
      <c r="J158" s="21">
        <v>3.1823888728632377</v>
      </c>
      <c r="K158" s="21">
        <v>5.6145102124990895</v>
      </c>
      <c r="L158" s="59">
        <v>5.5794746545402312</v>
      </c>
      <c r="M158" s="21">
        <v>1.576451791250157</v>
      </c>
      <c r="N158" s="21">
        <v>8.4554723439082053</v>
      </c>
      <c r="O158" s="21">
        <v>3.7054022800785615</v>
      </c>
      <c r="P158" s="21">
        <v>7.683342226610133</v>
      </c>
      <c r="Q158" s="21">
        <v>8.4673519487560664</v>
      </c>
      <c r="R158" s="21">
        <v>8.7379831932773104</v>
      </c>
      <c r="S158" s="21">
        <v>9.5413505987289273</v>
      </c>
      <c r="T158" s="21"/>
      <c r="U158" s="21">
        <v>2.2389246105169782</v>
      </c>
      <c r="V158" s="21">
        <v>2.2386488344715856</v>
      </c>
      <c r="W158" s="21">
        <v>6.3183499391587077</v>
      </c>
      <c r="X158" s="21">
        <v>6.3231361947100018</v>
      </c>
    </row>
    <row r="159" spans="1:24" x14ac:dyDescent="0.35">
      <c r="A159" s="1" t="s">
        <v>65</v>
      </c>
      <c r="I159" t="s">
        <v>3162</v>
      </c>
      <c r="J159" s="21">
        <v>2.3087679901325138</v>
      </c>
      <c r="K159" s="21">
        <v>2.804340194400059</v>
      </c>
      <c r="L159" s="59">
        <v>2.8094112619032172</v>
      </c>
      <c r="M159" s="21">
        <v>1.9421487407255511</v>
      </c>
      <c r="N159" s="21">
        <v>3.0406922798029496</v>
      </c>
      <c r="O159" s="21">
        <v>2.42866209583037</v>
      </c>
      <c r="P159" s="21">
        <v>2.7228121237342329</v>
      </c>
      <c r="Q159" s="21">
        <v>3.4399841578119013</v>
      </c>
      <c r="R159" s="21">
        <v>3.4831249999999998</v>
      </c>
      <c r="S159" s="21">
        <v>3.7660767627439324</v>
      </c>
      <c r="T159" s="21"/>
      <c r="U159" s="21">
        <v>2.227325181352799</v>
      </c>
      <c r="V159" s="21">
        <v>2.2232464032891084</v>
      </c>
      <c r="W159" s="21">
        <v>2.9531125934990796</v>
      </c>
      <c r="X159" s="21">
        <v>2.9533797779111106</v>
      </c>
    </row>
    <row r="160" spans="1:24" x14ac:dyDescent="0.35">
      <c r="A160" s="1" t="s">
        <v>111</v>
      </c>
      <c r="I160" t="s">
        <v>3164</v>
      </c>
      <c r="J160" s="21">
        <v>3.0242273778714814</v>
      </c>
      <c r="K160" s="21">
        <v>3.1916344998765225</v>
      </c>
      <c r="L160" s="59">
        <v>3.2047588588481135</v>
      </c>
      <c r="M160" s="21">
        <v>3.0177652716907324</v>
      </c>
      <c r="N160" s="21">
        <v>3.4446438818329641</v>
      </c>
      <c r="O160" s="21">
        <v>3.1966769627086937</v>
      </c>
      <c r="P160" s="21">
        <v>3.0673829185353911</v>
      </c>
      <c r="Q160" s="21">
        <v>4.0042706938339299</v>
      </c>
      <c r="R160" s="21">
        <v>4.1453846153846152</v>
      </c>
      <c r="S160" s="21">
        <v>4.374028448204772</v>
      </c>
      <c r="T160" s="21"/>
      <c r="U160" s="21">
        <v>2.555485403196585</v>
      </c>
      <c r="V160" s="21">
        <v>2.5763341060049143</v>
      </c>
      <c r="W160" s="21">
        <v>3.1250756995227613</v>
      </c>
      <c r="X160" s="21">
        <v>3.1287728834047797</v>
      </c>
    </row>
    <row r="161" spans="1:24" x14ac:dyDescent="0.35">
      <c r="A161" s="28" t="s">
        <v>18</v>
      </c>
      <c r="I161" t="s">
        <v>3165</v>
      </c>
      <c r="J161" s="21">
        <v>36.40255941304396</v>
      </c>
      <c r="K161" s="21">
        <v>25.625619065013097</v>
      </c>
      <c r="L161" s="59">
        <v>25.747613106952397</v>
      </c>
      <c r="M161" s="21">
        <v>54.446513916710181</v>
      </c>
      <c r="N161" s="21">
        <v>17.647210213518576</v>
      </c>
      <c r="O161" s="21">
        <v>75.151208046994952</v>
      </c>
      <c r="P161" s="21">
        <v>26.111343340811654</v>
      </c>
      <c r="Q161" s="21">
        <v>21.874358075178094</v>
      </c>
      <c r="R161" s="21">
        <v>10.536250000000001</v>
      </c>
      <c r="S161" s="21">
        <v>11.403472107230611</v>
      </c>
      <c r="T161" s="21"/>
      <c r="U161" s="21">
        <v>150.25021863916285</v>
      </c>
      <c r="V161" s="21">
        <v>151.47602182762012</v>
      </c>
      <c r="W161" s="21">
        <v>97.710435430821946</v>
      </c>
      <c r="X161" s="21">
        <v>97.826033733619852</v>
      </c>
    </row>
    <row r="162" spans="1:24" x14ac:dyDescent="0.35">
      <c r="A162" s="28" t="s">
        <v>66</v>
      </c>
      <c r="I162" t="s">
        <v>3166</v>
      </c>
      <c r="J162" s="21">
        <v>0.41365166340305309</v>
      </c>
      <c r="K162" s="21">
        <v>0.49596867585719079</v>
      </c>
      <c r="L162" s="59">
        <v>0.49832979826713519</v>
      </c>
      <c r="M162" s="21">
        <v>0.30249970887621119</v>
      </c>
      <c r="N162" s="21">
        <v>0.24463230789671703</v>
      </c>
      <c r="O162" s="21">
        <v>0.44682856408222338</v>
      </c>
      <c r="P162" s="21">
        <v>0.24330002241520857</v>
      </c>
      <c r="Q162" s="21">
        <v>0.5659794816334538</v>
      </c>
      <c r="R162" s="21">
        <v>0.56014423076923081</v>
      </c>
      <c r="S162" s="21">
        <v>0.43574709332865375</v>
      </c>
      <c r="T162" s="21"/>
      <c r="U162" s="21">
        <v>0.62721637373396955</v>
      </c>
      <c r="V162" s="21">
        <v>0.63233346333117113</v>
      </c>
      <c r="W162" s="21">
        <v>0.74840381658743738</v>
      </c>
      <c r="X162" s="21">
        <v>0.74928923082823484</v>
      </c>
    </row>
    <row r="163" spans="1:24" x14ac:dyDescent="0.35">
      <c r="A163" s="28" t="s">
        <v>19</v>
      </c>
      <c r="I163" t="s">
        <v>3167</v>
      </c>
      <c r="J163" s="21">
        <v>553.28787633830609</v>
      </c>
      <c r="K163" s="21">
        <v>747.97593252128638</v>
      </c>
      <c r="L163" s="59">
        <v>751.52276590881513</v>
      </c>
      <c r="M163" s="21">
        <v>525.82739507262283</v>
      </c>
      <c r="N163" s="21">
        <v>672.62903916513142</v>
      </c>
      <c r="O163" s="21">
        <v>1199.1338105927287</v>
      </c>
      <c r="P163" s="21">
        <v>644.24793771240547</v>
      </c>
      <c r="Q163" s="21">
        <v>1088.9223871122967</v>
      </c>
      <c r="R163" s="21">
        <v>945.24949758108232</v>
      </c>
      <c r="S163" s="21">
        <v>1018.7484038361822</v>
      </c>
      <c r="T163" s="21"/>
      <c r="U163" s="21">
        <v>2280.6185292392938</v>
      </c>
      <c r="V163" s="21">
        <v>2299.2210464725049</v>
      </c>
      <c r="W163" s="21">
        <v>2044.8289430324683</v>
      </c>
      <c r="X163" s="21">
        <v>2047.2475814266325</v>
      </c>
    </row>
    <row r="164" spans="1:24" x14ac:dyDescent="0.35">
      <c r="A164" s="28" t="s">
        <v>112</v>
      </c>
      <c r="I164" t="s">
        <v>3168</v>
      </c>
      <c r="J164" s="21">
        <v>10.767954353341215</v>
      </c>
      <c r="K164" s="21">
        <v>7.1470833981057531</v>
      </c>
      <c r="L164" s="59">
        <v>7.1811080040908868</v>
      </c>
      <c r="M164" s="21">
        <v>14.533699869132217</v>
      </c>
      <c r="N164" s="21">
        <v>7.7843353201192951</v>
      </c>
      <c r="O164" s="21">
        <v>11.395479596723039</v>
      </c>
      <c r="P164" s="21">
        <v>8.1516658089970324</v>
      </c>
      <c r="Q164" s="21">
        <v>5.6738671693069476</v>
      </c>
      <c r="R164" s="21">
        <v>5.7</v>
      </c>
      <c r="S164" s="21">
        <v>6.219871439770932</v>
      </c>
      <c r="T164" s="21"/>
      <c r="U164" s="21">
        <v>10.630795002066506</v>
      </c>
      <c r="V164" s="21">
        <v>10.717525407701819</v>
      </c>
      <c r="W164" s="21">
        <v>5.4436136266937041</v>
      </c>
      <c r="X164" s="21">
        <v>5.450053803667215</v>
      </c>
    </row>
    <row r="165" spans="1:24" x14ac:dyDescent="0.35">
      <c r="A165" s="28" t="s">
        <v>67</v>
      </c>
      <c r="I165" t="s">
        <v>3169</v>
      </c>
      <c r="J165" s="21">
        <v>434.66954179360181</v>
      </c>
      <c r="K165" s="21">
        <v>384.28460878802019</v>
      </c>
      <c r="L165" s="59">
        <v>385.65629219015068</v>
      </c>
      <c r="M165" s="21">
        <v>497.18060803430922</v>
      </c>
      <c r="N165" s="21">
        <v>389.58823326073178</v>
      </c>
      <c r="O165" s="21">
        <v>472.38528301858821</v>
      </c>
      <c r="P165" s="21">
        <v>380.81829526265511</v>
      </c>
      <c r="Q165" s="21">
        <v>406.14618758826754</v>
      </c>
      <c r="R165" s="21">
        <v>409.34222222222223</v>
      </c>
      <c r="S165" s="21">
        <v>419.41671850090904</v>
      </c>
      <c r="T165" s="21"/>
      <c r="U165" s="21">
        <v>467.94455447581697</v>
      </c>
      <c r="V165" s="21">
        <v>471.47833200003953</v>
      </c>
      <c r="W165" s="21">
        <v>400.28036142728217</v>
      </c>
      <c r="X165" s="21">
        <v>400.71275118500563</v>
      </c>
    </row>
    <row r="166" spans="1:24" x14ac:dyDescent="0.35">
      <c r="A166" s="28" t="s">
        <v>20</v>
      </c>
      <c r="I166" t="s">
        <v>3170</v>
      </c>
      <c r="J166" s="21">
        <v>10.031918890226651</v>
      </c>
      <c r="K166" s="21">
        <v>17.837447376784347</v>
      </c>
      <c r="L166" s="59">
        <v>17.84820889226393</v>
      </c>
      <c r="M166" s="21">
        <v>3.1690741343117397</v>
      </c>
      <c r="N166" s="21">
        <v>18.516437937053887</v>
      </c>
      <c r="O166" s="21">
        <v>10.445287720937277</v>
      </c>
      <c r="P166" s="21">
        <v>15.629752180231929</v>
      </c>
      <c r="Q166" s="21">
        <v>26.378258376264487</v>
      </c>
      <c r="R166" s="21">
        <v>27.310509803921569</v>
      </c>
      <c r="S166" s="21">
        <v>27.255451977105693</v>
      </c>
      <c r="T166" s="21"/>
      <c r="U166" s="21">
        <v>7.9089278555700142</v>
      </c>
      <c r="V166" s="21">
        <v>7.9437851948153533</v>
      </c>
      <c r="W166" s="21">
        <v>21.606221135988147</v>
      </c>
      <c r="X166" s="21">
        <v>21.627480738601903</v>
      </c>
    </row>
    <row r="167" spans="1:24" x14ac:dyDescent="0.35">
      <c r="A167" s="28" t="s">
        <v>68</v>
      </c>
      <c r="I167" t="s">
        <v>3171</v>
      </c>
      <c r="J167" s="21">
        <v>9.1867817878045148</v>
      </c>
      <c r="K167" s="21">
        <v>6.2612209941383297</v>
      </c>
      <c r="L167" s="59">
        <v>6.2857387519130024</v>
      </c>
      <c r="M167" s="21">
        <v>12.18191786313731</v>
      </c>
      <c r="N167" s="21">
        <v>6.6381123735547884</v>
      </c>
      <c r="O167" s="21">
        <v>9.6356080679431599</v>
      </c>
      <c r="P167" s="21">
        <v>7.0287656201380653</v>
      </c>
      <c r="Q167" s="21">
        <v>4.998742025402132</v>
      </c>
      <c r="R167" s="21">
        <v>5.0261538461538464</v>
      </c>
      <c r="S167" s="21">
        <v>5.254163450617634</v>
      </c>
      <c r="T167" s="21"/>
      <c r="U167" s="21">
        <v>9.0696243284285867</v>
      </c>
      <c r="V167" s="21">
        <v>9.1436180604882846</v>
      </c>
      <c r="W167" s="21">
        <v>4.9608657020697926</v>
      </c>
      <c r="X167" s="21">
        <v>4.9667347543674207</v>
      </c>
    </row>
    <row r="168" spans="1:24" x14ac:dyDescent="0.35">
      <c r="A168" s="28" t="s">
        <v>113</v>
      </c>
      <c r="I168" t="s">
        <v>3172</v>
      </c>
      <c r="J168" s="21">
        <v>0.92256288496701211</v>
      </c>
      <c r="K168" s="21">
        <v>1.1700946286870535</v>
      </c>
      <c r="L168" s="59">
        <v>1.1588627972565861</v>
      </c>
      <c r="M168" s="21">
        <v>0.54654478420196606</v>
      </c>
      <c r="N168" s="21">
        <v>1.0631731478636177</v>
      </c>
      <c r="O168" s="21">
        <v>0.5766956441455432</v>
      </c>
      <c r="P168" s="21">
        <v>1.201788327372775</v>
      </c>
      <c r="Q168" s="21">
        <v>0.90002040078150469</v>
      </c>
      <c r="R168" s="21">
        <v>0.89500000000000013</v>
      </c>
      <c r="S168" s="21">
        <v>0.69866078336226556</v>
      </c>
      <c r="T168" s="21"/>
      <c r="U168" s="21">
        <v>0.52986174816571663</v>
      </c>
      <c r="V168" s="21">
        <v>0.5082259949437663</v>
      </c>
      <c r="W168" s="21">
        <v>0.95424202738752895</v>
      </c>
      <c r="X168" s="21">
        <v>0.95160664845722354</v>
      </c>
    </row>
    <row r="169" spans="1:24" x14ac:dyDescent="0.35">
      <c r="A169" s="28" t="s">
        <v>89</v>
      </c>
      <c r="I169" t="s">
        <v>3173</v>
      </c>
      <c r="J169" s="21">
        <v>10.750890959005581</v>
      </c>
      <c r="K169" s="21">
        <v>15.264371756969643</v>
      </c>
      <c r="L169" s="59">
        <v>15.269292354189556</v>
      </c>
      <c r="M169" s="21">
        <v>6.0631861601509378</v>
      </c>
      <c r="N169" s="21">
        <v>10.08661982636257</v>
      </c>
      <c r="O169" s="21">
        <v>12.660998246481322</v>
      </c>
      <c r="P169" s="21">
        <v>10.239110013547904</v>
      </c>
      <c r="Q169" s="21">
        <v>18.855741570216672</v>
      </c>
      <c r="R169" s="21">
        <v>18.549411764705884</v>
      </c>
      <c r="S169" s="21">
        <v>14.91296955851511</v>
      </c>
      <c r="T169" s="21"/>
      <c r="U169" s="21">
        <v>18.990971294162438</v>
      </c>
      <c r="V169" s="21">
        <v>19.145907462476391</v>
      </c>
      <c r="W169" s="21">
        <v>25.171174078803443</v>
      </c>
      <c r="X169" s="21">
        <v>25.200953344345663</v>
      </c>
    </row>
    <row r="170" spans="1:24" x14ac:dyDescent="0.35">
      <c r="A170" s="28" t="s">
        <v>22</v>
      </c>
      <c r="I170" t="s">
        <v>3174</v>
      </c>
      <c r="J170" s="21">
        <v>4.060002840332066</v>
      </c>
      <c r="K170" s="21">
        <v>5.8673745277269935</v>
      </c>
      <c r="L170" s="59">
        <v>5.8916448941095059</v>
      </c>
      <c r="M170" s="21">
        <v>2.3275684721541396</v>
      </c>
      <c r="N170" s="21">
        <v>5.116876254329501</v>
      </c>
      <c r="O170" s="21">
        <v>4.0372637957478696</v>
      </c>
      <c r="P170" s="21">
        <v>4.2279928260108504</v>
      </c>
      <c r="Q170" s="21">
        <v>8.1531173366467637</v>
      </c>
      <c r="R170" s="21">
        <v>8.4748412698412707</v>
      </c>
      <c r="S170" s="21">
        <v>8.2036616945232552</v>
      </c>
      <c r="T170" s="21"/>
      <c r="U170" s="21">
        <v>3.2473866429843707</v>
      </c>
      <c r="V170" s="21">
        <v>3.2738801611780692</v>
      </c>
      <c r="W170" s="21">
        <v>6.7635872638383923</v>
      </c>
      <c r="X170" s="21">
        <v>6.7715890622653241</v>
      </c>
    </row>
    <row r="171" spans="1:24" x14ac:dyDescent="0.35">
      <c r="A171" s="1" t="s">
        <v>69</v>
      </c>
      <c r="I171" t="s">
        <v>3187</v>
      </c>
      <c r="J171" s="21">
        <v>7.5623841719613472</v>
      </c>
      <c r="K171" s="21">
        <v>6.1997479616165556</v>
      </c>
      <c r="L171" s="59">
        <v>6.2292626559122795</v>
      </c>
      <c r="M171" s="21">
        <v>9.0349093013757606</v>
      </c>
      <c r="N171" s="21">
        <v>5.5929047666720226</v>
      </c>
      <c r="O171" s="21">
        <v>8.4911800217386642</v>
      </c>
      <c r="P171" s="21">
        <v>5.711994643890872</v>
      </c>
      <c r="Q171" s="21">
        <v>6.0428620282415109</v>
      </c>
      <c r="R171" s="21">
        <v>5.9422857142857151</v>
      </c>
      <c r="S171" s="21">
        <v>5.8409072872122962</v>
      </c>
      <c r="T171" s="21"/>
      <c r="U171" s="21">
        <v>9.4883610254782642</v>
      </c>
      <c r="V171" s="21">
        <v>9.5657709840367779</v>
      </c>
      <c r="W171" s="21">
        <v>7.196527750695374</v>
      </c>
      <c r="X171" s="21">
        <v>7.2050417481036382</v>
      </c>
    </row>
    <row r="172" spans="1:24" x14ac:dyDescent="0.35">
      <c r="A172" s="1" t="s">
        <v>241</v>
      </c>
      <c r="I172" t="s">
        <v>3175</v>
      </c>
      <c r="J172" s="21">
        <v>33.252201897266474</v>
      </c>
      <c r="K172" s="21">
        <v>32.291558665970676</v>
      </c>
      <c r="L172" s="59">
        <v>32.42941800691986</v>
      </c>
      <c r="M172" s="21">
        <v>34.843492102206383</v>
      </c>
      <c r="N172" s="21">
        <v>28.964177325384131</v>
      </c>
      <c r="O172" s="21">
        <v>36.8073715955491</v>
      </c>
      <c r="P172" s="21">
        <v>27.797689972615679</v>
      </c>
      <c r="Q172" s="21">
        <v>35.952569454988485</v>
      </c>
      <c r="R172" s="21">
        <v>35.993333333333332</v>
      </c>
      <c r="S172" s="21">
        <v>35.342966966893329</v>
      </c>
      <c r="T172" s="21"/>
      <c r="U172" s="21">
        <v>39.907482880841712</v>
      </c>
      <c r="V172" s="21">
        <v>40.207105984847928</v>
      </c>
      <c r="W172" s="21">
        <v>38.359173970405877</v>
      </c>
      <c r="X172" s="21">
        <v>38.400791251181971</v>
      </c>
    </row>
    <row r="173" spans="1:24" x14ac:dyDescent="0.35">
      <c r="A173" s="28" t="s">
        <v>23</v>
      </c>
      <c r="I173" t="s">
        <v>3176</v>
      </c>
      <c r="J173" s="21">
        <v>2.8983488722002626</v>
      </c>
      <c r="K173" s="21">
        <v>4.7301434294273479</v>
      </c>
      <c r="L173" s="59">
        <v>4.7367931228069216</v>
      </c>
      <c r="M173" s="21">
        <v>0.99238612451111918</v>
      </c>
      <c r="N173" s="21">
        <v>3.4866869795745004</v>
      </c>
      <c r="O173" s="21">
        <v>2.9452103966391965</v>
      </c>
      <c r="P173" s="21">
        <v>3.1083057318962437</v>
      </c>
      <c r="Q173" s="21">
        <v>6.2330294981070677</v>
      </c>
      <c r="R173" s="21">
        <v>6.3207692307692316</v>
      </c>
      <c r="S173" s="21">
        <v>5.6028773796227274</v>
      </c>
      <c r="T173" s="21"/>
      <c r="U173" s="21">
        <v>3.5558652886354341</v>
      </c>
      <c r="V173" s="21">
        <v>3.5700420263327484</v>
      </c>
      <c r="W173" s="21">
        <v>6.5389247247543825</v>
      </c>
      <c r="X173" s="21">
        <v>6.5445096949322235</v>
      </c>
    </row>
    <row r="174" spans="1:24" x14ac:dyDescent="0.35">
      <c r="A174" s="28" t="s">
        <v>90</v>
      </c>
      <c r="I174" t="s">
        <v>3177</v>
      </c>
      <c r="J174" s="21">
        <v>7.1971187580726026</v>
      </c>
      <c r="K174" s="21">
        <v>12.338786190797787</v>
      </c>
      <c r="L174" s="59">
        <v>12.339341108500843</v>
      </c>
      <c r="M174" s="21">
        <v>2.6268587113506663</v>
      </c>
      <c r="N174" s="21">
        <v>14.081177246869998</v>
      </c>
      <c r="O174" s="21">
        <v>6.5529893154725976</v>
      </c>
      <c r="P174" s="21">
        <v>11.821706113530068</v>
      </c>
      <c r="Q174" s="21">
        <v>17.002770142319754</v>
      </c>
      <c r="R174" s="21">
        <v>17.560616246498601</v>
      </c>
      <c r="S174" s="21">
        <v>19.031435517725832</v>
      </c>
      <c r="T174" s="21"/>
      <c r="U174" s="21">
        <v>3.5505059675914885</v>
      </c>
      <c r="V174" s="21">
        <v>3.4459711706650973</v>
      </c>
      <c r="W174" s="21">
        <v>12.040764695913769</v>
      </c>
      <c r="X174" s="21">
        <v>12.035650435335572</v>
      </c>
    </row>
    <row r="175" spans="1:24" x14ac:dyDescent="0.35">
      <c r="A175" s="28" t="s">
        <v>24</v>
      </c>
      <c r="I175" t="s">
        <v>3178</v>
      </c>
      <c r="J175" s="21">
        <v>27.420286412193402</v>
      </c>
      <c r="K175" s="21">
        <v>37.903719542025847</v>
      </c>
      <c r="L175" s="59">
        <v>38.064023935143908</v>
      </c>
      <c r="M175" s="21">
        <v>14.336345872840704</v>
      </c>
      <c r="N175" s="21">
        <v>21.417181371588999</v>
      </c>
      <c r="O175" s="21">
        <v>24.876027745850262</v>
      </c>
      <c r="P175" s="21">
        <v>18.922291786048774</v>
      </c>
      <c r="Q175" s="21">
        <v>46.840380762154737</v>
      </c>
      <c r="R175" s="21">
        <v>48.262091503267975</v>
      </c>
      <c r="S175" s="21">
        <v>39.531761604305572</v>
      </c>
      <c r="T175" s="21"/>
      <c r="U175" s="21">
        <v>26.842748911313191</v>
      </c>
      <c r="V175" s="21">
        <v>27.046909640065227</v>
      </c>
      <c r="W175" s="21">
        <v>47.807067654102994</v>
      </c>
      <c r="X175" s="21">
        <v>47.861475733718635</v>
      </c>
    </row>
    <row r="176" spans="1:24" x14ac:dyDescent="0.35">
      <c r="A176" s="28" t="s">
        <v>91</v>
      </c>
      <c r="I176" t="s">
        <v>3179</v>
      </c>
      <c r="J176" s="21">
        <v>1.7539461836690928</v>
      </c>
      <c r="K176" s="21">
        <v>2.9056783255581049</v>
      </c>
      <c r="L176" s="59">
        <v>2.9158491578071315</v>
      </c>
      <c r="M176" s="21">
        <v>0.54335195244049705</v>
      </c>
      <c r="N176" s="21">
        <v>1.8773620000307081</v>
      </c>
      <c r="O176" s="21">
        <v>1.8524932224483586</v>
      </c>
      <c r="P176" s="21">
        <v>1.592031863374769</v>
      </c>
      <c r="Q176" s="21">
        <v>3.9804230357721599</v>
      </c>
      <c r="R176" s="21">
        <v>4.047596153846154</v>
      </c>
      <c r="S176" s="21">
        <v>3.512925266464229</v>
      </c>
      <c r="T176" s="21"/>
      <c r="U176" s="21">
        <v>2.32737307098924</v>
      </c>
      <c r="V176" s="21">
        <v>2.3463607394065464</v>
      </c>
      <c r="W176" s="21">
        <v>4.2435713885590003</v>
      </c>
      <c r="X176" s="21">
        <v>4.2485918313413524</v>
      </c>
    </row>
    <row r="177" spans="1:24" x14ac:dyDescent="0.35">
      <c r="A177" s="28" t="s">
        <v>25</v>
      </c>
      <c r="I177" t="s">
        <v>3180</v>
      </c>
      <c r="J177" s="21">
        <v>14.301694449847675</v>
      </c>
      <c r="K177" s="21">
        <v>21.557974372428234</v>
      </c>
      <c r="L177" s="59">
        <v>21.660603870784705</v>
      </c>
      <c r="M177" s="21">
        <v>7.3232040869425283</v>
      </c>
      <c r="N177" s="21">
        <v>15.371276897393029</v>
      </c>
      <c r="O177" s="21">
        <v>16.871767547050535</v>
      </c>
      <c r="P177" s="21">
        <v>12.945087978490688</v>
      </c>
      <c r="Q177" s="21">
        <v>29.693589774082429</v>
      </c>
      <c r="R177" s="21">
        <v>29.841875000000002</v>
      </c>
      <c r="S177" s="21">
        <v>27.519906659621071</v>
      </c>
      <c r="T177" s="21"/>
      <c r="U177" s="21">
        <v>21.830442487271657</v>
      </c>
      <c r="V177" s="21">
        <v>22.008544231473422</v>
      </c>
      <c r="W177" s="21">
        <v>32.574853905401206</v>
      </c>
      <c r="X177" s="21">
        <v>32.613392243796191</v>
      </c>
    </row>
    <row r="178" spans="1:24" x14ac:dyDescent="0.35">
      <c r="A178" s="28" t="s">
        <v>70</v>
      </c>
      <c r="I178" t="s">
        <v>3181</v>
      </c>
      <c r="J178" s="21">
        <v>44.863211983921119</v>
      </c>
      <c r="K178" s="21">
        <v>28.105359319099119</v>
      </c>
      <c r="L178" s="59">
        <v>28.238242976745536</v>
      </c>
      <c r="M178" s="21">
        <v>61.571841470005005</v>
      </c>
      <c r="N178" s="21">
        <v>29.054605982035294</v>
      </c>
      <c r="O178" s="21">
        <v>47.027015061671754</v>
      </c>
      <c r="P178" s="21">
        <v>31.728166794372619</v>
      </c>
      <c r="Q178" s="21">
        <v>19.036978186593139</v>
      </c>
      <c r="R178" s="21">
        <v>18.743333333333336</v>
      </c>
      <c r="S178" s="21">
        <v>20.087252449616262</v>
      </c>
      <c r="T178" s="21"/>
      <c r="U178" s="21">
        <v>45.797929537829276</v>
      </c>
      <c r="V178" s="21">
        <v>46.130775856209873</v>
      </c>
      <c r="W178" s="21">
        <v>20.871847436029434</v>
      </c>
      <c r="X178" s="21">
        <v>20.890624945491773</v>
      </c>
    </row>
    <row r="180" spans="1:24" x14ac:dyDescent="0.35">
      <c r="A180" t="s">
        <v>3945</v>
      </c>
    </row>
    <row r="181" spans="1:24" x14ac:dyDescent="0.35">
      <c r="A181" t="s">
        <v>3225</v>
      </c>
    </row>
    <row r="182" spans="1:24" ht="24" x14ac:dyDescent="0.65">
      <c r="A182" s="54" t="s">
        <v>3946</v>
      </c>
    </row>
    <row r="183" spans="1:24" ht="16.5" x14ac:dyDescent="0.45">
      <c r="A183" s="51" t="s">
        <v>3226</v>
      </c>
    </row>
    <row r="184" spans="1:24" x14ac:dyDescent="0.35">
      <c r="A184" s="51" t="s">
        <v>3947</v>
      </c>
    </row>
    <row r="185" spans="1:24" x14ac:dyDescent="0.35">
      <c r="A185" s="51"/>
    </row>
    <row r="186" spans="1:24" x14ac:dyDescent="0.35">
      <c r="A186" s="51"/>
    </row>
    <row r="187" spans="1:24" x14ac:dyDescent="0.35">
      <c r="A187" s="51"/>
    </row>
    <row r="188" spans="1:24" x14ac:dyDescent="0.35">
      <c r="A188" s="51"/>
    </row>
    <row r="189" spans="1:24" x14ac:dyDescent="0.35">
      <c r="A189" s="51"/>
    </row>
    <row r="190" spans="1:24" x14ac:dyDescent="0.35">
      <c r="A190" s="11" t="s">
        <v>4</v>
      </c>
    </row>
    <row r="191" spans="1:24" x14ac:dyDescent="0.35">
      <c r="A191" s="11" t="s">
        <v>181</v>
      </c>
    </row>
    <row r="192" spans="1:24" x14ac:dyDescent="0.35">
      <c r="A192" s="11" t="s">
        <v>15</v>
      </c>
    </row>
    <row r="193" spans="1:24" x14ac:dyDescent="0.35">
      <c r="A193" s="11" t="s">
        <v>17</v>
      </c>
    </row>
    <row r="194" spans="1:24" x14ac:dyDescent="0.35">
      <c r="A194" s="11" t="s">
        <v>3</v>
      </c>
      <c r="I194" t="s">
        <v>3108</v>
      </c>
      <c r="J194" s="21">
        <v>0.54935850765446581</v>
      </c>
      <c r="K194" s="21">
        <v>0.63684961614079794</v>
      </c>
      <c r="L194" s="59">
        <v>0.63988142031237327</v>
      </c>
      <c r="M194" s="21">
        <v>0.43276225944578772</v>
      </c>
      <c r="N194" s="21">
        <v>0.45021118970486262</v>
      </c>
      <c r="O194" s="21">
        <v>0.51233080818386667</v>
      </c>
      <c r="P194" s="21">
        <v>0.40537662463293456</v>
      </c>
      <c r="Q194" s="21">
        <v>0.75556088821272305</v>
      </c>
      <c r="R194" s="21">
        <v>0.78417204301075272</v>
      </c>
      <c r="S194" s="21">
        <v>0.69268430252710433</v>
      </c>
      <c r="T194" s="21"/>
      <c r="U194" s="21">
        <v>0.46499106064191248</v>
      </c>
      <c r="V194" s="21">
        <v>0.46878464929623492</v>
      </c>
      <c r="W194" s="21">
        <v>0.69335646070810419</v>
      </c>
      <c r="X194" s="21">
        <v>0.69417675006346746</v>
      </c>
    </row>
    <row r="195" spans="1:24" x14ac:dyDescent="0.35">
      <c r="A195" s="11" t="s">
        <v>202</v>
      </c>
      <c r="I195" t="s">
        <v>3109</v>
      </c>
      <c r="J195" s="21">
        <v>0.52413633643651492</v>
      </c>
      <c r="K195" s="21">
        <v>0.83791032455394521</v>
      </c>
      <c r="L195" s="59">
        <v>0.84189930398174639</v>
      </c>
      <c r="M195" s="21">
        <v>0.12315531577276909</v>
      </c>
      <c r="N195" s="21">
        <v>0.28737658947494016</v>
      </c>
      <c r="O195" s="21">
        <v>0.47371291523283576</v>
      </c>
      <c r="P195" s="21">
        <v>0.24918123412738299</v>
      </c>
      <c r="Q195" s="21">
        <v>1.0475842218098275</v>
      </c>
      <c r="R195" s="21">
        <v>1.0657923497267761</v>
      </c>
      <c r="S195" s="21">
        <v>0.77487628887860138</v>
      </c>
      <c r="T195" s="21"/>
      <c r="U195" s="21">
        <v>0.6841569492103674</v>
      </c>
      <c r="V195" s="21">
        <v>0.68973858348247008</v>
      </c>
      <c r="W195" s="21">
        <v>1.2444824299737007</v>
      </c>
      <c r="X195" s="21">
        <v>1.245954740030784</v>
      </c>
    </row>
    <row r="196" spans="1:24" x14ac:dyDescent="0.35">
      <c r="A196" s="11" t="s">
        <v>6</v>
      </c>
      <c r="I196" t="s">
        <v>3116</v>
      </c>
      <c r="J196" s="21">
        <v>0.21147362086673144</v>
      </c>
      <c r="K196" s="21">
        <v>0.39282377386132061</v>
      </c>
      <c r="L196" s="59">
        <v>0.39129341311793608</v>
      </c>
      <c r="M196" s="21">
        <v>7.7030064010623747E-2</v>
      </c>
      <c r="N196" s="21">
        <v>0.52871630660627511</v>
      </c>
      <c r="O196" s="21">
        <v>0.23932485720116195</v>
      </c>
      <c r="P196" s="21">
        <v>0.46812701180703753</v>
      </c>
      <c r="Q196" s="21">
        <v>0.60992912243567232</v>
      </c>
      <c r="R196" s="21">
        <v>0.63412698412698421</v>
      </c>
      <c r="S196" s="21">
        <v>0.66122387404679139</v>
      </c>
      <c r="T196" s="21"/>
      <c r="U196" s="21">
        <v>0.13838499568405951</v>
      </c>
      <c r="V196" s="21">
        <v>0.13951399749504226</v>
      </c>
      <c r="W196" s="21">
        <v>0.46137181239176212</v>
      </c>
      <c r="X196" s="21">
        <v>0.46191764762661824</v>
      </c>
    </row>
    <row r="197" spans="1:24" x14ac:dyDescent="0.35">
      <c r="A197" s="11" t="s">
        <v>2</v>
      </c>
      <c r="I197" t="s">
        <v>3117</v>
      </c>
      <c r="J197" s="21">
        <v>0.31894979255042677</v>
      </c>
      <c r="K197" s="21">
        <v>0.34899527863059687</v>
      </c>
      <c r="L197" s="59">
        <v>0.35065671535725162</v>
      </c>
      <c r="M197" s="21">
        <v>0.33914447144313853</v>
      </c>
      <c r="N197" s="21">
        <v>8.2879805765025225E-2</v>
      </c>
      <c r="O197" s="21">
        <v>0.72413277949301835</v>
      </c>
      <c r="P197" s="21">
        <v>0.1681727222919677</v>
      </c>
      <c r="Q197" s="21">
        <v>0.37742881318280974</v>
      </c>
      <c r="R197" s="21">
        <v>0.2525</v>
      </c>
      <c r="S197" s="21">
        <v>0.16299230992663377</v>
      </c>
      <c r="T197" s="21"/>
      <c r="U197" s="21">
        <v>1.6530761607334781</v>
      </c>
      <c r="V197" s="21">
        <v>1.6665626371389219</v>
      </c>
      <c r="W197" s="21">
        <v>1.3066450882769141</v>
      </c>
      <c r="X197" s="21">
        <v>1.3081909411215773</v>
      </c>
    </row>
    <row r="198" spans="1:24" x14ac:dyDescent="0.35">
      <c r="A198" s="11" t="s">
        <v>57</v>
      </c>
      <c r="I198" t="s">
        <v>3138</v>
      </c>
      <c r="J198" s="21">
        <v>1.4358581062516462</v>
      </c>
      <c r="K198" s="21">
        <v>0.71802113500070219</v>
      </c>
      <c r="L198" s="59">
        <v>0.72143936658505325</v>
      </c>
      <c r="M198" s="21">
        <v>2.1389146273950295</v>
      </c>
      <c r="N198" s="21">
        <v>0.7831901938550947</v>
      </c>
      <c r="O198" s="21">
        <v>1.4864443857901821</v>
      </c>
      <c r="P198" s="21">
        <v>0.93299546708645553</v>
      </c>
      <c r="Q198" s="21">
        <v>0.26484539187257988</v>
      </c>
      <c r="R198" s="21">
        <v>0.24937500000000001</v>
      </c>
      <c r="S198" s="21">
        <v>0.28557622491101869</v>
      </c>
      <c r="T198" s="21"/>
      <c r="U198" s="21">
        <v>1.4219039394445674</v>
      </c>
      <c r="V198" s="21">
        <v>1.4335044176231515</v>
      </c>
      <c r="W198" s="21">
        <v>0.35889483109938747</v>
      </c>
      <c r="X198" s="21">
        <v>0.35931942887315749</v>
      </c>
    </row>
    <row r="199" spans="1:24" x14ac:dyDescent="0.35">
      <c r="A199" s="40" t="s">
        <v>84</v>
      </c>
      <c r="I199" t="s">
        <v>3143</v>
      </c>
      <c r="J199" s="21">
        <v>0</v>
      </c>
      <c r="K199" s="21">
        <v>2.0600188970544861E-3</v>
      </c>
      <c r="L199" s="59">
        <v>0</v>
      </c>
      <c r="M199" s="21">
        <v>1.5850924243444378E-2</v>
      </c>
      <c r="N199" s="21">
        <v>9.7982127604019129E-2</v>
      </c>
      <c r="O199" s="21">
        <v>1.3648887557014136E-2</v>
      </c>
      <c r="P199" s="21">
        <v>0.11582278745456633</v>
      </c>
      <c r="Q199" s="21">
        <v>1.6079359026235918E-3</v>
      </c>
      <c r="R199" s="21">
        <v>0</v>
      </c>
      <c r="S199" s="21">
        <v>1.2051502829602132E-2</v>
      </c>
      <c r="T199" s="21"/>
      <c r="U199" s="21">
        <v>4.8823921368841067E-4</v>
      </c>
      <c r="V199" s="21">
        <v>4.9222247035378983E-4</v>
      </c>
      <c r="W199" s="21">
        <v>4.3241552463455418E-4</v>
      </c>
      <c r="X199" s="21">
        <v>4.3292710254873312E-4</v>
      </c>
    </row>
    <row r="200" spans="1:24" x14ac:dyDescent="0.35">
      <c r="A200" s="11" t="s">
        <v>231</v>
      </c>
      <c r="I200" t="s">
        <v>3152</v>
      </c>
      <c r="J200" s="21">
        <v>0.18979026946761771</v>
      </c>
      <c r="K200" s="21">
        <v>0.29533412075577536</v>
      </c>
      <c r="L200" s="59">
        <v>0.29674009666692036</v>
      </c>
      <c r="M200" s="21">
        <v>8.8304252032162411E-2</v>
      </c>
      <c r="N200" s="21">
        <v>0.17852333402476422</v>
      </c>
      <c r="O200" s="21">
        <v>0.25204264130937781</v>
      </c>
      <c r="P200" s="21">
        <v>0.1559757819761306</v>
      </c>
      <c r="Q200" s="21">
        <v>0.40240142360850217</v>
      </c>
      <c r="R200" s="21">
        <v>0.39366158000000001</v>
      </c>
      <c r="S200" s="21">
        <v>0.3469733496497559</v>
      </c>
      <c r="T200" s="21"/>
      <c r="U200" s="21">
        <v>0.40095385639371822</v>
      </c>
      <c r="V200" s="21">
        <v>0.40422500315172738</v>
      </c>
      <c r="W200" s="21">
        <v>0.52581453261686029</v>
      </c>
      <c r="X200" s="21">
        <v>0.52643660811257353</v>
      </c>
    </row>
    <row r="201" spans="1:24" x14ac:dyDescent="0.35">
      <c r="A201" s="11" t="s">
        <v>16</v>
      </c>
      <c r="I201" t="s">
        <v>3163</v>
      </c>
      <c r="J201" s="21">
        <v>0.42877063608238475</v>
      </c>
      <c r="K201" s="21">
        <v>0.36317771922852554</v>
      </c>
      <c r="L201" s="59">
        <v>0.3649066732802726</v>
      </c>
      <c r="M201" s="21">
        <v>0.45951428299381913</v>
      </c>
      <c r="N201" s="21">
        <v>0.13593052590699345</v>
      </c>
      <c r="O201" s="21">
        <v>0.47277414196034329</v>
      </c>
      <c r="P201" s="21">
        <v>0.19061597965931104</v>
      </c>
      <c r="Q201" s="21">
        <v>0.29157186244947514</v>
      </c>
      <c r="R201" s="21">
        <v>0.26933333333333331</v>
      </c>
      <c r="S201" s="21">
        <v>0.15024122276555227</v>
      </c>
      <c r="T201" s="21"/>
      <c r="U201" s="21">
        <v>0.69665880780702194</v>
      </c>
      <c r="V201" s="21">
        <v>0.70234243739246416</v>
      </c>
      <c r="W201" s="21">
        <v>0.56165989091446089</v>
      </c>
      <c r="X201" s="21">
        <v>0.56232437398480128</v>
      </c>
    </row>
    <row r="202" spans="1:24" x14ac:dyDescent="0.35">
      <c r="A202" s="29" t="s">
        <v>21</v>
      </c>
      <c r="I202" t="s">
        <v>3186</v>
      </c>
      <c r="J202" s="21">
        <v>1.3250201770281644</v>
      </c>
      <c r="K202" s="21">
        <v>1.4495279381756303</v>
      </c>
      <c r="L202" s="59">
        <v>1.4564286015950523</v>
      </c>
      <c r="M202" s="21">
        <v>1.2085729057530941</v>
      </c>
      <c r="N202" s="21">
        <v>1.3388678895361654</v>
      </c>
      <c r="O202" s="21">
        <v>1.3253095041672762</v>
      </c>
      <c r="P202" s="21">
        <v>1.1839877775813148</v>
      </c>
      <c r="Q202" s="21">
        <v>1.7001977934360817</v>
      </c>
      <c r="R202" s="21">
        <v>1.74028658</v>
      </c>
      <c r="S202" s="21">
        <v>1.7935447610203252</v>
      </c>
      <c r="T202" s="21"/>
      <c r="U202" s="21">
        <v>1.177024911036487</v>
      </c>
      <c r="V202" s="21">
        <v>1.1792108270162152</v>
      </c>
      <c r="W202" s="21">
        <v>1.4411154617308806</v>
      </c>
      <c r="X202" s="21">
        <v>1.4417448841161233</v>
      </c>
    </row>
  </sheetData>
  <sortState xmlns:xlrd2="http://schemas.microsoft.com/office/spreadsheetml/2017/richdata2" ref="A101:G272">
    <sortCondition ref="A100"/>
  </sortState>
  <mergeCells count="5">
    <mergeCell ref="U1:X1"/>
    <mergeCell ref="O1:P1"/>
    <mergeCell ref="J1:L1"/>
    <mergeCell ref="M1:N1"/>
    <mergeCell ref="Q1:T1"/>
  </mergeCells>
  <pageMargins left="0.7" right="0.7" top="0.75" bottom="0.75" header="0.3" footer="0.3"/>
  <pageSetup paperSize="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Colophon</vt:lpstr>
      <vt:lpstr>Index</vt:lpstr>
      <vt:lpstr>Glossary</vt:lpstr>
      <vt:lpstr>Manual</vt:lpstr>
      <vt:lpstr>PotIndSpec</vt:lpstr>
      <vt:lpstr>Match WoRMS</vt:lpstr>
      <vt:lpstr>Detailed derivation ref</vt:lpstr>
      <vt:lpstr>Ref per Habitat</vt:lpstr>
      <vt:lpstr>Ecotope area ratio</vt:lpstr>
      <vt:lpstr>BE</vt:lpstr>
      <vt:lpstr>DE</vt:lpstr>
      <vt:lpstr>UK south</vt:lpstr>
      <vt:lpstr>UK north</vt:lpstr>
      <vt:lpstr>NL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Ecoauthor</dc:creator>
  <cp:lastModifiedBy>Sander Wijnhoven</cp:lastModifiedBy>
  <dcterms:created xsi:type="dcterms:W3CDTF">2019-04-09T10:13:42Z</dcterms:created>
  <dcterms:modified xsi:type="dcterms:W3CDTF">2023-11-09T14:13:26Z</dcterms:modified>
</cp:coreProperties>
</file>